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chartsheets/sheet2.xml" ContentType="application/vnd.openxmlformats-officedocument.spreadsheetml.chartsheet+xml"/>
  <Override PartName="/xl/drawings/drawing5.xml" ContentType="application/vnd.openxmlformats-officedocument.drawing+xml"/>
  <Override PartName="/xl/chartsheets/sheet3.xml" ContentType="application/vnd.openxmlformats-officedocument.spreadsheetml.chartsheet+xml"/>
  <Override PartName="/xl/drawings/drawing7.xml" ContentType="application/vnd.openxmlformats-officedocument.drawing+xml"/>
  <Override PartName="/xl/worksheets/sheet4.xml" ContentType="application/vnd.openxmlformats-officedocument.spreadsheetml.worksheet+xml"/>
  <Override PartName="/xl/chartsheets/sheet4.xml" ContentType="application/vnd.openxmlformats-officedocument.spreadsheetml.chartsheet+xml"/>
  <Override PartName="/xl/drawings/drawing9.xml" ContentType="application/vnd.openxmlformats-officedocument.drawing+xml"/>
  <Override PartName="/xl/chartsheets/sheet5.xml" ContentType="application/vnd.openxmlformats-officedocument.spreadsheetml.chartsheet+xml"/>
  <Override PartName="/xl/drawings/drawing11.xml" ContentType="application/vnd.openxmlformats-officedocument.drawing+xml"/>
  <Override PartName="/xl/chartsheets/sheet6.xml" ContentType="application/vnd.openxmlformats-officedocument.spreadsheetml.chartsheet+xml"/>
  <Override PartName="/xl/drawings/drawing13.xml" ContentType="application/vnd.openxmlformats-officedocument.drawing+xml"/>
  <Override PartName="/xl/worksheets/sheet5.xml" ContentType="application/vnd.openxmlformats-officedocument.spreadsheetml.worksheet+xml"/>
  <Override PartName="/xl/chartsheets/sheet7.xml" ContentType="application/vnd.openxmlformats-officedocument.spreadsheetml.chartsheet+xml"/>
  <Override PartName="/xl/drawings/drawing15.xml" ContentType="application/vnd.openxmlformats-officedocument.drawing+xml"/>
  <Override PartName="/xl/chartsheets/sheet8.xml" ContentType="application/vnd.openxmlformats-officedocument.spreadsheetml.chartsheet+xml"/>
  <Override PartName="/xl/drawings/drawing17.xml" ContentType="application/vnd.openxmlformats-officedocument.drawing+xml"/>
  <Override PartName="/xl/worksheets/sheet6.xml" ContentType="application/vnd.openxmlformats-officedocument.spreadsheetml.worksheet+xml"/>
  <Override PartName="/xl/chartsheets/sheet9.xml" ContentType="application/vnd.openxmlformats-officedocument.spreadsheetml.chartsheet+xml"/>
  <Override PartName="/xl/drawings/drawing19.xml" ContentType="application/vnd.openxmlformats-officedocument.drawing+xml"/>
  <Override PartName="/xl/worksheets/sheet7.xml" ContentType="application/vnd.openxmlformats-officedocument.spreadsheetml.worksheet+xml"/>
  <Override PartName="/xl/chartsheets/sheet10.xml" ContentType="application/vnd.openxmlformats-officedocument.spreadsheetml.chartsheet+xml"/>
  <Override PartName="/xl/drawings/drawing21.xml" ContentType="application/vnd.openxmlformats-officedocument.drawing+xml"/>
  <Override PartName="/xl/worksheets/sheet8.xml" ContentType="application/vnd.openxmlformats-officedocument.spreadsheetml.worksheet+xml"/>
  <Override PartName="/xl/chartsheets/sheet11.xml" ContentType="application/vnd.openxmlformats-officedocument.spreadsheetml.chartsheet+xml"/>
  <Override PartName="/xl/drawings/drawing23.xml" ContentType="application/vnd.openxmlformats-officedocument.drawing+xml"/>
  <Override PartName="/xl/chartsheets/sheet12.xml" ContentType="application/vnd.openxmlformats-officedocument.spreadsheetml.chartsheet+xml"/>
  <Override PartName="/xl/drawings/drawing25.xml" ContentType="application/vnd.openxmlformats-officedocument.drawing+xml"/>
  <Override PartName="/xl/worksheets/sheet9.xml" ContentType="application/vnd.openxmlformats-officedocument.spreadsheetml.worksheet+xml"/>
  <Override PartName="/xl/chartsheets/sheet13.xml" ContentType="application/vnd.openxmlformats-officedocument.spreadsheetml.chartsheet+xml"/>
  <Override PartName="/xl/drawings/drawing27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2.xml" ContentType="application/vnd.openxmlformats-officedocument.drawingml.chartshapes+xml"/>
  <Override PartName="/xl/drawings/drawing14.xml" ContentType="application/vnd.openxmlformats-officedocument.drawingml.chartshapes+xml"/>
  <Override PartName="/xl/drawings/drawing16.xml" ContentType="application/vnd.openxmlformats-officedocument.drawingml.chartshapes+xml"/>
  <Override PartName="/xl/drawings/drawing18.xml" ContentType="application/vnd.openxmlformats-officedocument.drawingml.chartshapes+xml"/>
  <Override PartName="/xl/drawings/drawing20.xml" ContentType="application/vnd.openxmlformats-officedocument.drawingml.chartshapes+xml"/>
  <Override PartName="/xl/drawings/drawing22.xml" ContentType="application/vnd.openxmlformats-officedocument.drawingml.chartshapes+xml"/>
  <Override PartName="/xl/drawings/drawing24.xml" ContentType="application/vnd.openxmlformats-officedocument.drawingml.chartshapes+xml"/>
  <Override PartName="/xl/drawings/drawing2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10260" windowHeight="8055" tabRatio="916" activeTab="0"/>
  </bookViews>
  <sheets>
    <sheet name="Description" sheetId="1" r:id="rId1"/>
    <sheet name="Other Data" sheetId="2" r:id="rId2"/>
    <sheet name="Figure 1" sheetId="3" r:id="rId3"/>
    <sheet name="Saving Rate Data (Fig 1)" sheetId="4" r:id="rId4"/>
    <sheet name="Figure 2" sheetId="5" r:id="rId5"/>
    <sheet name="Figure 11" sheetId="6" r:id="rId6"/>
    <sheet name="Saving &amp; Investment (Figs 2,11)" sheetId="7" r:id="rId7"/>
    <sheet name="Figure 3" sheetId="8" r:id="rId8"/>
    <sheet name="Figure 9" sheetId="9" r:id="rId9"/>
    <sheet name="Figure 10" sheetId="10" r:id="rId10"/>
    <sheet name="FoF vs NIPA (Figs 3,9,10)" sheetId="11" r:id="rId11"/>
    <sheet name="Figure 4" sheetId="12" r:id="rId12"/>
    <sheet name="Figure 5" sheetId="13" r:id="rId13"/>
    <sheet name="Capital Gains, Taxes (Figs 4,5)" sheetId="14" r:id="rId14"/>
    <sheet name="Figure 6" sheetId="15" r:id="rId15"/>
    <sheet name="Net Pension Benefits (Fig 6)" sheetId="16" r:id="rId16"/>
    <sheet name="Figure 7" sheetId="17" r:id="rId17"/>
    <sheet name="Alternative Saving Rate (Fig 7)" sheetId="18" r:id="rId18"/>
    <sheet name="Figure 8" sheetId="19" r:id="rId19"/>
    <sheet name="Figure 13" sheetId="20" r:id="rId20"/>
    <sheet name="Data8,13" sheetId="21" r:id="rId21"/>
    <sheet name="Figure 12" sheetId="22" r:id="rId22"/>
    <sheet name="International SR's (Fig 12)" sheetId="23" r:id="rId23"/>
  </sheets>
  <definedNames>
    <definedName name="dlcpen.use">'Alternative Saving Rate (Fig 7)'!$A$2:$O$7</definedName>
    <definedName name="DLX1.USE">#REF!</definedName>
    <definedName name="dlx1a.use">'Saving &amp; Investment (Figs 2,11)'!$A$6:$I$11</definedName>
    <definedName name="DLX2.USE">'Saving Rate Data (Fig 1)'!$A$6:$I$13</definedName>
    <definedName name="DLX3.USE">'FoF vs NIPA (Figs 3,9,10)'!#REF!</definedName>
    <definedName name="dlx4.use">#REF!</definedName>
    <definedName name="DLX5.USE">'Capital Gains, Taxes (Figs 4,5)'!$A$4:$O$10</definedName>
    <definedName name="dlx6.use">#REF!</definedName>
    <definedName name="dlxannual.use">'Capital Gains, Taxes (Figs 4,5)'!$A$4:$O$10</definedName>
    <definedName name="dlxdata2.use">'Net Pension Benefits (Fig 6)'!$A$2:$E$7</definedName>
    <definedName name="dlxEUROSTAT.use">#REF!</definedName>
    <definedName name="dlxffunds.use">'FoF vs NIPA (Figs 3,9,10)'!$A$2:$O$7</definedName>
    <definedName name="dlxfun.use">'Data8,13'!$A$2:$J$7</definedName>
    <definedName name="dlxnetpen.use">'Net Pension Benefits (Fig 6)'!#REF!</definedName>
    <definedName name="dlxOECD.use">#REF!</definedName>
    <definedName name="dlxpen.use">'Alternative Saving Rate (Fig 7)'!$A$2:$O$7</definedName>
  </definedNames>
  <calcPr fullCalcOnLoad="1"/>
</workbook>
</file>

<file path=xl/sharedStrings.xml><?xml version="1.0" encoding="utf-8"?>
<sst xmlns="http://schemas.openxmlformats.org/spreadsheetml/2006/main" count="1847" uniqueCount="1064">
  <si>
    <t>Czech Republic</t>
  </si>
  <si>
    <t>Finland</t>
  </si>
  <si>
    <t>Japan</t>
  </si>
  <si>
    <t>Republic of Korea</t>
  </si>
  <si>
    <t>Netherlands</t>
  </si>
  <si>
    <t>Sweden</t>
  </si>
  <si>
    <t>Economic Outlook No 80: Annual and Quarterly data </t>
  </si>
  <si>
    <t>HOUSEHOLDS AND BUSINESS SECTOR ACCOUNTS</t>
  </si>
  <si>
    <r>
      <t>Variable</t>
    </r>
    <r>
      <rPr>
        <sz val="10"/>
        <rFont val="Arial"/>
        <family val="0"/>
      </rPr>
      <t>: Saving Ratio (</t>
    </r>
    <r>
      <rPr>
        <b/>
        <sz val="10"/>
        <rFont val="Arial"/>
        <family val="2"/>
      </rPr>
      <t>Saving Ratio = (Household Savings / Household Disposable Income)*100</t>
    </r>
    <r>
      <rPr>
        <sz val="10"/>
        <rFont val="Arial"/>
        <family val="0"/>
      </rPr>
      <t>); Quarterly</t>
    </r>
  </si>
  <si>
    <r>
      <t>Source</t>
    </r>
    <r>
      <rPr>
        <sz val="10"/>
        <rFont val="Arial"/>
        <family val="0"/>
      </rPr>
      <t>: SourceOECD &lt; http://oecd-stats.ingenta.com/OECD/eng/TableViewer/Wdsdim/dimensionp.asp?IVTFileName=4deo.ivt &gt;</t>
    </r>
  </si>
  <si>
    <r>
      <t>The cut-off date for information used in the Economic Outlook No. 80 projections is 17 October 2006.</t>
    </r>
    <r>
      <rPr>
        <sz val="10"/>
        <rFont val="Arial"/>
        <family val="0"/>
      </rPr>
      <t xml:space="preserve"> </t>
    </r>
  </si>
  <si>
    <t>(Figure 12)</t>
  </si>
  <si>
    <t>Average, 1980-2006:</t>
  </si>
  <si>
    <t>YPD@USECON</t>
  </si>
  <si>
    <t>.excel</t>
  </si>
  <si>
    <t>801</t>
  </si>
  <si>
    <t>802</t>
  </si>
  <si>
    <t>803</t>
  </si>
  <si>
    <t>804</t>
  </si>
  <si>
    <t>811</t>
  </si>
  <si>
    <t>812</t>
  </si>
  <si>
    <t>813</t>
  </si>
  <si>
    <t>814</t>
  </si>
  <si>
    <t>821</t>
  </si>
  <si>
    <t>822</t>
  </si>
  <si>
    <t>823</t>
  </si>
  <si>
    <t>824</t>
  </si>
  <si>
    <t>831</t>
  </si>
  <si>
    <t>832</t>
  </si>
  <si>
    <t>833</t>
  </si>
  <si>
    <t>834</t>
  </si>
  <si>
    <t>841</t>
  </si>
  <si>
    <t>842</t>
  </si>
  <si>
    <t>843</t>
  </si>
  <si>
    <t>844</t>
  </si>
  <si>
    <t>851</t>
  </si>
  <si>
    <t>852</t>
  </si>
  <si>
    <t>853</t>
  </si>
  <si>
    <t>854</t>
  </si>
  <si>
    <t>861</t>
  </si>
  <si>
    <t>862</t>
  </si>
  <si>
    <t>863</t>
  </si>
  <si>
    <t>864</t>
  </si>
  <si>
    <t>871</t>
  </si>
  <si>
    <t>872</t>
  </si>
  <si>
    <t>873</t>
  </si>
  <si>
    <t>874</t>
  </si>
  <si>
    <t>881</t>
  </si>
  <si>
    <t>882</t>
  </si>
  <si>
    <t>883</t>
  </si>
  <si>
    <t>884</t>
  </si>
  <si>
    <t>891</t>
  </si>
  <si>
    <t>892</t>
  </si>
  <si>
    <t>893</t>
  </si>
  <si>
    <t>894</t>
  </si>
  <si>
    <t>901</t>
  </si>
  <si>
    <t>902</t>
  </si>
  <si>
    <t>903</t>
  </si>
  <si>
    <t>904</t>
  </si>
  <si>
    <t>911</t>
  </si>
  <si>
    <t>912</t>
  </si>
  <si>
    <t>913</t>
  </si>
  <si>
    <t>914</t>
  </si>
  <si>
    <t>921</t>
  </si>
  <si>
    <t>922</t>
  </si>
  <si>
    <t>923</t>
  </si>
  <si>
    <t>924</t>
  </si>
  <si>
    <t>931</t>
  </si>
  <si>
    <t>932</t>
  </si>
  <si>
    <t>933</t>
  </si>
  <si>
    <t>934</t>
  </si>
  <si>
    <t>941</t>
  </si>
  <si>
    <t>942</t>
  </si>
  <si>
    <t>943</t>
  </si>
  <si>
    <t>944</t>
  </si>
  <si>
    <t>951</t>
  </si>
  <si>
    <t>952</t>
  </si>
  <si>
    <t>953</t>
  </si>
  <si>
    <t>954</t>
  </si>
  <si>
    <t>961</t>
  </si>
  <si>
    <t>962</t>
  </si>
  <si>
    <t>963</t>
  </si>
  <si>
    <t>964</t>
  </si>
  <si>
    <t>971</t>
  </si>
  <si>
    <t>972</t>
  </si>
  <si>
    <t>973</t>
  </si>
  <si>
    <t>974</t>
  </si>
  <si>
    <t>981</t>
  </si>
  <si>
    <t>982</t>
  </si>
  <si>
    <t>983</t>
  </si>
  <si>
    <t>984</t>
  </si>
  <si>
    <t>991</t>
  </si>
  <si>
    <t>992</t>
  </si>
  <si>
    <t>993</t>
  </si>
  <si>
    <t>994</t>
  </si>
  <si>
    <t>001</t>
  </si>
  <si>
    <t>002</t>
  </si>
  <si>
    <t>003</t>
  </si>
  <si>
    <t>004</t>
  </si>
  <si>
    <t>011</t>
  </si>
  <si>
    <t>012</t>
  </si>
  <si>
    <t>013</t>
  </si>
  <si>
    <t>014</t>
  </si>
  <si>
    <t>021</t>
  </si>
  <si>
    <t>022</t>
  </si>
  <si>
    <t>023</t>
  </si>
  <si>
    <t>024</t>
  </si>
  <si>
    <t>031</t>
  </si>
  <si>
    <t>032</t>
  </si>
  <si>
    <t>033</t>
  </si>
  <si>
    <t>034</t>
  </si>
  <si>
    <t>041</t>
  </si>
  <si>
    <t>042</t>
  </si>
  <si>
    <t>043</t>
  </si>
  <si>
    <t>044</t>
  </si>
  <si>
    <t>051</t>
  </si>
  <si>
    <t>052</t>
  </si>
  <si>
    <t>053</t>
  </si>
  <si>
    <t>054</t>
  </si>
  <si>
    <t>.FRQ</t>
  </si>
  <si>
    <t>.LSOURCE</t>
  </si>
  <si>
    <t>.TN</t>
  </si>
  <si>
    <t>.T1</t>
  </si>
  <si>
    <t>.DESC</t>
  </si>
  <si>
    <t>Quarterly</t>
  </si>
  <si>
    <t>Bureau of Economic Analysis</t>
  </si>
  <si>
    <t>Q4-2005</t>
  </si>
  <si>
    <t>Q1-1947</t>
  </si>
  <si>
    <t>Personal Saving (SAAR, Bil.$)</t>
  </si>
  <si>
    <t>8001</t>
  </si>
  <si>
    <t>8002</t>
  </si>
  <si>
    <t>8003</t>
  </si>
  <si>
    <t>8004</t>
  </si>
  <si>
    <t>8005</t>
  </si>
  <si>
    <t>8006</t>
  </si>
  <si>
    <t>8007</t>
  </si>
  <si>
    <t>8008</t>
  </si>
  <si>
    <t>8009</t>
  </si>
  <si>
    <t>8010</t>
  </si>
  <si>
    <t>8011</t>
  </si>
  <si>
    <t>8012</t>
  </si>
  <si>
    <t>8101</t>
  </si>
  <si>
    <t>8102</t>
  </si>
  <si>
    <t>8103</t>
  </si>
  <si>
    <t>8104</t>
  </si>
  <si>
    <t>8105</t>
  </si>
  <si>
    <t>8106</t>
  </si>
  <si>
    <t>8107</t>
  </si>
  <si>
    <t>8108</t>
  </si>
  <si>
    <t>8109</t>
  </si>
  <si>
    <t>8110</t>
  </si>
  <si>
    <t>8111</t>
  </si>
  <si>
    <t>8112</t>
  </si>
  <si>
    <t>8201</t>
  </si>
  <si>
    <t>8202</t>
  </si>
  <si>
    <t>8203</t>
  </si>
  <si>
    <t>8204</t>
  </si>
  <si>
    <t>8205</t>
  </si>
  <si>
    <t>8206</t>
  </si>
  <si>
    <t>8207</t>
  </si>
  <si>
    <t>8208</t>
  </si>
  <si>
    <t>8209</t>
  </si>
  <si>
    <t>8210</t>
  </si>
  <si>
    <t>8211</t>
  </si>
  <si>
    <t>8212</t>
  </si>
  <si>
    <t>8301</t>
  </si>
  <si>
    <t>8302</t>
  </si>
  <si>
    <t>8303</t>
  </si>
  <si>
    <t>8304</t>
  </si>
  <si>
    <t>8305</t>
  </si>
  <si>
    <t>8306</t>
  </si>
  <si>
    <t>8307</t>
  </si>
  <si>
    <t>8308</t>
  </si>
  <si>
    <t>8309</t>
  </si>
  <si>
    <t>8310</t>
  </si>
  <si>
    <t>8311</t>
  </si>
  <si>
    <t>8312</t>
  </si>
  <si>
    <t>8401</t>
  </si>
  <si>
    <t>8402</t>
  </si>
  <si>
    <t>8403</t>
  </si>
  <si>
    <t>8404</t>
  </si>
  <si>
    <t>8405</t>
  </si>
  <si>
    <t>8406</t>
  </si>
  <si>
    <t>8407</t>
  </si>
  <si>
    <t>8408</t>
  </si>
  <si>
    <t>8409</t>
  </si>
  <si>
    <t>8410</t>
  </si>
  <si>
    <t>8411</t>
  </si>
  <si>
    <t>8412</t>
  </si>
  <si>
    <t>8501</t>
  </si>
  <si>
    <t>8502</t>
  </si>
  <si>
    <t>8503</t>
  </si>
  <si>
    <t>8504</t>
  </si>
  <si>
    <t>8505</t>
  </si>
  <si>
    <t>8506</t>
  </si>
  <si>
    <t>8507</t>
  </si>
  <si>
    <t>8508</t>
  </si>
  <si>
    <t>8509</t>
  </si>
  <si>
    <t>8510</t>
  </si>
  <si>
    <t>8511</t>
  </si>
  <si>
    <t>8512</t>
  </si>
  <si>
    <t>8601</t>
  </si>
  <si>
    <t>8602</t>
  </si>
  <si>
    <t>8603</t>
  </si>
  <si>
    <t>8604</t>
  </si>
  <si>
    <t>8605</t>
  </si>
  <si>
    <t>8606</t>
  </si>
  <si>
    <t>8607</t>
  </si>
  <si>
    <t>8608</t>
  </si>
  <si>
    <t>8609</t>
  </si>
  <si>
    <t>8610</t>
  </si>
  <si>
    <t>8611</t>
  </si>
  <si>
    <t>8612</t>
  </si>
  <si>
    <t>8701</t>
  </si>
  <si>
    <t>8702</t>
  </si>
  <si>
    <t>8703</t>
  </si>
  <si>
    <t>8704</t>
  </si>
  <si>
    <t>8705</t>
  </si>
  <si>
    <t>8706</t>
  </si>
  <si>
    <t>8707</t>
  </si>
  <si>
    <t>8708</t>
  </si>
  <si>
    <t>8709</t>
  </si>
  <si>
    <t>8710</t>
  </si>
  <si>
    <t>8711</t>
  </si>
  <si>
    <t>8712</t>
  </si>
  <si>
    <t>8801</t>
  </si>
  <si>
    <t>8802</t>
  </si>
  <si>
    <t>8803</t>
  </si>
  <si>
    <t>8804</t>
  </si>
  <si>
    <t>8805</t>
  </si>
  <si>
    <t>8806</t>
  </si>
  <si>
    <t>8807</t>
  </si>
  <si>
    <t>8808</t>
  </si>
  <si>
    <t>8809</t>
  </si>
  <si>
    <t>8810</t>
  </si>
  <si>
    <t>8811</t>
  </si>
  <si>
    <t>8812</t>
  </si>
  <si>
    <t>8901</t>
  </si>
  <si>
    <t>8902</t>
  </si>
  <si>
    <t>8903</t>
  </si>
  <si>
    <t>8904</t>
  </si>
  <si>
    <t>8905</t>
  </si>
  <si>
    <t>8906</t>
  </si>
  <si>
    <t>8907</t>
  </si>
  <si>
    <t>8908</t>
  </si>
  <si>
    <t>8909</t>
  </si>
  <si>
    <t>8910</t>
  </si>
  <si>
    <t>8911</t>
  </si>
  <si>
    <t>8912</t>
  </si>
  <si>
    <t>9001</t>
  </si>
  <si>
    <t>9002</t>
  </si>
  <si>
    <t>9003</t>
  </si>
  <si>
    <t>9004</t>
  </si>
  <si>
    <t>9005</t>
  </si>
  <si>
    <t>9006</t>
  </si>
  <si>
    <t>9007</t>
  </si>
  <si>
    <t>9008</t>
  </si>
  <si>
    <t>9009</t>
  </si>
  <si>
    <t>9010</t>
  </si>
  <si>
    <t>9011</t>
  </si>
  <si>
    <t>9012</t>
  </si>
  <si>
    <t>9101</t>
  </si>
  <si>
    <t>9102</t>
  </si>
  <si>
    <t>9103</t>
  </si>
  <si>
    <t>9104</t>
  </si>
  <si>
    <t>9105</t>
  </si>
  <si>
    <t>9106</t>
  </si>
  <si>
    <t>9107</t>
  </si>
  <si>
    <t>9108</t>
  </si>
  <si>
    <t>9109</t>
  </si>
  <si>
    <t>9110</t>
  </si>
  <si>
    <t>9111</t>
  </si>
  <si>
    <t>9112</t>
  </si>
  <si>
    <t>9201</t>
  </si>
  <si>
    <t>9202</t>
  </si>
  <si>
    <t>9203</t>
  </si>
  <si>
    <t>9204</t>
  </si>
  <si>
    <t>9205</t>
  </si>
  <si>
    <t>9206</t>
  </si>
  <si>
    <t>9207</t>
  </si>
  <si>
    <t>9208</t>
  </si>
  <si>
    <t>9209</t>
  </si>
  <si>
    <t>9210</t>
  </si>
  <si>
    <t>9211</t>
  </si>
  <si>
    <t>9212</t>
  </si>
  <si>
    <t>9301</t>
  </si>
  <si>
    <t>9302</t>
  </si>
  <si>
    <t>9303</t>
  </si>
  <si>
    <t>9304</t>
  </si>
  <si>
    <t>9305</t>
  </si>
  <si>
    <t>9306</t>
  </si>
  <si>
    <t>9307</t>
  </si>
  <si>
    <t>9308</t>
  </si>
  <si>
    <t>9309</t>
  </si>
  <si>
    <t>9310</t>
  </si>
  <si>
    <t>9311</t>
  </si>
  <si>
    <t>9312</t>
  </si>
  <si>
    <t>9401</t>
  </si>
  <si>
    <t>9402</t>
  </si>
  <si>
    <t>9403</t>
  </si>
  <si>
    <t>9404</t>
  </si>
  <si>
    <t>9405</t>
  </si>
  <si>
    <t>9406</t>
  </si>
  <si>
    <t>9407</t>
  </si>
  <si>
    <t>9408</t>
  </si>
  <si>
    <t>9409</t>
  </si>
  <si>
    <t>9410</t>
  </si>
  <si>
    <t>9411</t>
  </si>
  <si>
    <t>9412</t>
  </si>
  <si>
    <t>9501</t>
  </si>
  <si>
    <t>9502</t>
  </si>
  <si>
    <t>9503</t>
  </si>
  <si>
    <t>9504</t>
  </si>
  <si>
    <t>9505</t>
  </si>
  <si>
    <t>9506</t>
  </si>
  <si>
    <t>9507</t>
  </si>
  <si>
    <t>9508</t>
  </si>
  <si>
    <t>9509</t>
  </si>
  <si>
    <t>9510</t>
  </si>
  <si>
    <t>9511</t>
  </si>
  <si>
    <t>9512</t>
  </si>
  <si>
    <t>9601</t>
  </si>
  <si>
    <t>9602</t>
  </si>
  <si>
    <t>9603</t>
  </si>
  <si>
    <t>9604</t>
  </si>
  <si>
    <t>9605</t>
  </si>
  <si>
    <t>9606</t>
  </si>
  <si>
    <t>9607</t>
  </si>
  <si>
    <t>9608</t>
  </si>
  <si>
    <t>9609</t>
  </si>
  <si>
    <t>9610</t>
  </si>
  <si>
    <t>9611</t>
  </si>
  <si>
    <t>9612</t>
  </si>
  <si>
    <t>9701</t>
  </si>
  <si>
    <t>9702</t>
  </si>
  <si>
    <t>9703</t>
  </si>
  <si>
    <t>9704</t>
  </si>
  <si>
    <t>9705</t>
  </si>
  <si>
    <t>9706</t>
  </si>
  <si>
    <t>9707</t>
  </si>
  <si>
    <t>9708</t>
  </si>
  <si>
    <t>9709</t>
  </si>
  <si>
    <t>9710</t>
  </si>
  <si>
    <t>9711</t>
  </si>
  <si>
    <t>9712</t>
  </si>
  <si>
    <t>9801</t>
  </si>
  <si>
    <t>9802</t>
  </si>
  <si>
    <t>9803</t>
  </si>
  <si>
    <t>9804</t>
  </si>
  <si>
    <t>9805</t>
  </si>
  <si>
    <t>9806</t>
  </si>
  <si>
    <t>9807</t>
  </si>
  <si>
    <t>9808</t>
  </si>
  <si>
    <t>9809</t>
  </si>
  <si>
    <t>9810</t>
  </si>
  <si>
    <t>9811</t>
  </si>
  <si>
    <t>9812</t>
  </si>
  <si>
    <t>9901</t>
  </si>
  <si>
    <t>9902</t>
  </si>
  <si>
    <t>9903</t>
  </si>
  <si>
    <t>9904</t>
  </si>
  <si>
    <t>9905</t>
  </si>
  <si>
    <t>9906</t>
  </si>
  <si>
    <t>9907</t>
  </si>
  <si>
    <t>9908</t>
  </si>
  <si>
    <t>9909</t>
  </si>
  <si>
    <t>9910</t>
  </si>
  <si>
    <t>9911</t>
  </si>
  <si>
    <t>9912</t>
  </si>
  <si>
    <t>0001</t>
  </si>
  <si>
    <t>0002</t>
  </si>
  <si>
    <t>0003</t>
  </si>
  <si>
    <t>0004</t>
  </si>
  <si>
    <t>0005</t>
  </si>
  <si>
    <t>0006</t>
  </si>
  <si>
    <t>0007</t>
  </si>
  <si>
    <t>0008</t>
  </si>
  <si>
    <t>0009</t>
  </si>
  <si>
    <t>0010</t>
  </si>
  <si>
    <t>0011</t>
  </si>
  <si>
    <t>0012</t>
  </si>
  <si>
    <t>0101</t>
  </si>
  <si>
    <t>0102</t>
  </si>
  <si>
    <t>0103</t>
  </si>
  <si>
    <t>0104</t>
  </si>
  <si>
    <t>0105</t>
  </si>
  <si>
    <t>0106</t>
  </si>
  <si>
    <t>0107</t>
  </si>
  <si>
    <t>0108</t>
  </si>
  <si>
    <t>0109</t>
  </si>
  <si>
    <t>0110</t>
  </si>
  <si>
    <t>0111</t>
  </si>
  <si>
    <t>0112</t>
  </si>
  <si>
    <t>0201</t>
  </si>
  <si>
    <t>0202</t>
  </si>
  <si>
    <t>0203</t>
  </si>
  <si>
    <t>0204</t>
  </si>
  <si>
    <t>0205</t>
  </si>
  <si>
    <t>0206</t>
  </si>
  <si>
    <t>0207</t>
  </si>
  <si>
    <t>0208</t>
  </si>
  <si>
    <t>0209</t>
  </si>
  <si>
    <t>0210</t>
  </si>
  <si>
    <t>0211</t>
  </si>
  <si>
    <t>0212</t>
  </si>
  <si>
    <t>0301</t>
  </si>
  <si>
    <t>0302</t>
  </si>
  <si>
    <t>0303</t>
  </si>
  <si>
    <t>0304</t>
  </si>
  <si>
    <t>0305</t>
  </si>
  <si>
    <t>0306</t>
  </si>
  <si>
    <t>0307</t>
  </si>
  <si>
    <t>0308</t>
  </si>
  <si>
    <t>0309</t>
  </si>
  <si>
    <t>0310</t>
  </si>
  <si>
    <t>0311</t>
  </si>
  <si>
    <t>0312</t>
  </si>
  <si>
    <t>0401</t>
  </si>
  <si>
    <t>0402</t>
  </si>
  <si>
    <t>0403</t>
  </si>
  <si>
    <t>0404</t>
  </si>
  <si>
    <t>0405</t>
  </si>
  <si>
    <t>0406</t>
  </si>
  <si>
    <t>0407</t>
  </si>
  <si>
    <t>0408</t>
  </si>
  <si>
    <t>0409</t>
  </si>
  <si>
    <t>0410</t>
  </si>
  <si>
    <t>0411</t>
  </si>
  <si>
    <t>0412</t>
  </si>
  <si>
    <t>0501</t>
  </si>
  <si>
    <t>0502</t>
  </si>
  <si>
    <t>0503</t>
  </si>
  <si>
    <t>0504</t>
  </si>
  <si>
    <t>0505</t>
  </si>
  <si>
    <t>0506</t>
  </si>
  <si>
    <t>0507</t>
  </si>
  <si>
    <t>0508</t>
  </si>
  <si>
    <t>0509</t>
  </si>
  <si>
    <t>0510</t>
  </si>
  <si>
    <t>0511</t>
  </si>
  <si>
    <t>0512</t>
  </si>
  <si>
    <t>0601</t>
  </si>
  <si>
    <t>0602</t>
  </si>
  <si>
    <t>Monthly</t>
  </si>
  <si>
    <t>Jan-1959</t>
  </si>
  <si>
    <t>SAVFOF@FFUNDS</t>
  </si>
  <si>
    <t>RSAVINGS@FFUNDS</t>
  </si>
  <si>
    <t>Federal Reserve Board</t>
  </si>
  <si>
    <t>Q1-1952</t>
  </si>
  <si>
    <t>Federal Reserve Board/Haver Analytics</t>
  </si>
  <si>
    <t>Q1-1982</t>
  </si>
  <si>
    <t>TCG@USECON</t>
  </si>
  <si>
    <t>RCG@USECON</t>
  </si>
  <si>
    <t>EXG@USECON</t>
  </si>
  <si>
    <t>TPCG@USECON</t>
  </si>
  <si>
    <t>CGTR@USECON</t>
  </si>
  <si>
    <t>RCGGDP@USECON</t>
  </si>
  <si>
    <t>NCL@USECON</t>
  </si>
  <si>
    <t>TCGL@USECON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</si>
  <si>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</si>
  <si>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</si>
  <si>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</si>
  <si>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</si>
  <si>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</si>
  <si>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</si>
  <si>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</si>
  <si>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</si>
  <si>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</si>
  <si>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</si>
  <si>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</si>
  <si>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</si>
  <si>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</si>
  <si>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</si>
  <si>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</si>
  <si>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</si>
  <si>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</si>
  <si>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</si>
  <si>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</si>
  <si>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</si>
  <si>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00</t>
  </si>
  <si>
    <t>01</t>
  </si>
  <si>
    <t>02</t>
  </si>
  <si>
    <t>03</t>
  </si>
  <si>
    <t>04</t>
  </si>
  <si>
    <t>05</t>
  </si>
  <si>
    <t>Annual</t>
  </si>
  <si>
    <t>U.S. Treasury</t>
  </si>
  <si>
    <t>1954</t>
  </si>
  <si>
    <t>1980</t>
  </si>
  <si>
    <t>1977</t>
  </si>
  <si>
    <t>YPSVA@USECON</t>
  </si>
  <si>
    <t>2005</t>
  </si>
  <si>
    <t>1929</t>
  </si>
  <si>
    <t>Total Realized Capital Gains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</si>
  <si>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</si>
  <si>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</si>
  <si>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</si>
  <si>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</si>
  <si>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</si>
  <si>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</si>
  <si>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</si>
  <si>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</si>
  <si>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</si>
  <si>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</si>
  <si>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</si>
  <si>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</si>
  <si>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</si>
  <si>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</si>
  <si>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</si>
  <si>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</si>
  <si>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</si>
  <si>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</si>
  <si>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</si>
  <si>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</si>
  <si>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</si>
  <si>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</si>
  <si>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</si>
  <si>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</si>
  <si>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</si>
  <si>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</si>
  <si>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54 *a</t>
  </si>
  <si>
    <t>541</t>
  </si>
  <si>
    <t>542</t>
  </si>
  <si>
    <t>543</t>
  </si>
  <si>
    <t>544</t>
  </si>
  <si>
    <t>551</t>
  </si>
  <si>
    <t>552</t>
  </si>
  <si>
    <t>553</t>
  </si>
  <si>
    <t>554</t>
  </si>
  <si>
    <t>561</t>
  </si>
  <si>
    <t>562</t>
  </si>
  <si>
    <t>563</t>
  </si>
  <si>
    <t>564</t>
  </si>
  <si>
    <t>571</t>
  </si>
  <si>
    <t>572</t>
  </si>
  <si>
    <t>573</t>
  </si>
  <si>
    <t>574</t>
  </si>
  <si>
    <t>581</t>
  </si>
  <si>
    <t>582</t>
  </si>
  <si>
    <t>583</t>
  </si>
  <si>
    <t>584</t>
  </si>
  <si>
    <t>591</t>
  </si>
  <si>
    <t>592</t>
  </si>
  <si>
    <t>593</t>
  </si>
  <si>
    <t>594</t>
  </si>
  <si>
    <t>601</t>
  </si>
  <si>
    <t>602</t>
  </si>
  <si>
    <t>603</t>
  </si>
  <si>
    <t>604</t>
  </si>
  <si>
    <t>611</t>
  </si>
  <si>
    <t>612</t>
  </si>
  <si>
    <t>613</t>
  </si>
  <si>
    <t>614</t>
  </si>
  <si>
    <t>621</t>
  </si>
  <si>
    <t>622</t>
  </si>
  <si>
    <t>623</t>
  </si>
  <si>
    <t>624</t>
  </si>
  <si>
    <t>631</t>
  </si>
  <si>
    <t>632</t>
  </si>
  <si>
    <t>633</t>
  </si>
  <si>
    <t>634</t>
  </si>
  <si>
    <t>641</t>
  </si>
  <si>
    <t>642</t>
  </si>
  <si>
    <t>643</t>
  </si>
  <si>
    <t>644</t>
  </si>
  <si>
    <t>651</t>
  </si>
  <si>
    <t>652</t>
  </si>
  <si>
    <t>653</t>
  </si>
  <si>
    <t>654</t>
  </si>
  <si>
    <t>661</t>
  </si>
  <si>
    <t>662</t>
  </si>
  <si>
    <t>663</t>
  </si>
  <si>
    <t>664</t>
  </si>
  <si>
    <t>671</t>
  </si>
  <si>
    <t>672</t>
  </si>
  <si>
    <t>673</t>
  </si>
  <si>
    <t>674</t>
  </si>
  <si>
    <t>681</t>
  </si>
  <si>
    <t>682</t>
  </si>
  <si>
    <t>683</t>
  </si>
  <si>
    <t>684</t>
  </si>
  <si>
    <t>691</t>
  </si>
  <si>
    <t>692</t>
  </si>
  <si>
    <t>693</t>
  </si>
  <si>
    <t>694</t>
  </si>
  <si>
    <t>701</t>
  </si>
  <si>
    <t>702</t>
  </si>
  <si>
    <t>703</t>
  </si>
  <si>
    <t>704</t>
  </si>
  <si>
    <t>711</t>
  </si>
  <si>
    <t>712</t>
  </si>
  <si>
    <t>713</t>
  </si>
  <si>
    <t>714</t>
  </si>
  <si>
    <t>721</t>
  </si>
  <si>
    <t>722</t>
  </si>
  <si>
    <t>723</t>
  </si>
  <si>
    <t>724</t>
  </si>
  <si>
    <t>731</t>
  </si>
  <si>
    <t>732</t>
  </si>
  <si>
    <t>733</t>
  </si>
  <si>
    <t>734</t>
  </si>
  <si>
    <t>741</t>
  </si>
  <si>
    <t>742</t>
  </si>
  <si>
    <t>743</t>
  </si>
  <si>
    <t>744</t>
  </si>
  <si>
    <t>751</t>
  </si>
  <si>
    <t>752</t>
  </si>
  <si>
    <t>753</t>
  </si>
  <si>
    <t>754</t>
  </si>
  <si>
    <t>761</t>
  </si>
  <si>
    <t>762</t>
  </si>
  <si>
    <t>763</t>
  </si>
  <si>
    <t>764</t>
  </si>
  <si>
    <t>771</t>
  </si>
  <si>
    <t>772</t>
  </si>
  <si>
    <t>773</t>
  </si>
  <si>
    <t>774</t>
  </si>
  <si>
    <t>781</t>
  </si>
  <si>
    <t>782</t>
  </si>
  <si>
    <t>783</t>
  </si>
  <si>
    <t>784</t>
  </si>
  <si>
    <t>791</t>
  </si>
  <si>
    <t>792</t>
  </si>
  <si>
    <t>793</t>
  </si>
  <si>
    <t>794</t>
  </si>
  <si>
    <t>7001 *M</t>
  </si>
  <si>
    <t>7001</t>
  </si>
  <si>
    <t>7002</t>
  </si>
  <si>
    <t>7003</t>
  </si>
  <si>
    <t>7004</t>
  </si>
  <si>
    <t>7005</t>
  </si>
  <si>
    <t>7006</t>
  </si>
  <si>
    <t>7007</t>
  </si>
  <si>
    <t>7008</t>
  </si>
  <si>
    <t>7009</t>
  </si>
  <si>
    <t>7010</t>
  </si>
  <si>
    <t>7011</t>
  </si>
  <si>
    <t>7012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</si>
  <si>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</si>
  <si>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</si>
  <si>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</si>
  <si>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</si>
  <si>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</si>
  <si>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</si>
  <si>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</si>
  <si>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</si>
  <si>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</si>
  <si>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</si>
  <si>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7111</t>
  </si>
  <si>
    <t>7112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</si>
  <si>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</si>
  <si>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</si>
  <si>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</si>
  <si>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</si>
  <si>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</si>
  <si>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</si>
  <si>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</si>
  <si>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</si>
  <si>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</si>
  <si>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</si>
  <si>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</si>
  <si>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</si>
  <si>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</si>
  <si>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</si>
  <si>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</si>
  <si>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</si>
  <si>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</si>
  <si>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</si>
  <si>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</si>
  <si>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</si>
  <si>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</si>
  <si>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</si>
  <si>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</si>
  <si>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</si>
  <si>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</si>
  <si>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</si>
  <si>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</si>
  <si>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</si>
  <si>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</si>
  <si>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</si>
  <si>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</si>
  <si>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</si>
  <si>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</si>
  <si>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</si>
  <si>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</si>
  <si>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7412</t>
  </si>
  <si>
    <t>7501</t>
  </si>
  <si>
    <t>7502</t>
  </si>
  <si>
    <t>7503</t>
  </si>
  <si>
    <t>7504</t>
  </si>
  <si>
    <t>7505</t>
  </si>
  <si>
    <t>7506</t>
  </si>
  <si>
    <t>7507</t>
  </si>
  <si>
    <t>7508</t>
  </si>
  <si>
    <t>7509</t>
  </si>
  <si>
    <t>7510</t>
  </si>
  <si>
    <t>7511</t>
  </si>
  <si>
    <t>7512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</si>
  <si>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</si>
  <si>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</si>
  <si>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</si>
  <si>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</si>
  <si>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</si>
  <si>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</si>
  <si>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</si>
  <si>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</si>
  <si>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</si>
  <si>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</si>
  <si>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</si>
  <si>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7612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</si>
  <si>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</si>
  <si>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</si>
  <si>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</si>
  <si>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</si>
  <si>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</si>
  <si>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</si>
  <si>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</si>
  <si>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</si>
  <si>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</si>
  <si>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</si>
  <si>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7711</t>
  </si>
  <si>
    <t>7712</t>
  </si>
  <si>
    <t>7801</t>
  </si>
  <si>
    <t>7802</t>
  </si>
  <si>
    <t>7803</t>
  </si>
  <si>
    <t>7804</t>
  </si>
  <si>
    <t>7805</t>
  </si>
  <si>
    <t>7806</t>
  </si>
  <si>
    <t>7807</t>
  </si>
  <si>
    <t>7808</t>
  </si>
  <si>
    <t>7809</t>
  </si>
  <si>
    <t>7810</t>
  </si>
  <si>
    <t>7811</t>
  </si>
  <si>
    <t>7812</t>
  </si>
  <si>
    <t>7901</t>
  </si>
  <si>
    <t>7902</t>
  </si>
  <si>
    <t>7903</t>
  </si>
  <si>
    <t>7904</t>
  </si>
  <si>
    <t>7905</t>
  </si>
  <si>
    <t>7906</t>
  </si>
  <si>
    <t>7907</t>
  </si>
  <si>
    <t>7908</t>
  </si>
  <si>
    <t>7909</t>
  </si>
  <si>
    <t>7910</t>
  </si>
  <si>
    <t>7911</t>
  </si>
  <si>
    <t>7912</t>
  </si>
  <si>
    <t>(Recession Shading)</t>
  </si>
  <si>
    <t>Jan-1921</t>
  </si>
  <si>
    <t>National Bureau of Economic Research</t>
  </si>
  <si>
    <t>RECESSM@USECON</t>
  </si>
  <si>
    <t>YPDA@USECON</t>
  </si>
  <si>
    <t>Taxes Paid by Individuals on Capital Gains</t>
  </si>
  <si>
    <t>Percent of D.P. Income</t>
  </si>
  <si>
    <t>NIPA Personal Saving</t>
  </si>
  <si>
    <t>Gross saving</t>
  </si>
  <si>
    <t>Total gross saving</t>
  </si>
  <si>
    <t>Net saving</t>
  </si>
  <si>
    <t>Consumption of fixed capital</t>
  </si>
  <si>
    <t>Total net saving</t>
  </si>
  <si>
    <t>Net government saving</t>
  </si>
  <si>
    <t>Total</t>
  </si>
  <si>
    <t>Private</t>
  </si>
  <si>
    <t>Government</t>
  </si>
  <si>
    <t>Federal</t>
  </si>
  <si>
    <t>State and local</t>
  </si>
  <si>
    <t>801 *q</t>
  </si>
  <si>
    <t>Gross domestic investment, capital account transactions, and net lending, NIPA</t>
  </si>
  <si>
    <t>Statistical discrepancy</t>
  </si>
  <si>
    <t>Addenda:</t>
  </si>
  <si>
    <t>Gross domestic investment</t>
  </si>
  <si>
    <r>
      <t xml:space="preserve">Capital account transactions (net) </t>
    </r>
    <r>
      <rPr>
        <vertAlign val="superscript"/>
        <sz val="8"/>
        <rFont val="News Gothic Condensed"/>
        <family val="2"/>
      </rPr>
      <t>3</t>
    </r>
  </si>
  <si>
    <r>
      <t xml:space="preserve">Net lending or net borrowing (–), NIPA </t>
    </r>
    <r>
      <rPr>
        <vertAlign val="superscript"/>
        <sz val="8"/>
        <rFont val="News Gothic Condensed"/>
        <family val="2"/>
      </rPr>
      <t>4</t>
    </r>
  </si>
  <si>
    <t>Gross private saving</t>
  </si>
  <si>
    <t>Gross government saving</t>
  </si>
  <si>
    <t>Net domestic investment</t>
  </si>
  <si>
    <t>Gross saving as a percent of gross national income</t>
  </si>
  <si>
    <t>Net saving as a percent of gross national income</t>
  </si>
  <si>
    <t>Gross private domestic investment</t>
  </si>
  <si>
    <r>
      <t xml:space="preserve">Gross government investment </t>
    </r>
    <r>
      <rPr>
        <vertAlign val="superscript"/>
        <sz val="8"/>
        <rFont val="News Gothic Condensed"/>
        <family val="2"/>
      </rPr>
      <t>2</t>
    </r>
  </si>
  <si>
    <t>SAVE@USNA</t>
  </si>
  <si>
    <t>NSAVE@USNA</t>
  </si>
  <si>
    <t>NSAVEP@USNA</t>
  </si>
  <si>
    <t>YPSV@USNA</t>
  </si>
  <si>
    <t>YCAUJ@USNA</t>
  </si>
  <si>
    <t>SAW@USNA</t>
  </si>
  <si>
    <t>GBAL@USNA</t>
  </si>
  <si>
    <t>GFBAL@USNA</t>
  </si>
  <si>
    <t>GSBAL@USNA</t>
  </si>
  <si>
    <t>NCP@USNA</t>
  </si>
  <si>
    <t>NCPP@USNA</t>
  </si>
  <si>
    <t>GESF@USNA</t>
  </si>
  <si>
    <t>IDGW@USNA</t>
  </si>
  <si>
    <t>IDG@USNA</t>
  </si>
  <si>
    <t>I@USNA</t>
  </si>
  <si>
    <t>GI@USNA</t>
  </si>
  <si>
    <t>FCPP@USNA</t>
  </si>
  <si>
    <t>FBAL@USNA</t>
  </si>
  <si>
    <t>STAT@USNA</t>
  </si>
  <si>
    <t>SAVEP@USNA</t>
  </si>
  <si>
    <t>GSAVE@USNA</t>
  </si>
  <si>
    <t>GFSAVE@USNA</t>
  </si>
  <si>
    <t>GSSAVE@USNA</t>
  </si>
  <si>
    <t>SAVEXG@USNA</t>
  </si>
  <si>
    <t>NSAVEXG@USNA</t>
  </si>
  <si>
    <t>IDN@USNA</t>
  </si>
  <si>
    <t>Source: Haver Analytics, Fred</t>
  </si>
  <si>
    <t>541 *q</t>
  </si>
  <si>
    <t>Flow of Funds VS. NIPA Personal Saving Rate</t>
  </si>
  <si>
    <t>RECESSQ@USECON</t>
  </si>
  <si>
    <t>Q1-1920</t>
  </si>
  <si>
    <t>GNP@USECON</t>
  </si>
  <si>
    <t>Change in net worth of the Personal Sector (As a % of DPI)</t>
  </si>
  <si>
    <t>YPSVRA@USECON</t>
  </si>
  <si>
    <t>FA57TFA5@FFUNDS</t>
  </si>
  <si>
    <t>1986</t>
  </si>
  <si>
    <t>OA57TFA5@FFUNDS</t>
  </si>
  <si>
    <t>1985</t>
  </si>
  <si>
    <t>CSOBIY@USNA</t>
  </si>
  <si>
    <t>YLSUOMA@USNA</t>
  </si>
  <si>
    <t>2004</t>
  </si>
  <si>
    <t>1948</t>
  </si>
  <si>
    <t>YLOBPWA@USNA</t>
  </si>
  <si>
    <t>FT57GSV3@FFUNDS</t>
  </si>
  <si>
    <t xml:space="preserve">NIPA Personal Saving Rate </t>
  </si>
  <si>
    <t>Flow of Funds</t>
  </si>
  <si>
    <t>Outstandings</t>
  </si>
  <si>
    <t>Net Government Saving / GNP</t>
  </si>
  <si>
    <t>C@USECON</t>
  </si>
  <si>
    <t>CD@USECON</t>
  </si>
  <si>
    <t>United States</t>
  </si>
  <si>
    <t>Canada</t>
  </si>
  <si>
    <t>Germany</t>
  </si>
  <si>
    <t>United Kingdom</t>
  </si>
  <si>
    <t>Australia</t>
  </si>
  <si>
    <t>Ratio of Personal Consumption Expenditurres to Disposable Personal Income (SAAR)</t>
  </si>
  <si>
    <t>Excluding Private and Government Defined Benefit Pension Plans</t>
  </si>
  <si>
    <t>Private Saving</t>
  </si>
  <si>
    <t>Personal Saving</t>
  </si>
  <si>
    <r>
      <t xml:space="preserve">Undistributed Corporate Profits </t>
    </r>
    <r>
      <rPr>
        <vertAlign val="superscript"/>
        <sz val="8"/>
        <rFont val="News Gothic Condensed"/>
        <family val="2"/>
      </rPr>
      <t>1</t>
    </r>
  </si>
  <si>
    <t>Wage Accruals Less Disbursements</t>
  </si>
  <si>
    <t>061</t>
  </si>
  <si>
    <t>062</t>
  </si>
  <si>
    <t>063</t>
  </si>
  <si>
    <t>064</t>
  </si>
  <si>
    <t>Q4-2006</t>
  </si>
  <si>
    <t>Q3-2006</t>
  </si>
  <si>
    <t>0603</t>
  </si>
  <si>
    <t>0604</t>
  </si>
  <si>
    <t>0605</t>
  </si>
  <si>
    <t>0606</t>
  </si>
  <si>
    <t>0607</t>
  </si>
  <si>
    <t>0608</t>
  </si>
  <si>
    <t>0609</t>
  </si>
  <si>
    <t>0610</t>
  </si>
  <si>
    <t>0611</t>
  </si>
  <si>
    <t>0612</t>
  </si>
  <si>
    <t>0701</t>
  </si>
  <si>
    <t>0702</t>
  </si>
  <si>
    <t>06</t>
  </si>
  <si>
    <t>2006</t>
  </si>
  <si>
    <t>1988 *y</t>
  </si>
  <si>
    <t>France</t>
  </si>
  <si>
    <t>As a % of disposable income</t>
  </si>
  <si>
    <t>Net Pension Benefits</t>
  </si>
  <si>
    <t>Nonfinancial corporate financial balance</t>
  </si>
  <si>
    <t>capital expenditures</t>
  </si>
  <si>
    <t>U.S. internal funds</t>
  </si>
  <si>
    <t>inventory valuation adjustment</t>
  </si>
  <si>
    <t>NIPA peronal saving</t>
  </si>
  <si>
    <t>consumption of fixed capital</t>
  </si>
  <si>
    <t>profits before tax</t>
  </si>
  <si>
    <t>profit tax accruals</t>
  </si>
  <si>
    <t>dividends</t>
  </si>
  <si>
    <t>831 *q</t>
  </si>
  <si>
    <t>FQ15PSN5@FFUNDS</t>
  </si>
  <si>
    <t>FQ15DDG5@FFUNDS</t>
  </si>
  <si>
    <t>FT17NSU5@FFUNDS</t>
  </si>
  <si>
    <t>FQ15TCP5@FFUNDS</t>
  </si>
  <si>
    <t>FQ10IFB5@FFUNDS</t>
  </si>
  <si>
    <t>FQ10CPB5@FFUNDS</t>
  </si>
  <si>
    <t>FS10PTX5@FFUNDS</t>
  </si>
  <si>
    <t>FR10DVD5@FFUNDS</t>
  </si>
  <si>
    <t>FT10DEP5@FFUNDS</t>
  </si>
  <si>
    <t>FQ10CIV1@FFUNDS</t>
  </si>
  <si>
    <t>FQ10TCP5@FFUNDS</t>
  </si>
  <si>
    <t>Individuals: Net Investment in Consumer Durables (SAAR,Bil.$)</t>
  </si>
  <si>
    <t>Private Consumption of Fixed Capital: Noncorporate (SAAR, Bil.$)</t>
  </si>
  <si>
    <t>Households &amp; Nonprofit Orgs: Capital Expenditures (SAAR, Bil.$)</t>
  </si>
  <si>
    <t>Nonfin Corporate Business: US Internal Funds, Book (SAAR, Bil.$)</t>
  </si>
  <si>
    <t>Nonfinancial Business: Coporate Profits Before Tax, Book (SAAR, Bil.$)</t>
  </si>
  <si>
    <t>Nonfinancial Corporate Business: Taxes on Corporate Income (SAAR, Bil.$)</t>
  </si>
  <si>
    <t>Domestic Nonfinancial Corporate: Dividends  (SAAR, Bil.$)</t>
  </si>
  <si>
    <t>Nonfarm Nonfin Corporate: Consumption of Fixed Capital (SAAR, Bil.$)</t>
  </si>
  <si>
    <t>Inventory Valuation Adjustment (SAAR, Bil.$)</t>
  </si>
  <si>
    <t>Nonfinancial Corporate Business: Capital Expenditures (SAAR, Bil.$)</t>
  </si>
  <si>
    <t>Private Savings</t>
  </si>
  <si>
    <t>Private Gross Investments</t>
  </si>
  <si>
    <t>Household Financial Balance</t>
  </si>
  <si>
    <t>Gross Saving</t>
  </si>
  <si>
    <t>FIGURE 6</t>
  </si>
  <si>
    <t>FIGURE 7</t>
  </si>
  <si>
    <t>FIGURE 8</t>
  </si>
  <si>
    <t>FIGURE 9</t>
  </si>
  <si>
    <t>FIGURE 10</t>
  </si>
  <si>
    <t>FIGURE 3, 10</t>
  </si>
  <si>
    <t>FIGURE 3,  9, 10</t>
  </si>
  <si>
    <t>FIGURE 13</t>
  </si>
  <si>
    <t>FIGURE 8, 13</t>
  </si>
  <si>
    <t>Personal Income and Outlays. Tables 1 &amp; 7.</t>
  </si>
  <si>
    <t>Recession Shading</t>
  </si>
  <si>
    <t>0703</t>
  </si>
  <si>
    <t>0704</t>
  </si>
  <si>
    <t>Mar-2007</t>
  </si>
  <si>
    <t>Recession Indicator</t>
  </si>
  <si>
    <t>Personal Saving Rate  (SAAR)</t>
  </si>
  <si>
    <t>Start Date</t>
  </si>
  <si>
    <t>End Date</t>
  </si>
  <si>
    <t>Source</t>
  </si>
  <si>
    <t>Frequency</t>
  </si>
  <si>
    <t>Description:</t>
  </si>
  <si>
    <t>071</t>
  </si>
  <si>
    <t>Q1-2007</t>
  </si>
  <si>
    <t>Net investment in consumer durables</t>
  </si>
  <si>
    <t>Capital expenditures</t>
  </si>
  <si>
    <t>Nonfinancial Corporate Financial Balance</t>
  </si>
  <si>
    <t>Total Private Financial Balance</t>
  </si>
  <si>
    <t>[Private Savings]
 - [Private Gross Investments]</t>
  </si>
  <si>
    <t>Time Period</t>
  </si>
  <si>
    <t>1980s</t>
  </si>
  <si>
    <t>1990s</t>
  </si>
  <si>
    <t>2000-2006</t>
  </si>
  <si>
    <t>Average PSR</t>
  </si>
  <si>
    <t>Monthly Personal Saving Rate</t>
  </si>
  <si>
    <r>
      <t xml:space="preserve">Date: </t>
    </r>
    <r>
      <rPr>
        <sz val="10"/>
        <rFont val="Arial"/>
        <family val="2"/>
      </rPr>
      <t>3/6/2006;</t>
    </r>
    <r>
      <rPr>
        <b/>
        <sz val="10"/>
        <rFont val="Arial"/>
        <family val="2"/>
      </rPr>
      <t xml:space="preserve"> Updated:</t>
    </r>
    <r>
      <rPr>
        <sz val="10"/>
        <rFont val="Arial"/>
        <family val="2"/>
      </rPr>
      <t xml:space="preserve"> 5/22/2007</t>
    </r>
  </si>
  <si>
    <r>
      <t xml:space="preserve">Note: </t>
    </r>
    <r>
      <rPr>
        <sz val="10"/>
        <rFont val="Arial"/>
        <family val="2"/>
      </rPr>
      <t>Data downloaded from Haver Analytics</t>
    </r>
  </si>
  <si>
    <r>
      <t>Note:</t>
    </r>
    <r>
      <rPr>
        <sz val="10"/>
        <rFont val="Arial"/>
        <family val="2"/>
      </rPr>
      <t xml:space="preserve"> Data downloaded from Haver Analytics</t>
    </r>
  </si>
  <si>
    <t>(FIGURE 1)</t>
  </si>
  <si>
    <t>(FIGURE 2)</t>
  </si>
  <si>
    <t>(FIGURE 11)</t>
  </si>
  <si>
    <t>Private Saving &amp; Investments; Financial Balances</t>
  </si>
  <si>
    <t>Private Saving &amp; Investments</t>
  </si>
  <si>
    <t>Financial Balances</t>
  </si>
  <si>
    <r>
      <t xml:space="preserve">Source: </t>
    </r>
    <r>
      <rPr>
        <sz val="10"/>
        <rFont val="Arial"/>
        <family val="0"/>
      </rPr>
      <t>Bureau of Economic Analysis, Federal Reserve Board</t>
    </r>
  </si>
  <si>
    <t>For Graphing a Recession Bar (High)</t>
  </si>
  <si>
    <t>For Graphing a Recession Bar (Low)</t>
  </si>
  <si>
    <t xml:space="preserve">Personal Saving as a % of Disposable Pers Income [FOF w/ consumer durables] (%) </t>
  </si>
  <si>
    <t xml:space="preserve">NIPA: Personal Saving Rate (%) </t>
  </si>
  <si>
    <t>MOVV(SAVFOF@FFUNDS,8)</t>
  </si>
  <si>
    <t xml:space="preserve">Personal Saving as a % of Disposable Pers Income [FOF w/ consumer durables] (%) 8-qtr MovingAverage </t>
  </si>
  <si>
    <t>MOVV(RSAVINGS@FFUNDS,8)</t>
  </si>
  <si>
    <t xml:space="preserve">NIPA: Personal Saving Rate (%) 8-qtr MovingAverage </t>
  </si>
  <si>
    <t>Personal Saving as a Percent of Disposable Pers Income [FOF basis]</t>
  </si>
  <si>
    <t>NIPA: Personal Saving Rate</t>
  </si>
  <si>
    <r>
      <t xml:space="preserve">NIPA: Personal Saving Rate, </t>
    </r>
    <r>
      <rPr>
        <b/>
        <u val="single"/>
        <sz val="10"/>
        <rFont val="Arial"/>
        <family val="2"/>
      </rPr>
      <t>8-qtr moving average</t>
    </r>
  </si>
  <si>
    <r>
      <t xml:space="preserve">Personal Saving as a Percent of Disposable Pers Income [FOF basis], </t>
    </r>
    <r>
      <rPr>
        <b/>
        <u val="single"/>
        <sz val="10"/>
        <rFont val="Arial"/>
        <family val="2"/>
      </rPr>
      <t>8-qtr moving average</t>
    </r>
  </si>
  <si>
    <t>MOVV(ND15CDA5@FFUNDS,8)</t>
  </si>
  <si>
    <t>MOVV(NB15DSP5@FFUNDS,8)</t>
  </si>
  <si>
    <t xml:space="preserve">Quarterly NBER Recession/Expansion: Recession Shading (+1/-1) </t>
  </si>
  <si>
    <t xml:space="preserve">Households, Nonprofit Organizations: Change in Net Worth (Bil.$) 8-qtr MovingAverage </t>
  </si>
  <si>
    <t xml:space="preserve">Households: Disposable Personal Income (Billions of Dollars) 8-qtr MovingAverage </t>
  </si>
  <si>
    <t>MOVV(NC15AKC5@FFUNDS,8)</t>
  </si>
  <si>
    <t xml:space="preserve">Households/Nonprofit Orgs: Holding Gains on Assets [Mkt Val] (Bil.$) 8-qtr MovingAverage </t>
  </si>
  <si>
    <t>Holding Gains on Assets at Stated Market Value Bil$, , 8-Qtr Moving Average(As a % of DPI)</t>
  </si>
  <si>
    <t>(Billions $)</t>
  </si>
  <si>
    <t xml:space="preserve">Personal Saving (Bil.$) </t>
  </si>
  <si>
    <t xml:space="preserve">Taxes Paid by Individuals on Capital Gains (Millions $) </t>
  </si>
  <si>
    <t xml:space="preserve">Disposable Personal Income (Bil.$) </t>
  </si>
  <si>
    <t xml:space="preserve">Total Realized Capital Gains (Millions $) </t>
  </si>
  <si>
    <t xml:space="preserve">Capital Gains in Adjusted Gross Income (Millions $) </t>
  </si>
  <si>
    <t xml:space="preserve">Capital Gains Excluded From Taxes (Millions $) </t>
  </si>
  <si>
    <t xml:space="preserve">Average Effective Capital Gains Tax Rate (%) </t>
  </si>
  <si>
    <t xml:space="preserve">Realized Capital Gains as % of Gross Domestic Product (%) </t>
  </si>
  <si>
    <t xml:space="preserve">Net Capital Loss in Adjusted Gross Income {AGI} (Millions $) </t>
  </si>
  <si>
    <t xml:space="preserve">Realized Long-Term Capital Gains (Millions $) </t>
  </si>
  <si>
    <t>U.S. Treasury; Bureau of Economic Analysis</t>
  </si>
  <si>
    <t>Capital Gains; Taxes</t>
  </si>
  <si>
    <t>NIPA Personal Saving &amp;
 Total Realized Capital Gains (FIGURE 4)</t>
  </si>
  <si>
    <t>Capital Gains Tax Receipts Excluded From NIPA Disposable Personal Income (FIGURE 5)</t>
  </si>
  <si>
    <t>(2nd) Description:</t>
  </si>
  <si>
    <t xml:space="preserve">Gross National Product (SAAR, Bil.$) </t>
  </si>
  <si>
    <t xml:space="preserve">Personal Saving Rate (SAAR, %) </t>
  </si>
  <si>
    <t xml:space="preserve">Monthly NBER Recession/Expansion: Recession Shading (+1/-1) </t>
  </si>
  <si>
    <t xml:space="preserve">Personal Consumption Expenditures (SAAR, Bil.$) </t>
  </si>
  <si>
    <t xml:space="preserve">Personal Consumption Expenditures: Durable Goods (SAAR, Bil.$) </t>
  </si>
  <si>
    <t xml:space="preserve">Disposable Personal Income (SAAR, Bil.$) </t>
  </si>
  <si>
    <t xml:space="preserve">Gross Saving (SAAR, Bil.$) </t>
  </si>
  <si>
    <t xml:space="preserve">Net Saving (SAAR, Bil.$) </t>
  </si>
  <si>
    <t xml:space="preserve">Net Private Saving (SAAR, Bil.$) </t>
  </si>
  <si>
    <t xml:space="preserve">Personal Saving (SAAR, Bil.$) </t>
  </si>
  <si>
    <t xml:space="preserve">Undistributed Corporate Profits with IVA &amp; CCAdj (SAAR, Bil.$) </t>
  </si>
  <si>
    <t xml:space="preserve">Private Wage Accruals less Disbursements (SAAR, Bil.$) </t>
  </si>
  <si>
    <t xml:space="preserve">Net Government Saving (SAAR, Bil.$) </t>
  </si>
  <si>
    <t xml:space="preserve">Net Federal Government Saving (SAAR, Bil.$) </t>
  </si>
  <si>
    <t xml:space="preserve">Net State &amp; Local Government Saving (SAAR, Bil.$) </t>
  </si>
  <si>
    <t xml:space="preserve">Consumption of Fixed Capital (SAAR, Bil.$) </t>
  </si>
  <si>
    <t xml:space="preserve">Consumption of Private Fixed Capital (SAAR, Bil.$) </t>
  </si>
  <si>
    <t xml:space="preserve">Consumption of Government Fixed Capital (SAAR, Bil.$) </t>
  </si>
  <si>
    <t xml:space="preserve">Gross Domestic Investment, Capital Transfers &amp; Net Lending, NIPAs (SAAR, Bil.$) </t>
  </si>
  <si>
    <t xml:space="preserve">Gross Domestic Investment (SAAR, Bil.$) </t>
  </si>
  <si>
    <t xml:space="preserve">Gross Private Domestic Investment (SAAR, Bil.$) </t>
  </si>
  <si>
    <t xml:space="preserve">Government Gross Investment (SAAR, Bil.$) </t>
  </si>
  <si>
    <t xml:space="preserve">Capital Transfer Payments to the Rest of the World (SAAR, Bil.$) </t>
  </si>
  <si>
    <t xml:space="preserve">Net Lending or Net Borrowing [-], NIPAs (SAAR, Bil.$) </t>
  </si>
  <si>
    <t xml:space="preserve">Statistical Discrepancy (SAAR, Bil.$) </t>
  </si>
  <si>
    <t xml:space="preserve">Gross Private Saving (SAAR, Bil.$) </t>
  </si>
  <si>
    <t xml:space="preserve">Gross Government Saving (SAAR, Bil.$) </t>
  </si>
  <si>
    <t xml:space="preserve">Gross Federal Government Saving (SAAR, Bil.$) </t>
  </si>
  <si>
    <t xml:space="preserve">Gross State &amp; Local Government Saving (SAAR, Bil.$) </t>
  </si>
  <si>
    <t xml:space="preserve">Net Domestic Investment (SAAR, Bil.$) </t>
  </si>
  <si>
    <t xml:space="preserve">Gross Saving as Percentage of Gross National Income (SAAR, %) </t>
  </si>
  <si>
    <t xml:space="preserve">Net Saving as Percentage of Gross National Income (SAAR, %) </t>
  </si>
  <si>
    <t xml:space="preserve">Defined Benefit Pension Plans: Total Financial Assets (SAAR,Bil.$) </t>
  </si>
  <si>
    <t xml:space="preserve">Defined Benefit Pension Plans: Total Financial Assets (Bil.$) </t>
  </si>
  <si>
    <t xml:space="preserve">Other Labor Income (Mil.$) </t>
  </si>
  <si>
    <t xml:space="preserve">Private Pension Funds: Gross Saving (SAAR, Bil.$) </t>
  </si>
  <si>
    <t>1962</t>
  </si>
  <si>
    <t xml:space="preserve">Benefits Paid by Pension and Welfare Funds (Mil.$) </t>
  </si>
  <si>
    <t xml:space="preserve">PCE: Expense of Handling Life Insurance and Pension Plans (Mil.$) </t>
  </si>
  <si>
    <t xml:space="preserve">Personal Saving Rate (%) 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</si>
  <si>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</si>
  <si>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</si>
  <si>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</si>
  <si>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</si>
  <si>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</si>
  <si>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</si>
  <si>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</si>
  <si>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</si>
  <si>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</si>
  <si>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</si>
  <si>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</si>
  <si>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</si>
  <si>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</si>
  <si>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</si>
  <si>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</si>
  <si>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</si>
  <si>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Net Pension Benefits (Annual)</t>
  </si>
  <si>
    <t>Other Labor Income (Bil. $)</t>
  </si>
  <si>
    <t>Benefits Paid by Pension and Welfare Funds (Bil. $)</t>
  </si>
  <si>
    <t>Benefit Pensions Excluded (Annual)</t>
  </si>
  <si>
    <t>NIPA Personal Saving Rate vs. Alternative Personal Saving Rate With Defined Benefit Pensions Excluded (Annual)</t>
  </si>
  <si>
    <t>GNP</t>
  </si>
  <si>
    <t>Average</t>
  </si>
  <si>
    <t>Correlation:</t>
  </si>
  <si>
    <t>Average during 2005</t>
  </si>
  <si>
    <t>(FIG 1: revised numbers)</t>
  </si>
  <si>
    <t>REVISED: YPSVRM@USECON</t>
  </si>
  <si>
    <t>Jun-2007</t>
  </si>
  <si>
    <t>Jul 31 08:46:00 2007</t>
  </si>
  <si>
    <t>PRE-REVISED:  YPSVRM@USECON</t>
  </si>
  <si>
    <t>May-2007</t>
  </si>
  <si>
    <t>(pre-July 31 revision)</t>
  </si>
  <si>
    <t>0705</t>
  </si>
  <si>
    <t>0706</t>
  </si>
  <si>
    <t>0707</t>
  </si>
  <si>
    <t>Jul-2007</t>
  </si>
  <si>
    <t>Post-July 31 revision</t>
  </si>
  <si>
    <t>Pre-July 31 revision</t>
  </si>
  <si>
    <r>
      <t xml:space="preserve">Issue: </t>
    </r>
    <r>
      <rPr>
        <sz val="10"/>
        <rFont val="Arial"/>
        <family val="2"/>
      </rPr>
      <t xml:space="preserve">Federal Reserve Bank of St. Louis Review, November/December, </t>
    </r>
    <r>
      <rPr>
        <i/>
        <sz val="10"/>
        <rFont val="Arial"/>
        <family val="2"/>
      </rPr>
      <t>89</t>
    </r>
    <r>
      <rPr>
        <sz val="10"/>
        <rFont val="Arial"/>
        <family val="2"/>
      </rPr>
      <t>(6), 2007.</t>
    </r>
  </si>
  <si>
    <r>
      <t>Title:</t>
    </r>
    <r>
      <rPr>
        <sz val="10"/>
        <rFont val="Arial"/>
        <family val="2"/>
      </rPr>
      <t xml:space="preserve"> “The Decline in the U.S. Personal Saving Rate: Is It Real and Is It a Puzzle?"</t>
    </r>
  </si>
  <si>
    <r>
      <t>Authors:</t>
    </r>
    <r>
      <rPr>
        <sz val="10"/>
        <rFont val="Arial"/>
        <family val="2"/>
      </rPr>
      <t xml:space="preserve"> Massimo Guidolin and Elizabeth A. La Jeunesse</t>
    </r>
  </si>
  <si>
    <t>Downloaded on 3/30/2007 from SourceOECD website</t>
  </si>
  <si>
    <t>Q2-2007</t>
  </si>
  <si>
    <t>Ratio of Personal Consumption Expenditure of Durable goods to Disposable Personal Income (SAAR)</t>
  </si>
  <si>
    <t>This is the data file for the following article: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</si>
</sst>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mm"/>
    <numFmt numFmtId="165" formatCode="0.0"/>
    <numFmt numFmtId="166" formatCode="[$-409]dddd\,\ mmmm\ dd\,\ yyyy"/>
    <numFmt numFmtId="167" formatCode="0.000"/>
    <numFmt numFmtId="168" formatCode="\(#,##0\)"/>
    <numFmt numFmtId="169" formatCode="@&quot;........................................................................................................................&quot;"/>
    <numFmt numFmtId="170" formatCode="#,##0.0&quot;     &quot;"/>
    <numFmt numFmtId="171" formatCode="#,##0.0&quot;     &quot;;@&quot;     &quot;"/>
    <numFmt numFmtId="172" formatCode="&quot;          &quot;@&quot;................................................................................................&quot;"/>
    <numFmt numFmtId="173" formatCode="&quot;          &quot;@"/>
    <numFmt numFmtId="174" formatCode="yy"/>
    <numFmt numFmtId="175" formatCode="yyyy"/>
    <numFmt numFmtId="176" formatCode="&quot;$&quot;#,##0"/>
    <numFmt numFmtId="177" formatCode="[$-409]h:mm:ss\ AM/PM"/>
    <numFmt numFmtId="178" formatCode="0.0000"/>
    <numFmt numFmtId="179" formatCode=".##%"/>
    <numFmt numFmtId="180" formatCode="\1\5\%"/>
    <numFmt numFmtId="181" formatCode="##%"/>
    <numFmt numFmtId="182" formatCode="0.0000%"/>
    <numFmt numFmtId="183" formatCode="0.0%"/>
    <numFmt numFmtId="184" formatCode="0.000%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mmm\-yyyy"/>
    <numFmt numFmtId="190" formatCode="0.%"/>
    <numFmt numFmtId="191" formatCode=".00%"/>
    <numFmt numFmtId="192" formatCode="[$-409]mmm\-yy;@"/>
  </numFmts>
  <fonts count="72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4"/>
      <name val="News Gothic Condensed"/>
      <family val="0"/>
    </font>
    <font>
      <sz val="14"/>
      <name val="News Gothic Condensed"/>
      <family val="0"/>
    </font>
    <font>
      <b/>
      <i/>
      <sz val="12"/>
      <name val="News Gothic Condensed"/>
      <family val="0"/>
    </font>
    <font>
      <b/>
      <i/>
      <sz val="8"/>
      <name val="News Gothic Condensed"/>
      <family val="0"/>
    </font>
    <font>
      <b/>
      <sz val="10"/>
      <color indexed="16"/>
      <name val="Arial"/>
      <family val="2"/>
    </font>
    <font>
      <sz val="7"/>
      <name val="Arial"/>
      <family val="0"/>
    </font>
    <font>
      <sz val="18"/>
      <color indexed="17"/>
      <name val="Arial"/>
      <family val="2"/>
    </font>
    <font>
      <b/>
      <sz val="24"/>
      <name val="Arial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b/>
      <i/>
      <sz val="6"/>
      <name val="News Gothic Condensed"/>
      <family val="0"/>
    </font>
    <font>
      <b/>
      <i/>
      <sz val="12"/>
      <color indexed="18"/>
      <name val="Arial"/>
      <family val="2"/>
    </font>
    <font>
      <b/>
      <sz val="12"/>
      <color indexed="18"/>
      <name val="Arial"/>
      <family val="2"/>
    </font>
    <font>
      <sz val="14"/>
      <name val="Arial"/>
      <family val="2"/>
    </font>
    <font>
      <b/>
      <sz val="22"/>
      <name val="Arial"/>
      <family val="2"/>
    </font>
    <font>
      <b/>
      <sz val="10"/>
      <color indexed="60"/>
      <name val="Arial"/>
      <family val="0"/>
    </font>
    <font>
      <sz val="8"/>
      <name val="News Gothic Condensed"/>
      <family val="2"/>
    </font>
    <font>
      <sz val="10"/>
      <name val="News Gothic Condensed"/>
      <family val="2"/>
    </font>
    <font>
      <sz val="6"/>
      <name val="News Gothic Condensed"/>
      <family val="2"/>
    </font>
    <font>
      <vertAlign val="superscript"/>
      <sz val="8"/>
      <name val="News Gothic Condensed"/>
      <family val="2"/>
    </font>
    <font>
      <b/>
      <sz val="8"/>
      <name val="News Gothic Condensed"/>
      <family val="0"/>
    </font>
    <font>
      <b/>
      <sz val="16"/>
      <name val="News Gothic Condensed"/>
      <family val="0"/>
    </font>
    <font>
      <b/>
      <sz val="6"/>
      <name val="News Gothic Condensed"/>
      <family val="0"/>
    </font>
    <font>
      <b/>
      <sz val="12"/>
      <name val="News Gothic Condensed"/>
      <family val="0"/>
    </font>
    <font>
      <sz val="12"/>
      <name val="News Gothic Condensed"/>
      <family val="0"/>
    </font>
    <font>
      <b/>
      <sz val="11"/>
      <name val="News Gothic Condensed"/>
      <family val="0"/>
    </font>
    <font>
      <sz val="16"/>
      <name val="Arial"/>
      <family val="2"/>
    </font>
    <font>
      <sz val="9.75"/>
      <name val="Arial"/>
      <family val="0"/>
    </font>
    <font>
      <b/>
      <sz val="13.75"/>
      <name val="Arial"/>
      <family val="2"/>
    </font>
    <font>
      <b/>
      <sz val="20"/>
      <name val="Arial"/>
      <family val="2"/>
    </font>
    <font>
      <b/>
      <sz val="10"/>
      <color indexed="12"/>
      <name val="Arial"/>
      <family val="2"/>
    </font>
    <font>
      <b/>
      <sz val="16"/>
      <name val="Arial"/>
      <family val="2"/>
    </font>
    <font>
      <i/>
      <sz val="16"/>
      <name val="News Gothic Condensed"/>
      <family val="0"/>
    </font>
    <font>
      <b/>
      <i/>
      <sz val="11"/>
      <name val="News Gothic Condensed"/>
      <family val="0"/>
    </font>
    <font>
      <b/>
      <sz val="18"/>
      <name val="News Gothic Condensed"/>
      <family val="0"/>
    </font>
    <font>
      <b/>
      <sz val="10"/>
      <color indexed="58"/>
      <name val="Arial"/>
      <family val="2"/>
    </font>
    <font>
      <b/>
      <sz val="18"/>
      <color indexed="12"/>
      <name val="Arial"/>
      <family val="2"/>
    </font>
    <font>
      <sz val="10"/>
      <color indexed="23"/>
      <name val="Arial"/>
      <family val="0"/>
    </font>
    <font>
      <sz val="10"/>
      <color indexed="55"/>
      <name val="Arial"/>
      <family val="0"/>
    </font>
    <font>
      <sz val="22"/>
      <name val="Arial"/>
      <family val="2"/>
    </font>
    <font>
      <sz val="18"/>
      <name val="Arial"/>
      <family val="2"/>
    </font>
    <font>
      <b/>
      <sz val="8"/>
      <name val="Arial"/>
      <family val="0"/>
    </font>
    <font>
      <sz val="9.5"/>
      <name val="Arial"/>
      <family val="0"/>
    </font>
    <font>
      <sz val="8.5"/>
      <name val="Arial"/>
      <family val="0"/>
    </font>
    <font>
      <b/>
      <sz val="14"/>
      <color indexed="63"/>
      <name val="Arial"/>
      <family val="2"/>
    </font>
    <font>
      <b/>
      <sz val="10"/>
      <name val="News Gothic Condensed"/>
      <family val="0"/>
    </font>
    <font>
      <sz val="8.25"/>
      <name val="Arial"/>
      <family val="2"/>
    </font>
    <font>
      <sz val="7.5"/>
      <name val="Arial"/>
      <family val="2"/>
    </font>
    <font>
      <b/>
      <sz val="14"/>
      <color indexed="12"/>
      <name val="Arial"/>
      <family val="2"/>
    </font>
    <font>
      <b/>
      <sz val="9"/>
      <color indexed="56"/>
      <name val="Verdana"/>
      <family val="2"/>
    </font>
    <font>
      <sz val="8"/>
      <name val="Verdana"/>
      <family val="2"/>
    </font>
    <font>
      <sz val="10"/>
      <color indexed="56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20"/>
      <name val="Arial"/>
      <family val="2"/>
    </font>
    <font>
      <i/>
      <sz val="8"/>
      <name val="Arial"/>
      <family val="2"/>
    </font>
    <font>
      <sz val="10"/>
      <color indexed="22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 val="single"/>
      <sz val="10"/>
      <name val="Arial"/>
      <family val="2"/>
    </font>
    <font>
      <sz val="10"/>
      <color indexed="63"/>
      <name val="Arial"/>
      <family val="0"/>
    </font>
    <font>
      <b/>
      <sz val="10"/>
      <color indexed="63"/>
      <name val="Arial"/>
      <family val="0"/>
    </font>
    <font>
      <b/>
      <sz val="10"/>
      <color indexed="55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sz val="20"/>
      <name val="Arial"/>
      <family val="2"/>
    </font>
  </fonts>
  <fills count="22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</fills>
  <borders count="5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08">
    <xf numFmtId="0" fontId="0" fillId="0" borderId="0" xfId="0" applyAlignment="1">
      <alignment/>
    </xf>
    <xf numFmtId="0" fontId="0" fillId="0" borderId="0" xfId="0" applyAlignment="1">
      <alignment/>
    </xf>
    <xf numFmtId="165" fontId="0" fillId="2" borderId="1" xfId="0" applyNumberFormat="1" applyFill="1" applyBorder="1" applyAlignment="1">
      <alignment/>
    </xf>
    <xf numFmtId="1" fontId="0" fillId="2" borderId="1" xfId="0" applyNumberForma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165" fontId="0" fillId="0" borderId="1" xfId="0" applyNumberFormat="1" applyFill="1" applyBorder="1" applyAlignment="1">
      <alignment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165" fontId="0" fillId="0" borderId="1" xfId="0" applyNumberFormat="1" applyFont="1" applyFill="1" applyBorder="1" applyAlignment="1">
      <alignment/>
    </xf>
    <xf numFmtId="0" fontId="0" fillId="0" borderId="1" xfId="0" applyBorder="1" applyAlignment="1">
      <alignment/>
    </xf>
    <xf numFmtId="0" fontId="0" fillId="0" borderId="0" xfId="0" applyFill="1" applyAlignment="1">
      <alignment/>
    </xf>
    <xf numFmtId="1" fontId="0" fillId="0" borderId="1" xfId="0" applyNumberFormat="1" applyFont="1" applyFill="1" applyBorder="1" applyAlignment="1">
      <alignment/>
    </xf>
    <xf numFmtId="165" fontId="0" fillId="0" borderId="0" xfId="0" applyNumberFormat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ont="1" applyFill="1" applyAlignment="1">
      <alignment/>
    </xf>
    <xf numFmtId="2" fontId="9" fillId="0" borderId="0" xfId="0" applyNumberFormat="1" applyFont="1" applyFill="1" applyAlignment="1">
      <alignment/>
    </xf>
    <xf numFmtId="2" fontId="0" fillId="0" borderId="1" xfId="0" applyNumberFormat="1" applyFont="1" applyFill="1" applyBorder="1" applyAlignment="1">
      <alignment/>
    </xf>
    <xf numFmtId="1" fontId="0" fillId="2" borderId="1" xfId="0" applyNumberFormat="1" applyFont="1" applyFill="1" applyBorder="1" applyAlignment="1">
      <alignment/>
    </xf>
    <xf numFmtId="0" fontId="0" fillId="2" borderId="1" xfId="0" applyFill="1" applyBorder="1" applyAlignment="1">
      <alignment/>
    </xf>
    <xf numFmtId="1" fontId="0" fillId="2" borderId="1" xfId="0" applyNumberFormat="1" applyFill="1" applyBorder="1" applyAlignment="1">
      <alignment horizontal="left" vertical="top" wrapText="1"/>
    </xf>
    <xf numFmtId="167" fontId="0" fillId="0" borderId="0" xfId="0" applyNumberFormat="1" applyAlignment="1">
      <alignment/>
    </xf>
    <xf numFmtId="167" fontId="0" fillId="0" borderId="0" xfId="0" applyNumberFormat="1" applyFont="1" applyAlignment="1">
      <alignment/>
    </xf>
    <xf numFmtId="0" fontId="24" fillId="3" borderId="1" xfId="0" applyFont="1" applyFill="1" applyBorder="1" applyAlignment="1">
      <alignment horizontal="centerContinuous" vertical="center" wrapText="1"/>
    </xf>
    <xf numFmtId="0" fontId="26" fillId="4" borderId="1" xfId="0" applyFont="1" applyFill="1" applyBorder="1" applyAlignment="1">
      <alignment horizontal="centerContinuous" vertical="center" wrapText="1"/>
    </xf>
    <xf numFmtId="0" fontId="27" fillId="4" borderId="1" xfId="0" applyFont="1" applyFill="1" applyBorder="1" applyAlignment="1">
      <alignment horizontal="centerContinuous" vertical="center" wrapText="1"/>
    </xf>
    <xf numFmtId="0" fontId="19" fillId="5" borderId="1" xfId="0" applyFont="1" applyFill="1" applyBorder="1" applyAlignment="1">
      <alignment horizontal="center" vertical="center" wrapText="1"/>
    </xf>
    <xf numFmtId="0" fontId="19" fillId="5" borderId="1" xfId="0" applyFont="1" applyFill="1" applyBorder="1" applyAlignment="1" quotePrefix="1">
      <alignment horizontal="center" vertical="center" wrapText="1"/>
    </xf>
    <xf numFmtId="0" fontId="1" fillId="0" borderId="0" xfId="0" applyFont="1" applyAlignment="1">
      <alignment wrapText="1"/>
    </xf>
    <xf numFmtId="0" fontId="19" fillId="6" borderId="1" xfId="0" applyFont="1" applyFill="1" applyBorder="1" applyAlignment="1">
      <alignment horizontal="center" vertical="center" wrapText="1"/>
    </xf>
    <xf numFmtId="0" fontId="19" fillId="6" borderId="1" xfId="0" applyFont="1" applyFill="1" applyBorder="1" applyAlignment="1" quotePrefix="1">
      <alignment horizontal="center" vertical="center" wrapText="1"/>
    </xf>
    <xf numFmtId="0" fontId="20" fillId="4" borderId="2" xfId="0" applyFont="1" applyFill="1" applyBorder="1" applyAlignment="1">
      <alignment horizontal="centerContinuous" vertical="center" wrapText="1"/>
    </xf>
    <xf numFmtId="0" fontId="0" fillId="2" borderId="3" xfId="0" applyFill="1" applyBorder="1" applyAlignment="1">
      <alignment/>
    </xf>
    <xf numFmtId="0" fontId="26" fillId="7" borderId="1" xfId="0" applyFont="1" applyFill="1" applyBorder="1" applyAlignment="1">
      <alignment horizontal="centerContinuous" vertical="center" wrapText="1"/>
    </xf>
    <xf numFmtId="0" fontId="27" fillId="7" borderId="1" xfId="0" applyFont="1" applyFill="1" applyBorder="1" applyAlignment="1">
      <alignment horizontal="centerContinuous" vertical="center" wrapText="1"/>
    </xf>
    <xf numFmtId="0" fontId="19" fillId="8" borderId="1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/>
    </xf>
    <xf numFmtId="165" fontId="0" fillId="2" borderId="2" xfId="0" applyNumberFormat="1" applyFill="1" applyBorder="1" applyAlignment="1">
      <alignment/>
    </xf>
    <xf numFmtId="165" fontId="0" fillId="2" borderId="3" xfId="0" applyNumberFormat="1" applyFill="1" applyBorder="1" applyAlignment="1">
      <alignment/>
    </xf>
    <xf numFmtId="0" fontId="1" fillId="0" borderId="0" xfId="0" applyFont="1" applyFill="1" applyAlignment="1">
      <alignment/>
    </xf>
    <xf numFmtId="0" fontId="0" fillId="9" borderId="4" xfId="0" applyFill="1" applyBorder="1" applyAlignment="1">
      <alignment/>
    </xf>
    <xf numFmtId="165" fontId="0" fillId="0" borderId="2" xfId="0" applyNumberFormat="1" applyFill="1" applyBorder="1" applyAlignment="1">
      <alignment/>
    </xf>
    <xf numFmtId="0" fontId="3" fillId="7" borderId="1" xfId="0" applyFont="1" applyFill="1" applyBorder="1" applyAlignment="1">
      <alignment horizontal="centerContinuous" vertical="center" wrapText="1"/>
    </xf>
    <xf numFmtId="0" fontId="3" fillId="10" borderId="1" xfId="0" applyFont="1" applyFill="1" applyBorder="1" applyAlignment="1">
      <alignment horizontal="centerContinuous" vertical="center" wrapText="1"/>
    </xf>
    <xf numFmtId="0" fontId="4" fillId="10" borderId="1" xfId="0" applyFont="1" applyFill="1" applyBorder="1" applyAlignment="1">
      <alignment horizontal="centerContinuous" vertical="center" wrapText="1"/>
    </xf>
    <xf numFmtId="0" fontId="6" fillId="7" borderId="1" xfId="0" applyFont="1" applyFill="1" applyBorder="1" applyAlignment="1">
      <alignment horizontal="center" vertical="center" wrapText="1"/>
    </xf>
    <xf numFmtId="0" fontId="27" fillId="4" borderId="1" xfId="0" applyFont="1" applyFill="1" applyBorder="1" applyAlignment="1">
      <alignment horizontal="centerContinuous" vertical="center" wrapText="1"/>
    </xf>
    <xf numFmtId="0" fontId="5" fillId="4" borderId="1" xfId="0" applyFont="1" applyFill="1" applyBorder="1" applyAlignment="1">
      <alignment horizontal="center" vertical="center" wrapText="1"/>
    </xf>
    <xf numFmtId="165" fontId="0" fillId="0" borderId="3" xfId="0" applyNumberFormat="1" applyFill="1" applyBorder="1" applyAlignment="1">
      <alignment/>
    </xf>
    <xf numFmtId="17" fontId="0" fillId="0" borderId="0" xfId="0" applyNumberFormat="1" applyFill="1" applyAlignment="1">
      <alignment/>
    </xf>
    <xf numFmtId="167" fontId="18" fillId="0" borderId="0" xfId="0" applyNumberFormat="1" applyFont="1" applyFill="1" applyAlignment="1">
      <alignment horizontal="center"/>
    </xf>
    <xf numFmtId="0" fontId="1" fillId="4" borderId="1" xfId="0" applyFont="1" applyFill="1" applyBorder="1" applyAlignment="1">
      <alignment/>
    </xf>
    <xf numFmtId="167" fontId="1" fillId="4" borderId="1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41" fillId="2" borderId="1" xfId="0" applyFont="1" applyFill="1" applyBorder="1" applyAlignment="1" quotePrefix="1">
      <alignment/>
    </xf>
    <xf numFmtId="167" fontId="0" fillId="6" borderId="1" xfId="0" applyNumberFormat="1" applyFont="1" applyFill="1" applyBorder="1" applyAlignment="1">
      <alignment/>
    </xf>
    <xf numFmtId="10" fontId="1" fillId="0" borderId="0" xfId="0" applyNumberFormat="1" applyFont="1" applyFill="1" applyAlignment="1">
      <alignment/>
    </xf>
    <xf numFmtId="2" fontId="1" fillId="0" borderId="0" xfId="0" applyNumberFormat="1" applyFont="1" applyFill="1" applyAlignment="1">
      <alignment/>
    </xf>
    <xf numFmtId="17" fontId="0" fillId="0" borderId="0" xfId="0" applyNumberForma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167" fontId="0" fillId="2" borderId="1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167" fontId="1" fillId="0" borderId="0" xfId="0" applyNumberFormat="1" applyFont="1" applyFill="1" applyAlignment="1">
      <alignment horizontal="center"/>
    </xf>
    <xf numFmtId="0" fontId="40" fillId="0" borderId="0" xfId="0" applyFont="1" applyAlignment="1">
      <alignment/>
    </xf>
    <xf numFmtId="0" fontId="0" fillId="0" borderId="2" xfId="0" applyBorder="1" applyAlignment="1">
      <alignment/>
    </xf>
    <xf numFmtId="165" fontId="0" fillId="0" borderId="0" xfId="0" applyNumberFormat="1" applyFill="1" applyAlignment="1">
      <alignment horizontal="right"/>
    </xf>
    <xf numFmtId="1" fontId="0" fillId="0" borderId="0" xfId="0" applyNumberFormat="1" applyFill="1" applyAlignment="1">
      <alignment/>
    </xf>
    <xf numFmtId="165" fontId="41" fillId="2" borderId="1" xfId="0" applyNumberFormat="1" applyFont="1" applyFill="1" applyBorder="1" applyAlignment="1">
      <alignment/>
    </xf>
    <xf numFmtId="10" fontId="1" fillId="0" borderId="0" xfId="0" applyNumberFormat="1" applyFont="1" applyFill="1" applyBorder="1" applyAlignment="1">
      <alignment/>
    </xf>
    <xf numFmtId="0" fontId="57" fillId="0" borderId="0" xfId="0" applyFont="1" applyAlignment="1">
      <alignment horizontal="center"/>
    </xf>
    <xf numFmtId="17" fontId="38" fillId="0" borderId="0" xfId="0" applyNumberFormat="1" applyFont="1" applyAlignment="1">
      <alignment horizontal="center"/>
    </xf>
    <xf numFmtId="0" fontId="0" fillId="2" borderId="2" xfId="0" applyFill="1" applyBorder="1" applyAlignment="1" quotePrefix="1">
      <alignment/>
    </xf>
    <xf numFmtId="165" fontId="1" fillId="2" borderId="2" xfId="0" applyNumberFormat="1" applyFont="1" applyFill="1" applyBorder="1" applyAlignment="1">
      <alignment wrapText="1"/>
    </xf>
    <xf numFmtId="167" fontId="0" fillId="11" borderId="1" xfId="0" applyNumberFormat="1" applyFill="1" applyBorder="1" applyAlignment="1">
      <alignment horizontal="center"/>
    </xf>
    <xf numFmtId="1" fontId="0" fillId="2" borderId="2" xfId="0" applyNumberFormat="1" applyFill="1" applyBorder="1" applyAlignment="1">
      <alignment/>
    </xf>
    <xf numFmtId="1" fontId="0" fillId="2" borderId="5" xfId="0" applyNumberFormat="1" applyFill="1" applyBorder="1" applyAlignment="1">
      <alignment horizontal="left" vertical="top" wrapText="1"/>
    </xf>
    <xf numFmtId="1" fontId="0" fillId="2" borderId="5" xfId="0" applyNumberFormat="1" applyFill="1" applyBorder="1" applyAlignment="1">
      <alignment/>
    </xf>
    <xf numFmtId="1" fontId="0" fillId="2" borderId="2" xfId="0" applyNumberFormat="1" applyFill="1" applyBorder="1" applyAlignment="1">
      <alignment horizontal="left" vertical="top" wrapText="1"/>
    </xf>
    <xf numFmtId="10" fontId="0" fillId="0" borderId="0" xfId="0" applyNumberFormat="1" applyFont="1" applyAlignment="1">
      <alignment/>
    </xf>
    <xf numFmtId="165" fontId="1" fillId="2" borderId="1" xfId="0" applyNumberFormat="1" applyFont="1" applyFill="1" applyBorder="1" applyAlignment="1">
      <alignment wrapText="1"/>
    </xf>
    <xf numFmtId="165" fontId="1" fillId="12" borderId="5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67" fontId="1" fillId="12" borderId="1" xfId="0" applyNumberFormat="1" applyFont="1" applyFill="1" applyBorder="1" applyAlignment="1">
      <alignment horizontal="center"/>
    </xf>
    <xf numFmtId="167" fontId="1" fillId="2" borderId="1" xfId="0" applyNumberFormat="1" applyFont="1" applyFill="1" applyBorder="1" applyAlignment="1">
      <alignment horizontal="center"/>
    </xf>
    <xf numFmtId="167" fontId="1" fillId="2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167" fontId="0" fillId="2" borderId="3" xfId="0" applyNumberFormat="1" applyFill="1" applyBorder="1" applyAlignment="1">
      <alignment horizontal="center"/>
    </xf>
    <xf numFmtId="167" fontId="0" fillId="2" borderId="1" xfId="0" applyNumberFormat="1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58" fillId="0" borderId="0" xfId="0" applyFont="1" applyAlignment="1">
      <alignment horizontal="left" wrapText="1"/>
    </xf>
    <xf numFmtId="167" fontId="1" fillId="2" borderId="5" xfId="0" applyNumberFormat="1" applyFont="1" applyFill="1" applyBorder="1" applyAlignment="1">
      <alignment horizontal="center"/>
    </xf>
    <xf numFmtId="167" fontId="0" fillId="11" borderId="5" xfId="0" applyNumberFormat="1" applyFill="1" applyBorder="1" applyAlignment="1">
      <alignment horizontal="center"/>
    </xf>
    <xf numFmtId="0" fontId="1" fillId="13" borderId="6" xfId="0" applyFont="1" applyFill="1" applyBorder="1" applyAlignment="1">
      <alignment horizontal="center"/>
    </xf>
    <xf numFmtId="0" fontId="60" fillId="13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vertical="center" wrapText="1"/>
    </xf>
    <xf numFmtId="0" fontId="0" fillId="2" borderId="1" xfId="0" applyFill="1" applyBorder="1" applyAlignment="1">
      <alignment/>
    </xf>
    <xf numFmtId="167" fontId="0" fillId="2" borderId="1" xfId="0" applyNumberFormat="1" applyFill="1" applyBorder="1" applyAlignment="1">
      <alignment/>
    </xf>
    <xf numFmtId="0" fontId="0" fillId="13" borderId="1" xfId="0" applyFill="1" applyBorder="1" applyAlignment="1">
      <alignment/>
    </xf>
    <xf numFmtId="167" fontId="0" fillId="13" borderId="1" xfId="0" applyNumberFormat="1" applyFill="1" applyBorder="1" applyAlignment="1">
      <alignment/>
    </xf>
    <xf numFmtId="0" fontId="1" fillId="2" borderId="9" xfId="0" applyFont="1" applyFill="1" applyBorder="1" applyAlignment="1">
      <alignment horizontal="center" vertical="center" wrapText="1"/>
    </xf>
    <xf numFmtId="0" fontId="0" fillId="13" borderId="1" xfId="0" applyFont="1" applyFill="1" applyBorder="1" applyAlignment="1">
      <alignment horizontal="center" wrapText="1"/>
    </xf>
    <xf numFmtId="167" fontId="0" fillId="13" borderId="1" xfId="0" applyNumberFormat="1" applyFont="1" applyFill="1" applyBorder="1" applyAlignment="1">
      <alignment horizontal="center" wrapText="1"/>
    </xf>
    <xf numFmtId="167" fontId="0" fillId="2" borderId="1" xfId="0" applyNumberFormat="1" applyFont="1" applyFill="1" applyBorder="1" applyAlignment="1">
      <alignment horizontal="center"/>
    </xf>
    <xf numFmtId="167" fontId="0" fillId="11" borderId="1" xfId="0" applyNumberFormat="1" applyFill="1" applyBorder="1" applyAlignment="1">
      <alignment/>
    </xf>
    <xf numFmtId="167" fontId="1" fillId="12" borderId="1" xfId="0" applyNumberFormat="1" applyFont="1" applyFill="1" applyBorder="1" applyAlignment="1">
      <alignment/>
    </xf>
    <xf numFmtId="167" fontId="1" fillId="11" borderId="1" xfId="0" applyNumberFormat="1" applyFont="1" applyFill="1" applyBorder="1" applyAlignment="1">
      <alignment/>
    </xf>
    <xf numFmtId="165" fontId="1" fillId="14" borderId="1" xfId="0" applyNumberFormat="1" applyFont="1" applyFill="1" applyBorder="1" applyAlignment="1">
      <alignment horizontal="center"/>
    </xf>
    <xf numFmtId="1" fontId="0" fillId="13" borderId="1" xfId="0" applyNumberFormat="1" applyFill="1" applyBorder="1" applyAlignment="1">
      <alignment/>
    </xf>
    <xf numFmtId="0" fontId="0" fillId="13" borderId="1" xfId="0" applyFill="1" applyBorder="1" applyAlignment="1">
      <alignment/>
    </xf>
    <xf numFmtId="1" fontId="0" fillId="2" borderId="3" xfId="0" applyNumberFormat="1" applyFill="1" applyBorder="1" applyAlignment="1">
      <alignment/>
    </xf>
    <xf numFmtId="167" fontId="1" fillId="11" borderId="5" xfId="0" applyNumberFormat="1" applyFont="1" applyFill="1" applyBorder="1" applyAlignment="1">
      <alignment/>
    </xf>
    <xf numFmtId="1" fontId="0" fillId="2" borderId="10" xfId="0" applyNumberFormat="1" applyFill="1" applyBorder="1" applyAlignment="1">
      <alignment/>
    </xf>
    <xf numFmtId="1" fontId="0" fillId="2" borderId="11" xfId="0" applyNumberFormat="1" applyFill="1" applyBorder="1" applyAlignment="1">
      <alignment horizontal="left" vertical="top" wrapText="1"/>
    </xf>
    <xf numFmtId="165" fontId="1" fillId="14" borderId="5" xfId="0" applyNumberFormat="1" applyFont="1" applyFill="1" applyBorder="1" applyAlignment="1">
      <alignment horizontal="center"/>
    </xf>
    <xf numFmtId="167" fontId="11" fillId="15" borderId="12" xfId="0" applyNumberFormat="1" applyFont="1" applyFill="1" applyBorder="1" applyAlignment="1">
      <alignment wrapText="1"/>
    </xf>
    <xf numFmtId="167" fontId="11" fillId="15" borderId="13" xfId="0" applyNumberFormat="1" applyFont="1" applyFill="1" applyBorder="1" applyAlignment="1">
      <alignment wrapText="1"/>
    </xf>
    <xf numFmtId="0" fontId="0" fillId="13" borderId="13" xfId="0" applyFont="1" applyFill="1" applyBorder="1" applyAlignment="1" quotePrefix="1">
      <alignment/>
    </xf>
    <xf numFmtId="0" fontId="8" fillId="13" borderId="14" xfId="0" applyFont="1" applyFill="1" applyBorder="1" applyAlignment="1">
      <alignment/>
    </xf>
    <xf numFmtId="165" fontId="61" fillId="16" borderId="15" xfId="0" applyNumberFormat="1" applyFont="1" applyFill="1" applyBorder="1" applyAlignment="1">
      <alignment horizontal="center" vertical="center" wrapText="1"/>
    </xf>
    <xf numFmtId="165" fontId="62" fillId="16" borderId="15" xfId="0" applyNumberFormat="1" applyFont="1" applyFill="1" applyBorder="1" applyAlignment="1">
      <alignment horizontal="left" wrapText="1"/>
    </xf>
    <xf numFmtId="165" fontId="62" fillId="16" borderId="15" xfId="0" applyNumberFormat="1" applyFont="1" applyFill="1" applyBorder="1" applyAlignment="1">
      <alignment horizontal="left"/>
    </xf>
    <xf numFmtId="1" fontId="0" fillId="13" borderId="16" xfId="0" applyNumberFormat="1" applyFont="1" applyFill="1" applyBorder="1" applyAlignment="1">
      <alignment/>
    </xf>
    <xf numFmtId="0" fontId="0" fillId="13" borderId="16" xfId="0" applyFill="1" applyBorder="1" applyAlignment="1">
      <alignment/>
    </xf>
    <xf numFmtId="165" fontId="62" fillId="16" borderId="17" xfId="0" applyNumberFormat="1" applyFont="1" applyFill="1" applyBorder="1" applyAlignment="1">
      <alignment horizontal="left"/>
    </xf>
    <xf numFmtId="167" fontId="1" fillId="12" borderId="5" xfId="0" applyNumberFormat="1" applyFont="1" applyFill="1" applyBorder="1" applyAlignment="1">
      <alignment/>
    </xf>
    <xf numFmtId="167" fontId="1" fillId="12" borderId="5" xfId="0" applyNumberFormat="1" applyFont="1" applyFill="1" applyBorder="1" applyAlignment="1">
      <alignment horizontal="center"/>
    </xf>
    <xf numFmtId="167" fontId="0" fillId="2" borderId="5" xfId="0" applyNumberFormat="1" applyFont="1" applyFill="1" applyBorder="1" applyAlignment="1">
      <alignment horizontal="center"/>
    </xf>
    <xf numFmtId="167" fontId="0" fillId="11" borderId="5" xfId="0" applyNumberFormat="1" applyFill="1" applyBorder="1" applyAlignment="1">
      <alignment/>
    </xf>
    <xf numFmtId="167" fontId="0" fillId="2" borderId="5" xfId="0" applyNumberFormat="1" applyFill="1" applyBorder="1" applyAlignment="1">
      <alignment/>
    </xf>
    <xf numFmtId="0" fontId="1" fillId="17" borderId="12" xfId="0" applyFont="1" applyFill="1" applyBorder="1" applyAlignment="1">
      <alignment horizontal="center" wrapText="1"/>
    </xf>
    <xf numFmtId="0" fontId="0" fillId="13" borderId="15" xfId="0" applyFill="1" applyBorder="1" applyAlignment="1">
      <alignment/>
    </xf>
    <xf numFmtId="167" fontId="0" fillId="13" borderId="15" xfId="0" applyNumberFormat="1" applyFill="1" applyBorder="1" applyAlignment="1">
      <alignment/>
    </xf>
    <xf numFmtId="0" fontId="60" fillId="13" borderId="18" xfId="0" applyFont="1" applyFill="1" applyBorder="1" applyAlignment="1">
      <alignment horizontal="center" vertical="center" wrapText="1"/>
    </xf>
    <xf numFmtId="167" fontId="0" fillId="2" borderId="16" xfId="0" applyNumberFormat="1" applyFill="1" applyBorder="1" applyAlignment="1">
      <alignment horizontal="left"/>
    </xf>
    <xf numFmtId="167" fontId="0" fillId="13" borderId="16" xfId="0" applyNumberFormat="1" applyFont="1" applyFill="1" applyBorder="1" applyAlignment="1">
      <alignment horizontal="center" wrapText="1"/>
    </xf>
    <xf numFmtId="167" fontId="0" fillId="2" borderId="19" xfId="0" applyNumberFormat="1" applyFill="1" applyBorder="1" applyAlignment="1">
      <alignment horizontal="center"/>
    </xf>
    <xf numFmtId="167" fontId="0" fillId="2" borderId="16" xfId="0" applyNumberFormat="1" applyFill="1" applyBorder="1" applyAlignment="1">
      <alignment horizontal="center"/>
    </xf>
    <xf numFmtId="167" fontId="0" fillId="2" borderId="16" xfId="0" applyNumberFormat="1" applyFill="1" applyBorder="1" applyAlignment="1">
      <alignment/>
    </xf>
    <xf numFmtId="167" fontId="0" fillId="13" borderId="16" xfId="0" applyNumberFormat="1" applyFill="1" applyBorder="1" applyAlignment="1">
      <alignment/>
    </xf>
    <xf numFmtId="167" fontId="0" fillId="13" borderId="17" xfId="0" applyNumberFormat="1" applyFill="1" applyBorder="1" applyAlignment="1">
      <alignment/>
    </xf>
    <xf numFmtId="167" fontId="60" fillId="18" borderId="20" xfId="0" applyNumberFormat="1" applyFont="1" applyFill="1" applyBorder="1" applyAlignment="1">
      <alignment wrapText="1"/>
    </xf>
    <xf numFmtId="167" fontId="11" fillId="18" borderId="20" xfId="0" applyNumberFormat="1" applyFont="1" applyFill="1" applyBorder="1" applyAlignment="1">
      <alignment horizontal="center" wrapText="1"/>
    </xf>
    <xf numFmtId="167" fontId="60" fillId="18" borderId="21" xfId="0" applyNumberFormat="1" applyFont="1" applyFill="1" applyBorder="1" applyAlignment="1">
      <alignment wrapText="1"/>
    </xf>
    <xf numFmtId="0" fontId="60" fillId="17" borderId="22" xfId="0" applyFont="1" applyFill="1" applyBorder="1" applyAlignment="1">
      <alignment horizontal="center" vertical="center" wrapText="1"/>
    </xf>
    <xf numFmtId="0" fontId="61" fillId="17" borderId="22" xfId="0" applyFont="1" applyFill="1" applyBorder="1" applyAlignment="1">
      <alignment horizontal="center" vertical="center" wrapText="1"/>
    </xf>
    <xf numFmtId="0" fontId="60" fillId="17" borderId="23" xfId="0" applyFont="1" applyFill="1" applyBorder="1" applyAlignment="1">
      <alignment horizontal="center" vertical="center" wrapText="1"/>
    </xf>
    <xf numFmtId="0" fontId="60" fillId="17" borderId="24" xfId="0" applyFont="1" applyFill="1" applyBorder="1" applyAlignment="1">
      <alignment horizontal="center" vertical="center" wrapText="1"/>
    </xf>
    <xf numFmtId="0" fontId="0" fillId="2" borderId="15" xfId="0" applyFill="1" applyBorder="1" applyAlignment="1">
      <alignment horizontal="left"/>
    </xf>
    <xf numFmtId="0" fontId="61" fillId="17" borderId="24" xfId="0" applyFont="1" applyFill="1" applyBorder="1" applyAlignment="1">
      <alignment horizontal="center" vertical="center" wrapText="1"/>
    </xf>
    <xf numFmtId="167" fontId="1" fillId="2" borderId="15" xfId="0" applyNumberFormat="1" applyFont="1" applyFill="1" applyBorder="1" applyAlignment="1">
      <alignment horizontal="center" wrapText="1"/>
    </xf>
    <xf numFmtId="167" fontId="0" fillId="2" borderId="15" xfId="0" applyNumberFormat="1" applyFill="1" applyBorder="1" applyAlignment="1">
      <alignment horizontal="left"/>
    </xf>
    <xf numFmtId="0" fontId="60" fillId="17" borderId="25" xfId="0" applyFont="1" applyFill="1" applyBorder="1" applyAlignment="1">
      <alignment horizontal="center" vertical="center" wrapText="1"/>
    </xf>
    <xf numFmtId="167" fontId="0" fillId="2" borderId="17" xfId="0" applyNumberFormat="1" applyFill="1" applyBorder="1" applyAlignment="1">
      <alignment horizontal="left"/>
    </xf>
    <xf numFmtId="0" fontId="0" fillId="2" borderId="12" xfId="0" applyFont="1" applyFill="1" applyBorder="1" applyAlignment="1" quotePrefix="1">
      <alignment/>
    </xf>
    <xf numFmtId="0" fontId="0" fillId="2" borderId="26" xfId="0" applyFont="1" applyFill="1" applyBorder="1" applyAlignment="1" quotePrefix="1">
      <alignment/>
    </xf>
    <xf numFmtId="1" fontId="0" fillId="2" borderId="15" xfId="0" applyNumberFormat="1" applyFill="1" applyBorder="1" applyAlignment="1">
      <alignment/>
    </xf>
    <xf numFmtId="10" fontId="1" fillId="17" borderId="16" xfId="0" applyNumberFormat="1" applyFont="1" applyFill="1" applyBorder="1" applyAlignment="1">
      <alignment horizontal="center" vertical="center" wrapText="1"/>
    </xf>
    <xf numFmtId="1" fontId="44" fillId="2" borderId="27" xfId="0" applyNumberFormat="1" applyFont="1" applyFill="1" applyBorder="1" applyAlignment="1">
      <alignment horizontal="center" wrapText="1"/>
    </xf>
    <xf numFmtId="1" fontId="1" fillId="2" borderId="28" xfId="0" applyNumberFormat="1" applyFont="1" applyFill="1" applyBorder="1" applyAlignment="1">
      <alignment horizontal="center" vertical="center" wrapText="1"/>
    </xf>
    <xf numFmtId="1" fontId="1" fillId="2" borderId="29" xfId="0" applyNumberFormat="1" applyFont="1" applyFill="1" applyBorder="1" applyAlignment="1">
      <alignment horizontal="center" vertical="center" wrapText="1"/>
    </xf>
    <xf numFmtId="0" fontId="1" fillId="2" borderId="30" xfId="0" applyFont="1" applyFill="1" applyBorder="1" applyAlignment="1">
      <alignment/>
    </xf>
    <xf numFmtId="0" fontId="1" fillId="2" borderId="31" xfId="0" applyFont="1" applyFill="1" applyBorder="1" applyAlignment="1">
      <alignment/>
    </xf>
    <xf numFmtId="0" fontId="7" fillId="10" borderId="32" xfId="0" applyFont="1" applyFill="1" applyBorder="1" applyAlignment="1">
      <alignment wrapText="1"/>
    </xf>
    <xf numFmtId="182" fontId="1" fillId="10" borderId="15" xfId="0" applyNumberFormat="1" applyFont="1" applyFill="1" applyBorder="1" applyAlignment="1">
      <alignment/>
    </xf>
    <xf numFmtId="0" fontId="33" fillId="4" borderId="32" xfId="0" applyFont="1" applyFill="1" applyBorder="1" applyAlignment="1">
      <alignment wrapText="1"/>
    </xf>
    <xf numFmtId="182" fontId="1" fillId="4" borderId="15" xfId="0" applyNumberFormat="1" applyFont="1" applyFill="1" applyBorder="1" applyAlignment="1">
      <alignment/>
    </xf>
    <xf numFmtId="0" fontId="1" fillId="16" borderId="33" xfId="0" applyFont="1" applyFill="1" applyBorder="1" applyAlignment="1">
      <alignment/>
    </xf>
    <xf numFmtId="1" fontId="44" fillId="13" borderId="1" xfId="0" applyNumberFormat="1" applyFont="1" applyFill="1" applyBorder="1" applyAlignment="1">
      <alignment horizontal="center" vertical="center" wrapText="1"/>
    </xf>
    <xf numFmtId="167" fontId="63" fillId="13" borderId="1" xfId="0" applyNumberFormat="1" applyFont="1" applyFill="1" applyBorder="1" applyAlignment="1">
      <alignment horizontal="center" wrapText="1"/>
    </xf>
    <xf numFmtId="167" fontId="64" fillId="2" borderId="3" xfId="0" applyNumberFormat="1" applyFont="1" applyFill="1" applyBorder="1" applyAlignment="1">
      <alignment horizontal="center" wrapText="1"/>
    </xf>
    <xf numFmtId="167" fontId="64" fillId="2" borderId="1" xfId="0" applyNumberFormat="1" applyFont="1" applyFill="1" applyBorder="1" applyAlignment="1">
      <alignment horizontal="center" wrapText="1"/>
    </xf>
    <xf numFmtId="167" fontId="64" fillId="2" borderId="1" xfId="0" applyNumberFormat="1" applyFont="1" applyFill="1" applyBorder="1" applyAlignment="1">
      <alignment wrapText="1"/>
    </xf>
    <xf numFmtId="167" fontId="63" fillId="13" borderId="15" xfId="0" applyNumberFormat="1" applyFont="1" applyFill="1" applyBorder="1" applyAlignment="1">
      <alignment horizontal="center" wrapText="1"/>
    </xf>
    <xf numFmtId="167" fontId="63" fillId="2" borderId="1" xfId="0" applyNumberFormat="1" applyFont="1" applyFill="1" applyBorder="1" applyAlignment="1">
      <alignment horizontal="center" wrapText="1"/>
    </xf>
    <xf numFmtId="167" fontId="0" fillId="2" borderId="1" xfId="0" applyNumberFormat="1" applyFont="1" applyFill="1" applyBorder="1" applyAlignment="1">
      <alignment horizontal="center" wrapText="1"/>
    </xf>
    <xf numFmtId="0" fontId="60" fillId="7" borderId="30" xfId="0" applyFont="1" applyFill="1" applyBorder="1" applyAlignment="1">
      <alignment horizontal="center"/>
    </xf>
    <xf numFmtId="0" fontId="60" fillId="7" borderId="34" xfId="0" applyFont="1" applyFill="1" applyBorder="1" applyAlignment="1">
      <alignment horizontal="center"/>
    </xf>
    <xf numFmtId="17" fontId="62" fillId="16" borderId="26" xfId="0" applyNumberFormat="1" applyFont="1" applyFill="1" applyBorder="1" applyAlignment="1">
      <alignment horizontal="left"/>
    </xf>
    <xf numFmtId="0" fontId="1" fillId="0" borderId="0" xfId="0" applyFont="1" applyAlignment="1">
      <alignment/>
    </xf>
    <xf numFmtId="182" fontId="1" fillId="8" borderId="17" xfId="0" applyNumberFormat="1" applyFont="1" applyFill="1" applyBorder="1" applyAlignment="1">
      <alignment/>
    </xf>
    <xf numFmtId="0" fontId="44" fillId="13" borderId="1" xfId="0" applyFont="1" applyFill="1" applyBorder="1" applyAlignment="1">
      <alignment horizontal="center" wrapText="1"/>
    </xf>
    <xf numFmtId="0" fontId="1" fillId="7" borderId="1" xfId="0" applyFont="1" applyFill="1" applyBorder="1" applyAlignment="1">
      <alignment/>
    </xf>
    <xf numFmtId="165" fontId="0" fillId="19" borderId="1" xfId="0" applyNumberFormat="1" applyFont="1" applyFill="1" applyBorder="1" applyAlignment="1">
      <alignment/>
    </xf>
    <xf numFmtId="165" fontId="0" fillId="19" borderId="1" xfId="0" applyNumberFormat="1" applyFont="1" applyFill="1" applyBorder="1" applyAlignment="1">
      <alignment/>
    </xf>
    <xf numFmtId="0" fontId="0" fillId="19" borderId="1" xfId="0" applyFont="1" applyFill="1" applyBorder="1" applyAlignment="1">
      <alignment/>
    </xf>
    <xf numFmtId="2" fontId="0" fillId="11" borderId="1" xfId="0" applyNumberFormat="1" applyFont="1" applyFill="1" applyBorder="1" applyAlignment="1">
      <alignment/>
    </xf>
    <xf numFmtId="0" fontId="66" fillId="0" borderId="0" xfId="0" applyFont="1" applyFill="1" applyAlignment="1">
      <alignment/>
    </xf>
    <xf numFmtId="0" fontId="67" fillId="0" borderId="0" xfId="0" applyFont="1" applyFill="1" applyAlignment="1">
      <alignment/>
    </xf>
    <xf numFmtId="0" fontId="66" fillId="2" borderId="1" xfId="0" applyFont="1" applyFill="1" applyBorder="1" applyAlignment="1">
      <alignment/>
    </xf>
    <xf numFmtId="165" fontId="66" fillId="2" borderId="1" xfId="0" applyNumberFormat="1" applyFont="1" applyFill="1" applyBorder="1" applyAlignment="1">
      <alignment/>
    </xf>
    <xf numFmtId="0" fontId="0" fillId="0" borderId="35" xfId="0" applyFont="1" applyFill="1" applyBorder="1" applyAlignment="1">
      <alignment/>
    </xf>
    <xf numFmtId="0" fontId="66" fillId="2" borderId="2" xfId="0" applyFont="1" applyFill="1" applyBorder="1" applyAlignment="1">
      <alignment/>
    </xf>
    <xf numFmtId="165" fontId="66" fillId="2" borderId="2" xfId="0" applyNumberFormat="1" applyFont="1" applyFill="1" applyBorder="1" applyAlignment="1">
      <alignment/>
    </xf>
    <xf numFmtId="0" fontId="0" fillId="13" borderId="1" xfId="0" applyFont="1" applyFill="1" applyBorder="1" applyAlignment="1" quotePrefix="1">
      <alignment/>
    </xf>
    <xf numFmtId="1" fontId="0" fillId="13" borderId="1" xfId="0" applyNumberFormat="1" applyFont="1" applyFill="1" applyBorder="1" applyAlignment="1">
      <alignment/>
    </xf>
    <xf numFmtId="0" fontId="67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67" fontId="0" fillId="2" borderId="1" xfId="0" applyNumberFormat="1" applyFill="1" applyBorder="1" applyAlignment="1">
      <alignment/>
    </xf>
    <xf numFmtId="10" fontId="0" fillId="6" borderId="1" xfId="0" applyNumberFormat="1" applyFont="1" applyFill="1" applyBorder="1" applyAlignment="1">
      <alignment/>
    </xf>
    <xf numFmtId="0" fontId="39" fillId="0" borderId="0" xfId="0" applyFont="1" applyFill="1" applyBorder="1" applyAlignment="1">
      <alignment/>
    </xf>
    <xf numFmtId="2" fontId="39" fillId="0" borderId="0" xfId="0" applyNumberFormat="1" applyFont="1" applyFill="1" applyBorder="1" applyAlignment="1">
      <alignment/>
    </xf>
    <xf numFmtId="0" fontId="14" fillId="0" borderId="35" xfId="0" applyFont="1" applyFill="1" applyBorder="1" applyAlignment="1">
      <alignment horizontal="left" vertical="center"/>
    </xf>
    <xf numFmtId="0" fontId="1" fillId="7" borderId="1" xfId="0" applyFont="1" applyFill="1" applyBorder="1" applyAlignment="1">
      <alignment wrapText="1"/>
    </xf>
    <xf numFmtId="165" fontId="0" fillId="2" borderId="1" xfId="0" applyNumberFormat="1" applyFont="1" applyFill="1" applyBorder="1" applyAlignment="1">
      <alignment/>
    </xf>
    <xf numFmtId="2" fontId="0" fillId="2" borderId="1" xfId="0" applyNumberFormat="1" applyFont="1" applyFill="1" applyBorder="1" applyAlignment="1">
      <alignment/>
    </xf>
    <xf numFmtId="167" fontId="0" fillId="0" borderId="1" xfId="0" applyNumberFormat="1" applyFont="1" applyFill="1" applyBorder="1" applyAlignment="1">
      <alignment/>
    </xf>
    <xf numFmtId="167" fontId="0" fillId="0" borderId="1" xfId="0" applyNumberFormat="1" applyFill="1" applyBorder="1" applyAlignment="1">
      <alignment/>
    </xf>
    <xf numFmtId="1" fontId="0" fillId="0" borderId="1" xfId="0" applyNumberFormat="1" applyFont="1" applyFill="1" applyBorder="1" applyAlignment="1">
      <alignment/>
    </xf>
    <xf numFmtId="17" fontId="0" fillId="2" borderId="1" xfId="0" applyNumberFormat="1" applyFont="1" applyFill="1" applyBorder="1" applyAlignment="1">
      <alignment/>
    </xf>
    <xf numFmtId="167" fontId="0" fillId="11" borderId="1" xfId="0" applyNumberFormat="1" applyFont="1" applyFill="1" applyBorder="1" applyAlignment="1">
      <alignment/>
    </xf>
    <xf numFmtId="165" fontId="0" fillId="11" borderId="1" xfId="0" applyNumberFormat="1" applyFont="1" applyFill="1" applyBorder="1" applyAlignment="1">
      <alignment/>
    </xf>
    <xf numFmtId="167" fontId="1" fillId="19" borderId="1" xfId="0" applyNumberFormat="1" applyFont="1" applyFill="1" applyBorder="1" applyAlignment="1">
      <alignment horizontal="center" vertical="center" wrapText="1"/>
    </xf>
    <xf numFmtId="0" fontId="0" fillId="19" borderId="3" xfId="0" applyFont="1" applyFill="1" applyBorder="1" applyAlignment="1">
      <alignment/>
    </xf>
    <xf numFmtId="165" fontId="0" fillId="19" borderId="3" xfId="0" applyNumberFormat="1" applyFont="1" applyFill="1" applyBorder="1" applyAlignment="1">
      <alignment/>
    </xf>
    <xf numFmtId="165" fontId="0" fillId="19" borderId="3" xfId="0" applyNumberFormat="1" applyFont="1" applyFill="1" applyBorder="1" applyAlignment="1">
      <alignment/>
    </xf>
    <xf numFmtId="17" fontId="44" fillId="2" borderId="1" xfId="0" applyNumberFormat="1" applyFont="1" applyFill="1" applyBorder="1" applyAlignment="1" quotePrefix="1">
      <alignment/>
    </xf>
    <xf numFmtId="167" fontId="0" fillId="2" borderId="5" xfId="0" applyNumberFormat="1" applyFill="1" applyBorder="1" applyAlignment="1">
      <alignment/>
    </xf>
    <xf numFmtId="2" fontId="0" fillId="11" borderId="5" xfId="0" applyNumberFormat="1" applyFont="1" applyFill="1" applyBorder="1" applyAlignment="1">
      <alignment/>
    </xf>
    <xf numFmtId="17" fontId="44" fillId="2" borderId="1" xfId="0" applyNumberFormat="1" applyFont="1" applyFill="1" applyBorder="1" applyAlignment="1">
      <alignment wrapText="1"/>
    </xf>
    <xf numFmtId="0" fontId="0" fillId="2" borderId="1" xfId="0" applyFont="1" applyFill="1" applyBorder="1" applyAlignment="1">
      <alignment/>
    </xf>
    <xf numFmtId="165" fontId="1" fillId="2" borderId="1" xfId="0" applyNumberFormat="1" applyFont="1" applyFill="1" applyBorder="1" applyAlignment="1">
      <alignment horizontal="center" vertical="center" wrapText="1"/>
    </xf>
    <xf numFmtId="165" fontId="1" fillId="2" borderId="3" xfId="0" applyNumberFormat="1" applyFont="1" applyFill="1" applyBorder="1" applyAlignment="1">
      <alignment horizontal="center" vertical="center" wrapText="1"/>
    </xf>
    <xf numFmtId="165" fontId="0" fillId="11" borderId="5" xfId="0" applyNumberFormat="1" applyFont="1" applyFill="1" applyBorder="1" applyAlignment="1">
      <alignment/>
    </xf>
    <xf numFmtId="167" fontId="0" fillId="11" borderId="5" xfId="0" applyNumberFormat="1" applyFont="1" applyFill="1" applyBorder="1" applyAlignment="1">
      <alignment/>
    </xf>
    <xf numFmtId="2" fontId="0" fillId="19" borderId="26" xfId="0" applyNumberFormat="1" applyFont="1" applyFill="1" applyBorder="1" applyAlignment="1">
      <alignment/>
    </xf>
    <xf numFmtId="165" fontId="0" fillId="19" borderId="32" xfId="0" applyNumberFormat="1" applyFont="1" applyFill="1" applyBorder="1" applyAlignment="1">
      <alignment/>
    </xf>
    <xf numFmtId="2" fontId="0" fillId="19" borderId="15" xfId="0" applyNumberFormat="1" applyFont="1" applyFill="1" applyBorder="1" applyAlignment="1">
      <alignment/>
    </xf>
    <xf numFmtId="1" fontId="0" fillId="19" borderId="15" xfId="0" applyNumberFormat="1" applyFont="1" applyFill="1" applyBorder="1" applyAlignment="1">
      <alignment/>
    </xf>
    <xf numFmtId="165" fontId="0" fillId="19" borderId="15" xfId="0" applyNumberFormat="1" applyFont="1" applyFill="1" applyBorder="1" applyAlignment="1">
      <alignment/>
    </xf>
    <xf numFmtId="165" fontId="1" fillId="19" borderId="33" xfId="0" applyNumberFormat="1" applyFont="1" applyFill="1" applyBorder="1" applyAlignment="1">
      <alignment horizontal="center" vertical="center" wrapText="1"/>
    </xf>
    <xf numFmtId="165" fontId="1" fillId="19" borderId="17" xfId="0" applyNumberFormat="1" applyFont="1" applyFill="1" applyBorder="1" applyAlignment="1">
      <alignment horizontal="center" vertical="center" wrapText="1"/>
    </xf>
    <xf numFmtId="167" fontId="0" fillId="19" borderId="13" xfId="0" applyNumberFormat="1" applyFont="1" applyFill="1" applyBorder="1" applyAlignment="1">
      <alignment/>
    </xf>
    <xf numFmtId="2" fontId="0" fillId="19" borderId="3" xfId="0" applyNumberFormat="1" applyFont="1" applyFill="1" applyBorder="1" applyAlignment="1">
      <alignment/>
    </xf>
    <xf numFmtId="1" fontId="0" fillId="19" borderId="3" xfId="0" applyNumberFormat="1" applyFont="1" applyFill="1" applyBorder="1" applyAlignment="1">
      <alignment/>
    </xf>
    <xf numFmtId="167" fontId="1" fillId="19" borderId="19" xfId="0" applyNumberFormat="1" applyFont="1" applyFill="1" applyBorder="1" applyAlignment="1">
      <alignment horizontal="center" vertical="center" wrapText="1"/>
    </xf>
    <xf numFmtId="1" fontId="0" fillId="0" borderId="5" xfId="0" applyNumberFormat="1" applyFont="1" applyFill="1" applyBorder="1" applyAlignment="1">
      <alignment/>
    </xf>
    <xf numFmtId="165" fontId="0" fillId="0" borderId="5" xfId="0" applyNumberFormat="1" applyFont="1" applyFill="1" applyBorder="1" applyAlignment="1">
      <alignment/>
    </xf>
    <xf numFmtId="2" fontId="0" fillId="0" borderId="5" xfId="0" applyNumberFormat="1" applyFont="1" applyFill="1" applyBorder="1" applyAlignment="1">
      <alignment/>
    </xf>
    <xf numFmtId="0" fontId="0" fillId="2" borderId="36" xfId="0" applyFont="1" applyFill="1" applyBorder="1" applyAlignment="1">
      <alignment/>
    </xf>
    <xf numFmtId="0" fontId="0" fillId="2" borderId="14" xfId="0" applyFont="1" applyFill="1" applyBorder="1" applyAlignment="1">
      <alignment/>
    </xf>
    <xf numFmtId="0" fontId="0" fillId="2" borderId="26" xfId="0" applyFont="1" applyFill="1" applyBorder="1" applyAlignment="1">
      <alignment/>
    </xf>
    <xf numFmtId="1" fontId="0" fillId="2" borderId="32" xfId="0" applyNumberFormat="1" applyFont="1" applyFill="1" applyBorder="1" applyAlignment="1">
      <alignment/>
    </xf>
    <xf numFmtId="1" fontId="0" fillId="2" borderId="15" xfId="0" applyNumberFormat="1" applyFont="1" applyFill="1" applyBorder="1" applyAlignment="1">
      <alignment/>
    </xf>
    <xf numFmtId="165" fontId="1" fillId="2" borderId="33" xfId="0" applyNumberFormat="1" applyFont="1" applyFill="1" applyBorder="1" applyAlignment="1">
      <alignment horizontal="center" vertical="center" wrapText="1"/>
    </xf>
    <xf numFmtId="165" fontId="1" fillId="2" borderId="16" xfId="0" applyNumberFormat="1" applyFont="1" applyFill="1" applyBorder="1" applyAlignment="1">
      <alignment horizontal="center" vertical="center" wrapText="1"/>
    </xf>
    <xf numFmtId="165" fontId="1" fillId="2" borderId="17" xfId="0" applyNumberFormat="1" applyFont="1" applyFill="1" applyBorder="1" applyAlignment="1">
      <alignment horizontal="center" vertical="center" wrapText="1"/>
    </xf>
    <xf numFmtId="1" fontId="0" fillId="2" borderId="5" xfId="0" applyNumberFormat="1" applyFont="1" applyFill="1" applyBorder="1" applyAlignment="1">
      <alignment/>
    </xf>
    <xf numFmtId="0" fontId="0" fillId="2" borderId="36" xfId="0" applyFont="1" applyFill="1" applyBorder="1" applyAlignment="1" quotePrefix="1">
      <alignment/>
    </xf>
    <xf numFmtId="17" fontId="44" fillId="2" borderId="15" xfId="0" applyNumberFormat="1" applyFont="1" applyFill="1" applyBorder="1" applyAlignment="1">
      <alignment wrapText="1"/>
    </xf>
    <xf numFmtId="17" fontId="44" fillId="2" borderId="15" xfId="0" applyNumberFormat="1" applyFont="1" applyFill="1" applyBorder="1" applyAlignment="1" quotePrefix="1">
      <alignment/>
    </xf>
    <xf numFmtId="165" fontId="0" fillId="2" borderId="33" xfId="0" applyNumberFormat="1" applyFont="1" applyFill="1" applyBorder="1" applyAlignment="1">
      <alignment/>
    </xf>
    <xf numFmtId="17" fontId="0" fillId="2" borderId="26" xfId="0" applyNumberFormat="1" applyFont="1" applyFill="1" applyBorder="1" applyAlignment="1">
      <alignment/>
    </xf>
    <xf numFmtId="2" fontId="0" fillId="19" borderId="37" xfId="0" applyNumberFormat="1" applyFont="1" applyFill="1" applyBorder="1" applyAlignment="1">
      <alignment/>
    </xf>
    <xf numFmtId="2" fontId="0" fillId="19" borderId="38" xfId="0" applyNumberFormat="1" applyFont="1" applyFill="1" applyBorder="1" applyAlignment="1">
      <alignment/>
    </xf>
    <xf numFmtId="0" fontId="11" fillId="0" borderId="35" xfId="0" applyFont="1" applyFill="1" applyBorder="1" applyAlignment="1">
      <alignment/>
    </xf>
    <xf numFmtId="17" fontId="11" fillId="0" borderId="0" xfId="0" applyNumberFormat="1" applyFont="1" applyAlignment="1">
      <alignment/>
    </xf>
    <xf numFmtId="0" fontId="40" fillId="0" borderId="0" xfId="0" applyFont="1" applyFill="1" applyAlignment="1">
      <alignment/>
    </xf>
    <xf numFmtId="0" fontId="68" fillId="2" borderId="1" xfId="0" applyFont="1" applyFill="1" applyBorder="1" applyAlignment="1" quotePrefix="1">
      <alignment horizontal="left"/>
    </xf>
    <xf numFmtId="165" fontId="68" fillId="2" borderId="1" xfId="0" applyNumberFormat="1" applyFont="1" applyFill="1" applyBorder="1" applyAlignment="1">
      <alignment horizontal="left"/>
    </xf>
    <xf numFmtId="165" fontId="1" fillId="2" borderId="1" xfId="0" applyNumberFormat="1" applyFont="1" applyFill="1" applyBorder="1" applyAlignment="1">
      <alignment horizontal="left"/>
    </xf>
    <xf numFmtId="165" fontId="0" fillId="2" borderId="1" xfId="0" applyNumberFormat="1" applyFont="1" applyFill="1" applyBorder="1" applyAlignment="1">
      <alignment horizontal="left"/>
    </xf>
    <xf numFmtId="1" fontId="1" fillId="2" borderId="1" xfId="0" applyNumberFormat="1" applyFont="1" applyFill="1" applyBorder="1" applyAlignment="1">
      <alignment horizontal="center" vertical="center" wrapText="1"/>
    </xf>
    <xf numFmtId="1" fontId="0" fillId="11" borderId="1" xfId="0" applyNumberFormat="1" applyFont="1" applyFill="1" applyBorder="1" applyAlignment="1">
      <alignment/>
    </xf>
    <xf numFmtId="0" fontId="0" fillId="11" borderId="1" xfId="0" applyFont="1" applyFill="1" applyBorder="1" applyAlignment="1">
      <alignment/>
    </xf>
    <xf numFmtId="165" fontId="0" fillId="0" borderId="1" xfId="0" applyNumberFormat="1" applyFont="1" applyBorder="1" applyAlignment="1">
      <alignment/>
    </xf>
    <xf numFmtId="17" fontId="11" fillId="0" borderId="0" xfId="0" applyNumberFormat="1" applyFont="1" applyFill="1" applyBorder="1" applyAlignment="1">
      <alignment/>
    </xf>
    <xf numFmtId="2" fontId="44" fillId="0" borderId="0" xfId="0" applyNumberFormat="1" applyFont="1" applyFill="1" applyBorder="1" applyAlignment="1">
      <alignment wrapText="1"/>
    </xf>
    <xf numFmtId="17" fontId="44" fillId="0" borderId="0" xfId="0" applyNumberFormat="1" applyFont="1" applyFill="1" applyBorder="1" applyAlignment="1">
      <alignment wrapText="1"/>
    </xf>
    <xf numFmtId="167" fontId="0" fillId="2" borderId="1" xfId="0" applyNumberFormat="1" applyFont="1" applyFill="1" applyBorder="1" applyAlignment="1">
      <alignment/>
    </xf>
    <xf numFmtId="174" fontId="0" fillId="2" borderId="1" xfId="0" applyNumberFormat="1" applyFont="1" applyFill="1" applyBorder="1" applyAlignment="1">
      <alignment/>
    </xf>
    <xf numFmtId="17" fontId="44" fillId="0" borderId="0" xfId="0" applyNumberFormat="1" applyFont="1" applyFill="1" applyAlignment="1">
      <alignment/>
    </xf>
    <xf numFmtId="2" fontId="44" fillId="7" borderId="36" xfId="0" applyNumberFormat="1" applyFont="1" applyFill="1" applyBorder="1" applyAlignment="1">
      <alignment horizontal="center" wrapText="1"/>
    </xf>
    <xf numFmtId="17" fontId="0" fillId="2" borderId="14" xfId="0" applyNumberFormat="1" applyFont="1" applyFill="1" applyBorder="1" applyAlignment="1">
      <alignment/>
    </xf>
    <xf numFmtId="2" fontId="0" fillId="2" borderId="26" xfId="0" applyNumberFormat="1" applyFont="1" applyFill="1" applyBorder="1" applyAlignment="1">
      <alignment/>
    </xf>
    <xf numFmtId="2" fontId="0" fillId="19" borderId="32" xfId="0" applyNumberFormat="1" applyFont="1" applyFill="1" applyBorder="1" applyAlignment="1">
      <alignment horizontal="center"/>
    </xf>
    <xf numFmtId="174" fontId="0" fillId="2" borderId="5" xfId="0" applyNumberFormat="1" applyFont="1" applyFill="1" applyBorder="1" applyAlignment="1">
      <alignment/>
    </xf>
    <xf numFmtId="165" fontId="0" fillId="2" borderId="32" xfId="0" applyNumberFormat="1" applyFont="1" applyFill="1" applyBorder="1" applyAlignment="1">
      <alignment/>
    </xf>
    <xf numFmtId="165" fontId="0" fillId="2" borderId="33" xfId="0" applyNumberFormat="1" applyFont="1" applyFill="1" applyBorder="1" applyAlignment="1">
      <alignment wrapText="1"/>
    </xf>
    <xf numFmtId="167" fontId="0" fillId="0" borderId="5" xfId="0" applyNumberFormat="1" applyFont="1" applyFill="1" applyBorder="1" applyAlignment="1">
      <alignment/>
    </xf>
    <xf numFmtId="17" fontId="0" fillId="2" borderId="36" xfId="0" applyNumberFormat="1" applyFont="1" applyFill="1" applyBorder="1" applyAlignment="1">
      <alignment/>
    </xf>
    <xf numFmtId="2" fontId="0" fillId="2" borderId="15" xfId="0" applyNumberFormat="1" applyFont="1" applyFill="1" applyBorder="1" applyAlignment="1">
      <alignment/>
    </xf>
    <xf numFmtId="1" fontId="1" fillId="2" borderId="16" xfId="0" applyNumberFormat="1" applyFont="1" applyFill="1" applyBorder="1" applyAlignment="1">
      <alignment horizontal="center" vertical="center" wrapText="1"/>
    </xf>
    <xf numFmtId="2" fontId="1" fillId="2" borderId="17" xfId="0" applyNumberFormat="1" applyFont="1" applyFill="1" applyBorder="1" applyAlignment="1">
      <alignment horizontal="center" vertical="center" wrapText="1"/>
    </xf>
    <xf numFmtId="2" fontId="44" fillId="7" borderId="34" xfId="0" applyNumberFormat="1" applyFont="1" applyFill="1" applyBorder="1" applyAlignment="1">
      <alignment horizontal="center" wrapText="1"/>
    </xf>
    <xf numFmtId="167" fontId="0" fillId="19" borderId="39" xfId="0" applyNumberFormat="1" applyFont="1" applyFill="1" applyBorder="1" applyAlignment="1">
      <alignment horizontal="center"/>
    </xf>
    <xf numFmtId="167" fontId="1" fillId="19" borderId="40" xfId="0" applyNumberFormat="1" applyFont="1" applyFill="1" applyBorder="1" applyAlignment="1">
      <alignment horizontal="center" vertical="center" wrapText="1"/>
    </xf>
    <xf numFmtId="165" fontId="0" fillId="2" borderId="15" xfId="0" applyNumberFormat="1" applyFont="1" applyFill="1" applyBorder="1" applyAlignment="1">
      <alignment/>
    </xf>
    <xf numFmtId="165" fontId="44" fillId="2" borderId="16" xfId="0" applyNumberFormat="1" applyFont="1" applyFill="1" applyBorder="1" applyAlignment="1">
      <alignment horizontal="center" vertical="center" wrapText="1"/>
    </xf>
    <xf numFmtId="165" fontId="0" fillId="2" borderId="5" xfId="0" applyNumberFormat="1" applyFont="1" applyFill="1" applyBorder="1" applyAlignment="1">
      <alignment/>
    </xf>
    <xf numFmtId="184" fontId="0" fillId="11" borderId="5" xfId="0" applyNumberFormat="1" applyFont="1" applyFill="1" applyBorder="1" applyAlignment="1">
      <alignment horizontal="center"/>
    </xf>
    <xf numFmtId="184" fontId="0" fillId="11" borderId="1" xfId="0" applyNumberFormat="1" applyFont="1" applyFill="1" applyBorder="1" applyAlignment="1">
      <alignment horizontal="center"/>
    </xf>
    <xf numFmtId="10" fontId="0" fillId="11" borderId="5" xfId="0" applyNumberFormat="1" applyFont="1" applyFill="1" applyBorder="1" applyAlignment="1">
      <alignment horizontal="center"/>
    </xf>
    <xf numFmtId="10" fontId="0" fillId="11" borderId="1" xfId="0" applyNumberFormat="1" applyFont="1" applyFill="1" applyBorder="1" applyAlignment="1">
      <alignment horizontal="center"/>
    </xf>
    <xf numFmtId="0" fontId="34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44" fillId="2" borderId="39" xfId="0" applyNumberFormat="1" applyFont="1" applyFill="1" applyBorder="1" applyAlignment="1" quotePrefix="1">
      <alignment/>
    </xf>
    <xf numFmtId="0" fontId="0" fillId="0" borderId="0" xfId="0" applyNumberFormat="1" applyAlignment="1">
      <alignment/>
    </xf>
    <xf numFmtId="164" fontId="1" fillId="2" borderId="5" xfId="0" applyNumberFormat="1" applyFont="1" applyFill="1" applyBorder="1" applyAlignment="1">
      <alignment/>
    </xf>
    <xf numFmtId="164" fontId="1" fillId="2" borderId="1" xfId="0" applyNumberFormat="1" applyFont="1" applyFill="1" applyBorder="1" applyAlignment="1">
      <alignment/>
    </xf>
    <xf numFmtId="0" fontId="1" fillId="2" borderId="41" xfId="0" applyNumberFormat="1" applyFont="1" applyFill="1" applyBorder="1" applyAlignment="1">
      <alignment/>
    </xf>
    <xf numFmtId="0" fontId="1" fillId="2" borderId="20" xfId="0" applyNumberFormat="1" applyFont="1" applyFill="1" applyBorder="1" applyAlignment="1">
      <alignment/>
    </xf>
    <xf numFmtId="0" fontId="59" fillId="2" borderId="20" xfId="0" applyNumberFormat="1" applyFont="1" applyFill="1" applyBorder="1" applyAlignment="1">
      <alignment/>
    </xf>
    <xf numFmtId="0" fontId="44" fillId="2" borderId="40" xfId="0" applyNumberFormat="1" applyFont="1" applyFill="1" applyBorder="1" applyAlignment="1" quotePrefix="1">
      <alignment/>
    </xf>
    <xf numFmtId="164" fontId="1" fillId="2" borderId="11" xfId="0" applyNumberFormat="1" applyFont="1" applyFill="1" applyBorder="1" applyAlignment="1">
      <alignment/>
    </xf>
    <xf numFmtId="164" fontId="1" fillId="2" borderId="2" xfId="0" applyNumberFormat="1" applyFont="1" applyFill="1" applyBorder="1" applyAlignment="1">
      <alignment/>
    </xf>
    <xf numFmtId="0" fontId="0" fillId="0" borderId="0" xfId="0" applyNumberFormat="1" applyFont="1" applyFill="1" applyAlignment="1">
      <alignment/>
    </xf>
    <xf numFmtId="0" fontId="41" fillId="2" borderId="1" xfId="0" applyNumberFormat="1" applyFont="1" applyFill="1" applyBorder="1" applyAlignment="1">
      <alignment/>
    </xf>
    <xf numFmtId="0" fontId="44" fillId="2" borderId="1" xfId="0" applyNumberFormat="1" applyFont="1" applyFill="1" applyBorder="1" applyAlignment="1" quotePrefix="1">
      <alignment/>
    </xf>
    <xf numFmtId="0" fontId="0" fillId="0" borderId="0" xfId="0" applyNumberFormat="1" applyFont="1" applyAlignment="1">
      <alignment/>
    </xf>
    <xf numFmtId="0" fontId="40" fillId="2" borderId="26" xfId="0" applyNumberFormat="1" applyFont="1" applyFill="1" applyBorder="1" applyAlignment="1">
      <alignment/>
    </xf>
    <xf numFmtId="0" fontId="44" fillId="2" borderId="15" xfId="0" applyNumberFormat="1" applyFont="1" applyFill="1" applyBorder="1" applyAlignment="1">
      <alignment wrapText="1"/>
    </xf>
    <xf numFmtId="0" fontId="44" fillId="2" borderId="15" xfId="0" applyNumberFormat="1" applyFont="1" applyFill="1" applyBorder="1" applyAlignment="1" quotePrefix="1">
      <alignment/>
    </xf>
    <xf numFmtId="0" fontId="44" fillId="2" borderId="17" xfId="0" applyNumberFormat="1" applyFont="1" applyFill="1" applyBorder="1" applyAlignment="1">
      <alignment wrapText="1"/>
    </xf>
    <xf numFmtId="174" fontId="1" fillId="2" borderId="5" xfId="0" applyNumberFormat="1" applyFont="1" applyFill="1" applyBorder="1" applyAlignment="1">
      <alignment/>
    </xf>
    <xf numFmtId="174" fontId="1" fillId="2" borderId="1" xfId="0" applyNumberFormat="1" applyFont="1" applyFill="1" applyBorder="1" applyAlignment="1">
      <alignment/>
    </xf>
    <xf numFmtId="0" fontId="1" fillId="2" borderId="1" xfId="0" applyFont="1" applyFill="1" applyBorder="1" applyAlignment="1">
      <alignment/>
    </xf>
    <xf numFmtId="167" fontId="0" fillId="2" borderId="1" xfId="0" applyNumberFormat="1" applyFont="1" applyFill="1" applyBorder="1" applyAlignment="1">
      <alignment horizontal="left"/>
    </xf>
    <xf numFmtId="165" fontId="0" fillId="2" borderId="1" xfId="0" applyNumberFormat="1" applyFont="1" applyFill="1" applyBorder="1" applyAlignment="1">
      <alignment horizontal="center"/>
    </xf>
    <xf numFmtId="165" fontId="0" fillId="0" borderId="1" xfId="0" applyNumberFormat="1" applyFont="1" applyFill="1" applyBorder="1" applyAlignment="1">
      <alignment horizontal="center"/>
    </xf>
    <xf numFmtId="1" fontId="0" fillId="0" borderId="1" xfId="0" applyNumberFormat="1" applyFont="1" applyFill="1" applyBorder="1" applyAlignment="1">
      <alignment horizontal="left" vertical="top" wrapText="1"/>
    </xf>
    <xf numFmtId="1" fontId="0" fillId="13" borderId="1" xfId="0" applyNumberFormat="1" applyFont="1" applyFill="1" applyBorder="1" applyAlignment="1">
      <alignment horizontal="left" vertical="top" wrapText="1"/>
    </xf>
    <xf numFmtId="0" fontId="0" fillId="13" borderId="1" xfId="0" applyFont="1" applyFill="1" applyBorder="1" applyAlignment="1">
      <alignment/>
    </xf>
    <xf numFmtId="0" fontId="44" fillId="13" borderId="1" xfId="0" applyFont="1" applyFill="1" applyBorder="1" applyAlignment="1">
      <alignment horizontal="center" vertical="center" wrapText="1"/>
    </xf>
    <xf numFmtId="167" fontId="0" fillId="11" borderId="1" xfId="0" applyNumberFormat="1" applyFont="1" applyFill="1" applyBorder="1" applyAlignment="1">
      <alignment horizontal="center"/>
    </xf>
    <xf numFmtId="167" fontId="0" fillId="19" borderId="1" xfId="0" applyNumberFormat="1" applyFont="1" applyFill="1" applyBorder="1" applyAlignment="1">
      <alignment horizontal="left"/>
    </xf>
    <xf numFmtId="165" fontId="0" fillId="19" borderId="1" xfId="0" applyNumberFormat="1" applyFont="1" applyFill="1" applyBorder="1" applyAlignment="1">
      <alignment horizontal="left"/>
    </xf>
    <xf numFmtId="165" fontId="0" fillId="19" borderId="1" xfId="0" applyNumberFormat="1" applyFont="1" applyFill="1" applyBorder="1" applyAlignment="1">
      <alignment horizontal="center"/>
    </xf>
    <xf numFmtId="0" fontId="14" fillId="2" borderId="42" xfId="0" applyFont="1" applyFill="1" applyBorder="1" applyAlignment="1">
      <alignment horizontal="left" vertical="center"/>
    </xf>
    <xf numFmtId="0" fontId="15" fillId="2" borderId="43" xfId="0" applyFont="1" applyFill="1" applyBorder="1" applyAlignment="1">
      <alignment horizontal="center" vertical="center" wrapText="1"/>
    </xf>
    <xf numFmtId="0" fontId="0" fillId="2" borderId="1" xfId="0" applyNumberFormat="1" applyFont="1" applyFill="1" applyBorder="1" applyAlignment="1">
      <alignment/>
    </xf>
    <xf numFmtId="164" fontId="0" fillId="2" borderId="1" xfId="0" applyNumberFormat="1" applyFont="1" applyFill="1" applyBorder="1" applyAlignment="1">
      <alignment/>
    </xf>
    <xf numFmtId="17" fontId="0" fillId="2" borderId="44" xfId="0" applyNumberFormat="1" applyFont="1" applyFill="1" applyBorder="1" applyAlignment="1">
      <alignment horizontal="left"/>
    </xf>
    <xf numFmtId="165" fontId="1" fillId="2" borderId="2" xfId="0" applyNumberFormat="1" applyFont="1" applyFill="1" applyBorder="1" applyAlignment="1">
      <alignment horizontal="center" vertical="center" wrapText="1"/>
    </xf>
    <xf numFmtId="0" fontId="1" fillId="9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0" fillId="0" borderId="0" xfId="0" applyFont="1" applyFill="1" applyBorder="1" applyAlignment="1">
      <alignment/>
    </xf>
    <xf numFmtId="0" fontId="40" fillId="2" borderId="1" xfId="0" applyFont="1" applyFill="1" applyBorder="1" applyAlignment="1" quotePrefix="1">
      <alignment/>
    </xf>
    <xf numFmtId="165" fontId="40" fillId="2" borderId="1" xfId="0" applyNumberFormat="1" applyFont="1" applyFill="1" applyBorder="1" applyAlignment="1">
      <alignment horizontal="center" vertical="center" wrapText="1"/>
    </xf>
    <xf numFmtId="165" fontId="40" fillId="2" borderId="1" xfId="0" applyNumberFormat="1" applyFont="1" applyFill="1" applyBorder="1" applyAlignment="1">
      <alignment/>
    </xf>
    <xf numFmtId="0" fontId="15" fillId="2" borderId="45" xfId="0" applyFont="1" applyFill="1" applyBorder="1" applyAlignment="1">
      <alignment horizontal="center" vertical="center" wrapText="1"/>
    </xf>
    <xf numFmtId="0" fontId="24" fillId="3" borderId="3" xfId="0" applyFont="1" applyFill="1" applyBorder="1" applyAlignment="1">
      <alignment horizontal="centerContinuous" vertical="center" wrapText="1"/>
    </xf>
    <xf numFmtId="0" fontId="61" fillId="0" borderId="0" xfId="0" applyFont="1" applyFill="1" applyAlignment="1">
      <alignment/>
    </xf>
    <xf numFmtId="178" fontId="0" fillId="19" borderId="1" xfId="0" applyNumberFormat="1" applyFill="1" applyBorder="1" applyAlignment="1">
      <alignment/>
    </xf>
    <xf numFmtId="178" fontId="0" fillId="0" borderId="0" xfId="0" applyNumberFormat="1" applyFill="1" applyAlignment="1">
      <alignment/>
    </xf>
    <xf numFmtId="0" fontId="0" fillId="0" borderId="0" xfId="0" applyNumberFormat="1" applyFill="1" applyAlignment="1">
      <alignment/>
    </xf>
    <xf numFmtId="165" fontId="40" fillId="2" borderId="9" xfId="0" applyNumberFormat="1" applyFont="1" applyFill="1" applyBorder="1" applyAlignment="1">
      <alignment/>
    </xf>
    <xf numFmtId="17" fontId="44" fillId="2" borderId="9" xfId="0" applyNumberFormat="1" applyFont="1" applyFill="1" applyBorder="1" applyAlignment="1" quotePrefix="1">
      <alignment/>
    </xf>
    <xf numFmtId="178" fontId="0" fillId="19" borderId="9" xfId="0" applyNumberFormat="1" applyFill="1" applyBorder="1" applyAlignment="1">
      <alignment/>
    </xf>
    <xf numFmtId="165" fontId="0" fillId="2" borderId="8" xfId="0" applyNumberFormat="1" applyFill="1" applyBorder="1" applyAlignment="1">
      <alignment/>
    </xf>
    <xf numFmtId="165" fontId="0" fillId="2" borderId="9" xfId="0" applyNumberFormat="1" applyFill="1" applyBorder="1" applyAlignment="1">
      <alignment/>
    </xf>
    <xf numFmtId="165" fontId="0" fillId="2" borderId="6" xfId="0" applyNumberFormat="1" applyFill="1" applyBorder="1" applyAlignment="1">
      <alignment/>
    </xf>
    <xf numFmtId="178" fontId="0" fillId="0" borderId="1" xfId="0" applyNumberFormat="1" applyFill="1" applyBorder="1" applyAlignment="1">
      <alignment/>
    </xf>
    <xf numFmtId="0" fontId="24" fillId="3" borderId="2" xfId="0" applyFont="1" applyFill="1" applyBorder="1" applyAlignment="1">
      <alignment horizontal="centerContinuous" vertical="center" wrapText="1"/>
    </xf>
    <xf numFmtId="0" fontId="0" fillId="2" borderId="5" xfId="0" applyNumberFormat="1" applyFont="1" applyFill="1" applyBorder="1" applyAlignment="1">
      <alignment/>
    </xf>
    <xf numFmtId="178" fontId="0" fillId="19" borderId="5" xfId="0" applyNumberFormat="1" applyFont="1" applyFill="1" applyBorder="1" applyAlignment="1">
      <alignment horizontal="left"/>
    </xf>
    <xf numFmtId="178" fontId="37" fillId="0" borderId="0" xfId="0" applyNumberFormat="1" applyFont="1" applyFill="1" applyBorder="1" applyAlignment="1">
      <alignment horizontal="center" vertical="center" wrapText="1"/>
    </xf>
    <xf numFmtId="178" fontId="25" fillId="0" borderId="0" xfId="0" applyNumberFormat="1" applyFont="1" applyFill="1" applyBorder="1" applyAlignment="1">
      <alignment horizontal="center" vertical="center" wrapText="1"/>
    </xf>
    <xf numFmtId="0" fontId="23" fillId="0" borderId="0" xfId="0" applyNumberFormat="1" applyFont="1" applyFill="1" applyBorder="1" applyAlignment="1">
      <alignment vertical="center" wrapText="1"/>
    </xf>
    <xf numFmtId="0" fontId="0" fillId="19" borderId="1" xfId="0" applyFill="1" applyBorder="1" applyAlignment="1">
      <alignment/>
    </xf>
    <xf numFmtId="0" fontId="11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164" fontId="1" fillId="0" borderId="1" xfId="0" applyNumberFormat="1" applyFont="1" applyFill="1" applyBorder="1" applyAlignment="1">
      <alignment/>
    </xf>
    <xf numFmtId="1" fontId="40" fillId="2" borderId="1" xfId="0" applyNumberFormat="1" applyFont="1" applyFill="1" applyBorder="1" applyAlignment="1">
      <alignment/>
    </xf>
    <xf numFmtId="0" fontId="40" fillId="2" borderId="2" xfId="0" applyFont="1" applyFill="1" applyBorder="1" applyAlignment="1" quotePrefix="1">
      <alignment/>
    </xf>
    <xf numFmtId="165" fontId="40" fillId="2" borderId="2" xfId="0" applyNumberFormat="1" applyFont="1" applyFill="1" applyBorder="1" applyAlignment="1">
      <alignment/>
    </xf>
    <xf numFmtId="0" fontId="40" fillId="2" borderId="2" xfId="0" applyFont="1" applyFill="1" applyBorder="1" applyAlignment="1">
      <alignment wrapText="1"/>
    </xf>
    <xf numFmtId="0" fontId="40" fillId="0" borderId="0" xfId="0" applyFont="1" applyAlignment="1">
      <alignment/>
    </xf>
    <xf numFmtId="1" fontId="40" fillId="2" borderId="1" xfId="0" applyNumberFormat="1" applyFont="1" applyFill="1" applyBorder="1" applyAlignment="1">
      <alignment/>
    </xf>
    <xf numFmtId="178" fontId="25" fillId="0" borderId="44" xfId="0" applyNumberFormat="1" applyFont="1" applyFill="1" applyBorder="1" applyAlignment="1">
      <alignment horizontal="center" vertical="center" wrapText="1"/>
    </xf>
    <xf numFmtId="0" fontId="40" fillId="2" borderId="9" xfId="0" applyFont="1" applyFill="1" applyBorder="1" applyAlignment="1" quotePrefix="1">
      <alignment/>
    </xf>
    <xf numFmtId="165" fontId="40" fillId="2" borderId="4" xfId="0" applyNumberFormat="1" applyFont="1" applyFill="1" applyBorder="1" applyAlignment="1">
      <alignment horizontal="center" vertical="center" wrapText="1"/>
    </xf>
    <xf numFmtId="165" fontId="40" fillId="2" borderId="4" xfId="0" applyNumberFormat="1" applyFont="1" applyFill="1" applyBorder="1" applyAlignment="1">
      <alignment/>
    </xf>
    <xf numFmtId="165" fontId="40" fillId="2" borderId="5" xfId="0" applyNumberFormat="1" applyFont="1" applyFill="1" applyBorder="1" applyAlignment="1">
      <alignment/>
    </xf>
    <xf numFmtId="0" fontId="3" fillId="3" borderId="1" xfId="0" applyFont="1" applyFill="1" applyBorder="1" applyAlignment="1">
      <alignment horizontal="centerContinuous" vertical="center" wrapText="1"/>
    </xf>
    <xf numFmtId="0" fontId="48" fillId="19" borderId="41" xfId="0" applyNumberFormat="1" applyFont="1" applyFill="1" applyBorder="1" applyAlignment="1">
      <alignment horizontal="center" vertical="center" wrapText="1"/>
    </xf>
    <xf numFmtId="178" fontId="1" fillId="11" borderId="46" xfId="0" applyNumberFormat="1" applyFont="1" applyFill="1" applyBorder="1" applyAlignment="1">
      <alignment horizontal="center" vertical="center"/>
    </xf>
    <xf numFmtId="178" fontId="60" fillId="19" borderId="1" xfId="0" applyNumberFormat="1" applyFont="1" applyFill="1" applyBorder="1" applyAlignment="1">
      <alignment horizontal="center" vertical="center" wrapText="1"/>
    </xf>
    <xf numFmtId="17" fontId="3" fillId="2" borderId="9" xfId="0" applyNumberFormat="1" applyFont="1" applyFill="1" applyBorder="1" applyAlignment="1">
      <alignment horizontal="center" vertical="center" wrapText="1"/>
    </xf>
    <xf numFmtId="17" fontId="25" fillId="2" borderId="4" xfId="0" applyNumberFormat="1" applyFont="1" applyFill="1" applyBorder="1" applyAlignment="1">
      <alignment horizontal="center" vertical="center" wrapText="1"/>
    </xf>
    <xf numFmtId="17" fontId="25" fillId="2" borderId="5" xfId="0" applyNumberFormat="1" applyFont="1" applyFill="1" applyBorder="1" applyAlignment="1">
      <alignment horizontal="center" vertical="center" wrapText="1"/>
    </xf>
    <xf numFmtId="17" fontId="24" fillId="2" borderId="4" xfId="0" applyNumberFormat="1" applyFont="1" applyFill="1" applyBorder="1" applyAlignment="1">
      <alignment horizontal="center" vertical="center" wrapText="1"/>
    </xf>
    <xf numFmtId="192" fontId="34" fillId="0" borderId="0" xfId="0" applyNumberFormat="1" applyFont="1" applyAlignment="1">
      <alignment/>
    </xf>
    <xf numFmtId="192" fontId="1" fillId="0" borderId="0" xfId="0" applyNumberFormat="1" applyFont="1" applyAlignment="1">
      <alignment/>
    </xf>
    <xf numFmtId="192" fontId="0" fillId="0" borderId="0" xfId="0" applyNumberFormat="1" applyFont="1" applyAlignment="1">
      <alignment/>
    </xf>
    <xf numFmtId="192" fontId="59" fillId="2" borderId="34" xfId="0" applyNumberFormat="1" applyFont="1" applyFill="1" applyBorder="1" applyAlignment="1">
      <alignment/>
    </xf>
    <xf numFmtId="192" fontId="0" fillId="2" borderId="39" xfId="0" applyNumberFormat="1" applyFill="1" applyBorder="1" applyAlignment="1">
      <alignment/>
    </xf>
    <xf numFmtId="192" fontId="44" fillId="2" borderId="39" xfId="0" applyNumberFormat="1" applyFont="1" applyFill="1" applyBorder="1" applyAlignment="1" quotePrefix="1">
      <alignment/>
    </xf>
    <xf numFmtId="192" fontId="44" fillId="2" borderId="40" xfId="0" applyNumberFormat="1" applyFont="1" applyFill="1" applyBorder="1" applyAlignment="1">
      <alignment wrapText="1"/>
    </xf>
    <xf numFmtId="192" fontId="1" fillId="2" borderId="5" xfId="0" applyNumberFormat="1" applyFont="1" applyFill="1" applyBorder="1" applyAlignment="1">
      <alignment/>
    </xf>
    <xf numFmtId="192" fontId="1" fillId="2" borderId="1" xfId="0" applyNumberFormat="1" applyFont="1" applyFill="1" applyBorder="1" applyAlignment="1">
      <alignment/>
    </xf>
    <xf numFmtId="192" fontId="0" fillId="0" borderId="0" xfId="0" applyNumberFormat="1" applyAlignment="1">
      <alignment/>
    </xf>
    <xf numFmtId="178" fontId="25" fillId="0" borderId="44" xfId="0" applyNumberFormat="1" applyFont="1" applyFill="1" applyBorder="1" applyAlignment="1">
      <alignment vertical="center" wrapText="1"/>
    </xf>
    <xf numFmtId="167" fontId="1" fillId="0" borderId="0" xfId="0" applyNumberFormat="1" applyFont="1" applyFill="1" applyAlignment="1">
      <alignment/>
    </xf>
    <xf numFmtId="0" fontId="0" fillId="2" borderId="1" xfId="0" applyFont="1" applyFill="1" applyBorder="1" applyAlignment="1">
      <alignment/>
    </xf>
    <xf numFmtId="167" fontId="1" fillId="11" borderId="1" xfId="0" applyNumberFormat="1" applyFont="1" applyFill="1" applyBorder="1" applyAlignment="1">
      <alignment/>
    </xf>
    <xf numFmtId="167" fontId="0" fillId="0" borderId="0" xfId="0" applyNumberFormat="1" applyFill="1" applyBorder="1" applyAlignment="1">
      <alignment/>
    </xf>
    <xf numFmtId="164" fontId="1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165" fontId="66" fillId="0" borderId="0" xfId="0" applyNumberFormat="1" applyFont="1" applyFill="1" applyBorder="1" applyAlignment="1">
      <alignment/>
    </xf>
    <xf numFmtId="167" fontId="0" fillId="0" borderId="0" xfId="0" applyNumberFormat="1" applyFont="1" applyFill="1" applyBorder="1" applyAlignment="1">
      <alignment/>
    </xf>
    <xf numFmtId="10" fontId="0" fillId="0" borderId="0" xfId="0" applyNumberFormat="1" applyFont="1" applyFill="1" applyBorder="1" applyAlignment="1">
      <alignment/>
    </xf>
    <xf numFmtId="1" fontId="0" fillId="0" borderId="0" xfId="0" applyNumberFormat="1" applyFill="1" applyBorder="1" applyAlignment="1">
      <alignment/>
    </xf>
    <xf numFmtId="1" fontId="0" fillId="0" borderId="0" xfId="0" applyNumberFormat="1" applyFill="1" applyBorder="1" applyAlignment="1">
      <alignment horizontal="left" vertical="top" wrapText="1"/>
    </xf>
    <xf numFmtId="0" fontId="0" fillId="17" borderId="1" xfId="0" applyFont="1" applyFill="1" applyBorder="1" applyAlignment="1">
      <alignment/>
    </xf>
    <xf numFmtId="167" fontId="1" fillId="17" borderId="1" xfId="0" applyNumberFormat="1" applyFont="1" applyFill="1" applyBorder="1" applyAlignment="1">
      <alignment/>
    </xf>
    <xf numFmtId="165" fontId="41" fillId="2" borderId="1" xfId="0" applyNumberFormat="1" applyFont="1" applyFill="1" applyBorder="1" applyAlignment="1">
      <alignment vertical="top"/>
    </xf>
    <xf numFmtId="0" fontId="44" fillId="2" borderId="1" xfId="0" applyNumberFormat="1" applyFont="1" applyFill="1" applyBorder="1" applyAlignment="1">
      <alignment vertical="top" wrapText="1"/>
    </xf>
    <xf numFmtId="165" fontId="1" fillId="19" borderId="1" xfId="0" applyNumberFormat="1" applyFont="1" applyFill="1" applyBorder="1" applyAlignment="1">
      <alignment vertical="top" wrapText="1"/>
    </xf>
    <xf numFmtId="165" fontId="67" fillId="2" borderId="1" xfId="0" applyNumberFormat="1" applyFont="1" applyFill="1" applyBorder="1" applyAlignment="1">
      <alignment vertical="top" wrapText="1"/>
    </xf>
    <xf numFmtId="165" fontId="67" fillId="2" borderId="2" xfId="0" applyNumberFormat="1" applyFont="1" applyFill="1" applyBorder="1" applyAlignment="1">
      <alignment vertical="top" wrapText="1"/>
    </xf>
    <xf numFmtId="167" fontId="1" fillId="4" borderId="1" xfId="0" applyNumberFormat="1" applyFont="1" applyFill="1" applyBorder="1" applyAlignment="1">
      <alignment vertical="top" wrapText="1"/>
    </xf>
    <xf numFmtId="1" fontId="44" fillId="13" borderId="1" xfId="0" applyNumberFormat="1" applyFont="1" applyFill="1" applyBorder="1" applyAlignment="1">
      <alignment horizontal="center" vertical="top" wrapText="1"/>
    </xf>
    <xf numFmtId="0" fontId="44" fillId="13" borderId="1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 vertical="top"/>
    </xf>
    <xf numFmtId="167" fontId="1" fillId="0" borderId="47" xfId="0" applyNumberFormat="1" applyFont="1" applyFill="1" applyBorder="1" applyAlignment="1">
      <alignment/>
    </xf>
    <xf numFmtId="167" fontId="1" fillId="7" borderId="1" xfId="0" applyNumberFormat="1" applyFont="1" applyFill="1" applyBorder="1" applyAlignment="1">
      <alignment/>
    </xf>
    <xf numFmtId="167" fontId="0" fillId="19" borderId="1" xfId="0" applyNumberFormat="1" applyFont="1" applyFill="1" applyBorder="1" applyAlignment="1">
      <alignment/>
    </xf>
    <xf numFmtId="167" fontId="1" fillId="19" borderId="1" xfId="0" applyNumberFormat="1" applyFont="1" applyFill="1" applyBorder="1" applyAlignment="1">
      <alignment vertical="top" wrapText="1"/>
    </xf>
    <xf numFmtId="167" fontId="1" fillId="0" borderId="35" xfId="0" applyNumberFormat="1" applyFont="1" applyFill="1" applyBorder="1" applyAlignment="1">
      <alignment/>
    </xf>
    <xf numFmtId="167" fontId="1" fillId="0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165" fontId="1" fillId="19" borderId="1" xfId="0" applyNumberFormat="1" applyFont="1" applyFill="1" applyBorder="1" applyAlignment="1">
      <alignment horizontal="center" vertical="center" wrapText="1"/>
    </xf>
    <xf numFmtId="165" fontId="0" fillId="19" borderId="1" xfId="0" applyNumberFormat="1" applyFill="1" applyBorder="1" applyAlignment="1">
      <alignment/>
    </xf>
    <xf numFmtId="165" fontId="0" fillId="19" borderId="9" xfId="0" applyNumberFormat="1" applyFill="1" applyBorder="1" applyAlignment="1">
      <alignment/>
    </xf>
    <xf numFmtId="165" fontId="0" fillId="0" borderId="0" xfId="0" applyNumberFormat="1" applyBorder="1" applyAlignment="1">
      <alignment/>
    </xf>
    <xf numFmtId="0" fontId="40" fillId="0" borderId="0" xfId="0" applyFont="1" applyBorder="1" applyAlignment="1">
      <alignment/>
    </xf>
    <xf numFmtId="0" fontId="1" fillId="8" borderId="1" xfId="0" applyFont="1" applyFill="1" applyBorder="1" applyAlignment="1">
      <alignment/>
    </xf>
    <xf numFmtId="0" fontId="1" fillId="19" borderId="1" xfId="0" applyFont="1" applyFill="1" applyBorder="1" applyAlignment="1">
      <alignment wrapText="1"/>
    </xf>
    <xf numFmtId="10" fontId="1" fillId="11" borderId="1" xfId="0" applyNumberFormat="1" applyFont="1" applyFill="1" applyBorder="1" applyAlignment="1">
      <alignment/>
    </xf>
    <xf numFmtId="192" fontId="44" fillId="2" borderId="48" xfId="0" applyNumberFormat="1" applyFont="1" applyFill="1" applyBorder="1" applyAlignment="1" quotePrefix="1">
      <alignment/>
    </xf>
    <xf numFmtId="1" fontId="0" fillId="2" borderId="6" xfId="0" applyNumberFormat="1" applyFill="1" applyBorder="1" applyAlignment="1">
      <alignment/>
    </xf>
    <xf numFmtId="1" fontId="0" fillId="2" borderId="7" xfId="0" applyNumberFormat="1" applyFill="1" applyBorder="1" applyAlignment="1">
      <alignment/>
    </xf>
    <xf numFmtId="1" fontId="0" fillId="2" borderId="49" xfId="0" applyNumberFormat="1" applyFill="1" applyBorder="1" applyAlignment="1">
      <alignment/>
    </xf>
    <xf numFmtId="165" fontId="0" fillId="2" borderId="3" xfId="0" applyNumberFormat="1" applyFont="1" applyFill="1" applyBorder="1" applyAlignment="1">
      <alignment wrapText="1"/>
    </xf>
    <xf numFmtId="182" fontId="1" fillId="0" borderId="0" xfId="0" applyNumberFormat="1" applyFont="1" applyAlignment="1">
      <alignment/>
    </xf>
    <xf numFmtId="10" fontId="0" fillId="2" borderId="14" xfId="0" applyNumberFormat="1" applyFont="1" applyFill="1" applyBorder="1" applyAlignment="1">
      <alignment/>
    </xf>
    <xf numFmtId="165" fontId="0" fillId="2" borderId="3" xfId="0" applyNumberFormat="1" applyFont="1" applyFill="1" applyBorder="1" applyAlignment="1">
      <alignment/>
    </xf>
    <xf numFmtId="165" fontId="0" fillId="2" borderId="8" xfId="0" applyNumberFormat="1" applyFont="1" applyFill="1" applyBorder="1" applyAlignment="1">
      <alignment/>
    </xf>
    <xf numFmtId="10" fontId="1" fillId="17" borderId="16" xfId="0" applyNumberFormat="1" applyFont="1" applyFill="1" applyBorder="1" applyAlignment="1">
      <alignment horizontal="center" vertical="center" wrapText="1"/>
    </xf>
    <xf numFmtId="165" fontId="1" fillId="12" borderId="5" xfId="0" applyNumberFormat="1" applyFont="1" applyFill="1" applyBorder="1" applyAlignment="1">
      <alignment/>
    </xf>
    <xf numFmtId="10" fontId="0" fillId="2" borderId="13" xfId="0" applyNumberFormat="1" applyFont="1" applyFill="1" applyBorder="1" applyAlignment="1">
      <alignment/>
    </xf>
    <xf numFmtId="165" fontId="0" fillId="2" borderId="1" xfId="0" applyNumberFormat="1" applyFont="1" applyFill="1" applyBorder="1" applyAlignment="1">
      <alignment/>
    </xf>
    <xf numFmtId="165" fontId="0" fillId="2" borderId="9" xfId="0" applyNumberFormat="1" applyFont="1" applyFill="1" applyBorder="1" applyAlignment="1">
      <alignment/>
    </xf>
    <xf numFmtId="10" fontId="0" fillId="0" borderId="1" xfId="0" applyNumberFormat="1" applyFont="1" applyBorder="1" applyAlignment="1">
      <alignment/>
    </xf>
    <xf numFmtId="165" fontId="1" fillId="0" borderId="1" xfId="0" applyNumberFormat="1" applyFont="1" applyBorder="1" applyAlignment="1">
      <alignment/>
    </xf>
    <xf numFmtId="10" fontId="0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165" fontId="1" fillId="0" borderId="5" xfId="0" applyNumberFormat="1" applyFont="1" applyFill="1" applyBorder="1" applyAlignment="1">
      <alignment/>
    </xf>
    <xf numFmtId="183" fontId="0" fillId="0" borderId="0" xfId="0" applyNumberFormat="1" applyFont="1" applyAlignment="1">
      <alignment/>
    </xf>
    <xf numFmtId="183" fontId="1" fillId="7" borderId="36" xfId="0" applyNumberFormat="1" applyFont="1" applyFill="1" applyBorder="1" applyAlignment="1">
      <alignment/>
    </xf>
    <xf numFmtId="183" fontId="0" fillId="2" borderId="32" xfId="0" applyNumberFormat="1" applyFont="1" applyFill="1" applyBorder="1" applyAlignment="1">
      <alignment wrapText="1"/>
    </xf>
    <xf numFmtId="183" fontId="0" fillId="2" borderId="32" xfId="0" applyNumberFormat="1" applyFont="1" applyFill="1" applyBorder="1" applyAlignment="1">
      <alignment/>
    </xf>
    <xf numFmtId="183" fontId="0" fillId="2" borderId="32" xfId="0" applyNumberFormat="1" applyFont="1" applyFill="1" applyBorder="1" applyAlignment="1">
      <alignment/>
    </xf>
    <xf numFmtId="183" fontId="1" fillId="17" borderId="33" xfId="0" applyNumberFormat="1" applyFont="1" applyFill="1" applyBorder="1" applyAlignment="1">
      <alignment horizontal="center" vertical="center" wrapText="1"/>
    </xf>
    <xf numFmtId="183" fontId="1" fillId="12" borderId="5" xfId="0" applyNumberFormat="1" applyFont="1" applyFill="1" applyBorder="1" applyAlignment="1">
      <alignment/>
    </xf>
    <xf numFmtId="183" fontId="1" fillId="0" borderId="5" xfId="0" applyNumberFormat="1" applyFont="1" applyFill="1" applyBorder="1" applyAlignment="1">
      <alignment/>
    </xf>
    <xf numFmtId="183" fontId="1" fillId="0" borderId="1" xfId="0" applyNumberFormat="1" applyFont="1" applyBorder="1" applyAlignment="1">
      <alignment/>
    </xf>
    <xf numFmtId="183" fontId="44" fillId="8" borderId="36" xfId="0" applyNumberFormat="1" applyFont="1" applyFill="1" applyBorder="1" applyAlignment="1">
      <alignment wrapText="1"/>
    </xf>
    <xf numFmtId="0" fontId="24" fillId="3" borderId="3" xfId="0" applyFont="1" applyFill="1" applyBorder="1" applyAlignment="1">
      <alignment horizontal="center" vertical="center" wrapText="1"/>
    </xf>
    <xf numFmtId="0" fontId="24" fillId="3" borderId="1" xfId="0" applyFont="1" applyFill="1" applyBorder="1" applyAlignment="1">
      <alignment horizontal="center" vertical="center" wrapText="1"/>
    </xf>
    <xf numFmtId="0" fontId="28" fillId="20" borderId="1" xfId="0" applyFont="1" applyFill="1" applyBorder="1" applyAlignment="1">
      <alignment horizontal="center" vertical="center" textRotation="90" wrapText="1"/>
    </xf>
    <xf numFmtId="0" fontId="3" fillId="3" borderId="1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22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10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9" fillId="6" borderId="1" xfId="0" applyFont="1" applyFill="1" applyBorder="1" applyAlignment="1">
      <alignment horizontal="center" vertical="center" wrapText="1"/>
    </xf>
    <xf numFmtId="0" fontId="21" fillId="6" borderId="1" xfId="0" applyFont="1" applyFill="1" applyBorder="1" applyAlignment="1">
      <alignment horizontal="center" vertical="center" wrapText="1"/>
    </xf>
    <xf numFmtId="0" fontId="19" fillId="6" borderId="2" xfId="0" applyFont="1" applyFill="1" applyBorder="1" applyAlignment="1">
      <alignment horizontal="center" vertical="center" wrapText="1"/>
    </xf>
    <xf numFmtId="0" fontId="21" fillId="6" borderId="2" xfId="0" applyFont="1" applyFill="1" applyBorder="1" applyAlignment="1">
      <alignment horizontal="center" vertical="center" wrapText="1"/>
    </xf>
    <xf numFmtId="0" fontId="35" fillId="3" borderId="3" xfId="0" applyFont="1" applyFill="1" applyBorder="1" applyAlignment="1">
      <alignment horizontal="center" vertical="center" wrapText="1"/>
    </xf>
    <xf numFmtId="0" fontId="19" fillId="10" borderId="1" xfId="0" applyFont="1" applyFill="1" applyBorder="1" applyAlignment="1">
      <alignment horizontal="center" vertical="center" wrapText="1"/>
    </xf>
    <xf numFmtId="0" fontId="21" fillId="10" borderId="1" xfId="0" applyFont="1" applyFill="1" applyBorder="1" applyAlignment="1">
      <alignment horizontal="center" vertical="center" wrapText="1"/>
    </xf>
    <xf numFmtId="0" fontId="19" fillId="10" borderId="1" xfId="0" applyFont="1" applyFill="1" applyBorder="1" applyAlignment="1" quotePrefix="1">
      <alignment horizontal="center" vertical="center" wrapText="1"/>
    </xf>
    <xf numFmtId="0" fontId="36" fillId="3" borderId="1" xfId="0" applyFont="1" applyFill="1" applyBorder="1" applyAlignment="1">
      <alignment horizontal="center" vertical="center" wrapText="1"/>
    </xf>
    <xf numFmtId="167" fontId="60" fillId="19" borderId="9" xfId="0" applyNumberFormat="1" applyFont="1" applyFill="1" applyBorder="1" applyAlignment="1">
      <alignment horizontal="center" vertical="center" wrapText="1"/>
    </xf>
    <xf numFmtId="167" fontId="60" fillId="19" borderId="4" xfId="0" applyNumberFormat="1" applyFont="1" applyFill="1" applyBorder="1" applyAlignment="1">
      <alignment horizontal="center" vertical="center" wrapText="1"/>
    </xf>
    <xf numFmtId="167" fontId="60" fillId="19" borderId="28" xfId="0" applyNumberFormat="1" applyFont="1" applyFill="1" applyBorder="1" applyAlignment="1">
      <alignment horizontal="center" vertical="center" wrapText="1"/>
    </xf>
    <xf numFmtId="167" fontId="60" fillId="21" borderId="50" xfId="0" applyNumberFormat="1" applyFont="1" applyFill="1" applyBorder="1" applyAlignment="1">
      <alignment horizontal="center" vertical="center" wrapText="1"/>
    </xf>
    <xf numFmtId="167" fontId="60" fillId="21" borderId="51" xfId="0" applyNumberFormat="1" applyFont="1" applyFill="1" applyBorder="1" applyAlignment="1">
      <alignment horizontal="center" vertical="center" wrapText="1"/>
    </xf>
    <xf numFmtId="167" fontId="60" fillId="21" borderId="52" xfId="0" applyNumberFormat="1" applyFont="1" applyFill="1" applyBorder="1" applyAlignment="1">
      <alignment horizontal="center" vertical="center" wrapText="1"/>
    </xf>
    <xf numFmtId="0" fontId="60" fillId="13" borderId="22" xfId="0" applyFont="1" applyFill="1" applyBorder="1" applyAlignment="1">
      <alignment horizontal="center" vertical="center" wrapText="1"/>
    </xf>
    <xf numFmtId="0" fontId="1" fillId="13" borderId="53" xfId="0" applyFont="1" applyFill="1" applyBorder="1" applyAlignment="1">
      <alignment horizontal="center" vertical="center" wrapText="1"/>
    </xf>
    <xf numFmtId="0" fontId="1" fillId="13" borderId="3" xfId="0" applyFont="1" applyFill="1" applyBorder="1" applyAlignment="1">
      <alignment horizontal="center" vertical="center" wrapText="1"/>
    </xf>
    <xf numFmtId="0" fontId="1" fillId="2" borderId="49" xfId="0" applyFont="1" applyFill="1" applyBorder="1" applyAlignment="1">
      <alignment horizontal="center" vertical="center" wrapText="1"/>
    </xf>
    <xf numFmtId="0" fontId="1" fillId="2" borderId="38" xfId="0" applyFont="1" applyFill="1" applyBorder="1" applyAlignment="1">
      <alignment horizontal="center" vertical="center" wrapText="1"/>
    </xf>
    <xf numFmtId="0" fontId="1" fillId="17" borderId="35" xfId="0" applyFont="1" applyFill="1" applyBorder="1" applyAlignment="1">
      <alignment horizontal="center" vertical="center" wrapText="1"/>
    </xf>
    <xf numFmtId="0" fontId="1" fillId="17" borderId="31" xfId="0" applyFont="1" applyFill="1" applyBorder="1" applyAlignment="1">
      <alignment horizontal="center" vertical="center" wrapText="1"/>
    </xf>
    <xf numFmtId="0" fontId="1" fillId="17" borderId="54" xfId="0" applyFont="1" applyFill="1" applyBorder="1" applyAlignment="1">
      <alignment horizontal="center" vertical="center" wrapText="1"/>
    </xf>
    <xf numFmtId="0" fontId="1" fillId="13" borderId="44" xfId="0" applyFont="1" applyFill="1" applyBorder="1" applyAlignment="1">
      <alignment horizontal="center" vertical="center" wrapText="1"/>
    </xf>
    <xf numFmtId="0" fontId="1" fillId="13" borderId="10" xfId="0" applyFont="1" applyFill="1" applyBorder="1" applyAlignment="1">
      <alignment horizontal="center" vertical="center" wrapText="1"/>
    </xf>
    <xf numFmtId="0" fontId="1" fillId="13" borderId="4" xfId="0" applyFont="1" applyFill="1" applyBorder="1" applyAlignment="1">
      <alignment horizontal="center" vertical="center" wrapText="1"/>
    </xf>
    <xf numFmtId="0" fontId="1" fillId="13" borderId="55" xfId="0" applyFont="1" applyFill="1" applyBorder="1" applyAlignment="1">
      <alignment horizontal="center" vertical="center" wrapText="1"/>
    </xf>
    <xf numFmtId="0" fontId="1" fillId="13" borderId="49" xfId="0" applyFont="1" applyFill="1" applyBorder="1" applyAlignment="1">
      <alignment horizontal="center" vertical="center" wrapText="1"/>
    </xf>
    <xf numFmtId="2" fontId="63" fillId="8" borderId="56" xfId="0" applyNumberFormat="1" applyFont="1" applyFill="1" applyBorder="1" applyAlignment="1">
      <alignment horizontal="center" wrapText="1"/>
    </xf>
    <xf numFmtId="2" fontId="63" fillId="8" borderId="57" xfId="0" applyNumberFormat="1" applyFont="1" applyFill="1" applyBorder="1" applyAlignment="1">
      <alignment horizontal="center" wrapText="1"/>
    </xf>
    <xf numFmtId="2" fontId="63" fillId="8" borderId="58" xfId="0" applyNumberFormat="1" applyFont="1" applyFill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2">
    <dxf>
      <font>
        <b/>
        <i val="0"/>
        <color rgb="FFFF0000"/>
      </font>
      <border/>
    </dxf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chartsheet" Target="chartsheets/sheet2.xml" /><Relationship Id="rId6" Type="http://schemas.openxmlformats.org/officeDocument/2006/relationships/chartsheet" Target="chartsheets/sheet3.xml" /><Relationship Id="rId7" Type="http://schemas.openxmlformats.org/officeDocument/2006/relationships/worksheet" Target="worksheets/sheet4.xml" /><Relationship Id="rId8" Type="http://schemas.openxmlformats.org/officeDocument/2006/relationships/chartsheet" Target="chartsheets/sheet4.xml" /><Relationship Id="rId9" Type="http://schemas.openxmlformats.org/officeDocument/2006/relationships/chartsheet" Target="chartsheets/sheet5.xml" /><Relationship Id="rId10" Type="http://schemas.openxmlformats.org/officeDocument/2006/relationships/chartsheet" Target="chartsheets/sheet6.xml" /><Relationship Id="rId11" Type="http://schemas.openxmlformats.org/officeDocument/2006/relationships/worksheet" Target="worksheets/sheet5.xml" /><Relationship Id="rId12" Type="http://schemas.openxmlformats.org/officeDocument/2006/relationships/chartsheet" Target="chartsheets/sheet7.xml" /><Relationship Id="rId13" Type="http://schemas.openxmlformats.org/officeDocument/2006/relationships/chartsheet" Target="chartsheets/sheet8.xml" /><Relationship Id="rId14" Type="http://schemas.openxmlformats.org/officeDocument/2006/relationships/worksheet" Target="worksheets/sheet6.xml" /><Relationship Id="rId15" Type="http://schemas.openxmlformats.org/officeDocument/2006/relationships/chartsheet" Target="chartsheets/sheet9.xml" /><Relationship Id="rId16" Type="http://schemas.openxmlformats.org/officeDocument/2006/relationships/worksheet" Target="worksheets/sheet7.xml" /><Relationship Id="rId17" Type="http://schemas.openxmlformats.org/officeDocument/2006/relationships/chartsheet" Target="chartsheets/sheet10.xml" /><Relationship Id="rId18" Type="http://schemas.openxmlformats.org/officeDocument/2006/relationships/worksheet" Target="worksheets/sheet8.xml" /><Relationship Id="rId19" Type="http://schemas.openxmlformats.org/officeDocument/2006/relationships/chartsheet" Target="chartsheets/sheet11.xml" /><Relationship Id="rId20" Type="http://schemas.openxmlformats.org/officeDocument/2006/relationships/chartsheet" Target="chartsheets/sheet12.xml" /><Relationship Id="rId21" Type="http://schemas.openxmlformats.org/officeDocument/2006/relationships/worksheet" Target="worksheets/sheet9.xml" /><Relationship Id="rId22" Type="http://schemas.openxmlformats.org/officeDocument/2006/relationships/chartsheet" Target="chartsheets/sheet13.xml" /><Relationship Id="rId23" Type="http://schemas.openxmlformats.org/officeDocument/2006/relationships/worksheet" Target="worksheets/sheet10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2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4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6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Net Government Saving (SAAR, Bil.$)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"/>
          <c:y val="0.11"/>
          <c:w val="0.965"/>
          <c:h val="0.84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'Other Data'!$B$11:$B$119</c:f>
              <c:strCache>
                <c:ptCount val="109"/>
                <c:pt idx="0">
                  <c:v>29281</c:v>
                </c:pt>
                <c:pt idx="1">
                  <c:v>29373</c:v>
                </c:pt>
                <c:pt idx="2">
                  <c:v>29465</c:v>
                </c:pt>
                <c:pt idx="3">
                  <c:v>29556</c:v>
                </c:pt>
                <c:pt idx="4">
                  <c:v>29646</c:v>
                </c:pt>
                <c:pt idx="5">
                  <c:v>29738</c:v>
                </c:pt>
                <c:pt idx="6">
                  <c:v>29830</c:v>
                </c:pt>
                <c:pt idx="7">
                  <c:v>29921</c:v>
                </c:pt>
                <c:pt idx="8">
                  <c:v>30011</c:v>
                </c:pt>
                <c:pt idx="9">
                  <c:v>30103</c:v>
                </c:pt>
                <c:pt idx="10">
                  <c:v>30195</c:v>
                </c:pt>
                <c:pt idx="11">
                  <c:v>30286</c:v>
                </c:pt>
                <c:pt idx="12">
                  <c:v>30376</c:v>
                </c:pt>
                <c:pt idx="13">
                  <c:v>30468</c:v>
                </c:pt>
                <c:pt idx="14">
                  <c:v>30560</c:v>
                </c:pt>
                <c:pt idx="15">
                  <c:v>30651</c:v>
                </c:pt>
                <c:pt idx="16">
                  <c:v>30742</c:v>
                </c:pt>
                <c:pt idx="17">
                  <c:v>30834</c:v>
                </c:pt>
                <c:pt idx="18">
                  <c:v>30926</c:v>
                </c:pt>
                <c:pt idx="19">
                  <c:v>31017</c:v>
                </c:pt>
                <c:pt idx="20">
                  <c:v>31107</c:v>
                </c:pt>
                <c:pt idx="21">
                  <c:v>31199</c:v>
                </c:pt>
                <c:pt idx="22">
                  <c:v>31291</c:v>
                </c:pt>
                <c:pt idx="23">
                  <c:v>31382</c:v>
                </c:pt>
                <c:pt idx="24">
                  <c:v>31472</c:v>
                </c:pt>
                <c:pt idx="25">
                  <c:v>31564</c:v>
                </c:pt>
                <c:pt idx="26">
                  <c:v>31656</c:v>
                </c:pt>
                <c:pt idx="27">
                  <c:v>31747</c:v>
                </c:pt>
                <c:pt idx="28">
                  <c:v>31837</c:v>
                </c:pt>
                <c:pt idx="29">
                  <c:v>31929</c:v>
                </c:pt>
                <c:pt idx="30">
                  <c:v>32021</c:v>
                </c:pt>
                <c:pt idx="31">
                  <c:v>32112</c:v>
                </c:pt>
                <c:pt idx="32">
                  <c:v>32203</c:v>
                </c:pt>
                <c:pt idx="33">
                  <c:v>32295</c:v>
                </c:pt>
                <c:pt idx="34">
                  <c:v>32387</c:v>
                </c:pt>
                <c:pt idx="35">
                  <c:v>32478</c:v>
                </c:pt>
                <c:pt idx="36">
                  <c:v>32568</c:v>
                </c:pt>
                <c:pt idx="37">
                  <c:v>32660</c:v>
                </c:pt>
                <c:pt idx="38">
                  <c:v>32752</c:v>
                </c:pt>
                <c:pt idx="39">
                  <c:v>32843</c:v>
                </c:pt>
                <c:pt idx="40">
                  <c:v>32933</c:v>
                </c:pt>
                <c:pt idx="41">
                  <c:v>33025</c:v>
                </c:pt>
                <c:pt idx="42">
                  <c:v>33117</c:v>
                </c:pt>
                <c:pt idx="43">
                  <c:v>33208</c:v>
                </c:pt>
                <c:pt idx="44">
                  <c:v>33298</c:v>
                </c:pt>
                <c:pt idx="45">
                  <c:v>33390</c:v>
                </c:pt>
                <c:pt idx="46">
                  <c:v>33482</c:v>
                </c:pt>
                <c:pt idx="47">
                  <c:v>33573</c:v>
                </c:pt>
                <c:pt idx="48">
                  <c:v>33664</c:v>
                </c:pt>
                <c:pt idx="49">
                  <c:v>33756</c:v>
                </c:pt>
                <c:pt idx="50">
                  <c:v>33848</c:v>
                </c:pt>
                <c:pt idx="51">
                  <c:v>33939</c:v>
                </c:pt>
                <c:pt idx="52">
                  <c:v>34029</c:v>
                </c:pt>
                <c:pt idx="53">
                  <c:v>34121</c:v>
                </c:pt>
                <c:pt idx="54">
                  <c:v>34213</c:v>
                </c:pt>
                <c:pt idx="55">
                  <c:v>34304</c:v>
                </c:pt>
                <c:pt idx="56">
                  <c:v>34394</c:v>
                </c:pt>
                <c:pt idx="57">
                  <c:v>34486</c:v>
                </c:pt>
                <c:pt idx="58">
                  <c:v>34578</c:v>
                </c:pt>
                <c:pt idx="59">
                  <c:v>34669</c:v>
                </c:pt>
                <c:pt idx="60">
                  <c:v>34759</c:v>
                </c:pt>
                <c:pt idx="61">
                  <c:v>34851</c:v>
                </c:pt>
                <c:pt idx="62">
                  <c:v>34943</c:v>
                </c:pt>
                <c:pt idx="63">
                  <c:v>35034</c:v>
                </c:pt>
                <c:pt idx="64">
                  <c:v>35125</c:v>
                </c:pt>
                <c:pt idx="65">
                  <c:v>35217</c:v>
                </c:pt>
                <c:pt idx="66">
                  <c:v>35309</c:v>
                </c:pt>
                <c:pt idx="67">
                  <c:v>35400</c:v>
                </c:pt>
                <c:pt idx="68">
                  <c:v>35490</c:v>
                </c:pt>
                <c:pt idx="69">
                  <c:v>35582</c:v>
                </c:pt>
                <c:pt idx="70">
                  <c:v>35674</c:v>
                </c:pt>
                <c:pt idx="71">
                  <c:v>35765</c:v>
                </c:pt>
                <c:pt idx="72">
                  <c:v>35855</c:v>
                </c:pt>
                <c:pt idx="73">
                  <c:v>35947</c:v>
                </c:pt>
                <c:pt idx="74">
                  <c:v>36039</c:v>
                </c:pt>
                <c:pt idx="75">
                  <c:v>36130</c:v>
                </c:pt>
                <c:pt idx="76">
                  <c:v>36220</c:v>
                </c:pt>
                <c:pt idx="77">
                  <c:v>36312</c:v>
                </c:pt>
                <c:pt idx="78">
                  <c:v>36404</c:v>
                </c:pt>
                <c:pt idx="79">
                  <c:v>36495</c:v>
                </c:pt>
                <c:pt idx="80">
                  <c:v>36586</c:v>
                </c:pt>
                <c:pt idx="81">
                  <c:v>36678</c:v>
                </c:pt>
                <c:pt idx="82">
                  <c:v>36770</c:v>
                </c:pt>
                <c:pt idx="83">
                  <c:v>36861</c:v>
                </c:pt>
                <c:pt idx="84">
                  <c:v>36951</c:v>
                </c:pt>
                <c:pt idx="85">
                  <c:v>37043</c:v>
                </c:pt>
                <c:pt idx="86">
                  <c:v>37135</c:v>
                </c:pt>
                <c:pt idx="87">
                  <c:v>37226</c:v>
                </c:pt>
                <c:pt idx="88">
                  <c:v>37316</c:v>
                </c:pt>
                <c:pt idx="89">
                  <c:v>37408</c:v>
                </c:pt>
                <c:pt idx="90">
                  <c:v>37500</c:v>
                </c:pt>
                <c:pt idx="91">
                  <c:v>37591</c:v>
                </c:pt>
                <c:pt idx="92">
                  <c:v>37681</c:v>
                </c:pt>
                <c:pt idx="93">
                  <c:v>37773</c:v>
                </c:pt>
                <c:pt idx="94">
                  <c:v>37865</c:v>
                </c:pt>
                <c:pt idx="95">
                  <c:v>37956</c:v>
                </c:pt>
                <c:pt idx="96">
                  <c:v>38047</c:v>
                </c:pt>
                <c:pt idx="97">
                  <c:v>38139</c:v>
                </c:pt>
                <c:pt idx="98">
                  <c:v>38231</c:v>
                </c:pt>
                <c:pt idx="99">
                  <c:v>38322</c:v>
                </c:pt>
                <c:pt idx="100">
                  <c:v>38412</c:v>
                </c:pt>
                <c:pt idx="101">
                  <c:v>38504</c:v>
                </c:pt>
                <c:pt idx="102">
                  <c:v>38596</c:v>
                </c:pt>
                <c:pt idx="103">
                  <c:v>38687</c:v>
                </c:pt>
                <c:pt idx="104">
                  <c:v>38777</c:v>
                </c:pt>
                <c:pt idx="105">
                  <c:v>38869</c:v>
                </c:pt>
                <c:pt idx="106">
                  <c:v>38961</c:v>
                </c:pt>
                <c:pt idx="107">
                  <c:v>39052</c:v>
                </c:pt>
                <c:pt idx="108">
                  <c:v>39142</c:v>
                </c:pt>
              </c:strCache>
            </c:strRef>
          </c:cat>
          <c:val>
            <c:numRef>
              <c:f>'Other Data'!$K$11:$K$119</c:f>
              <c:numCache>
                <c:ptCount val="109"/>
                <c:pt idx="0">
                  <c:v>-20.2</c:v>
                </c:pt>
                <c:pt idx="1">
                  <c:v>-49.2</c:v>
                </c:pt>
                <c:pt idx="2">
                  <c:v>-61.2</c:v>
                </c:pt>
                <c:pt idx="3">
                  <c:v>-48.7</c:v>
                </c:pt>
                <c:pt idx="4">
                  <c:v>-27.5</c:v>
                </c:pt>
                <c:pt idx="5">
                  <c:v>-35.4</c:v>
                </c:pt>
                <c:pt idx="6">
                  <c:v>-43.4</c:v>
                </c:pt>
                <c:pt idx="7">
                  <c:v>-76.6</c:v>
                </c:pt>
                <c:pt idx="8">
                  <c:v>-101</c:v>
                </c:pt>
                <c:pt idx="9">
                  <c:v>-107.4</c:v>
                </c:pt>
                <c:pt idx="10">
                  <c:v>-146.4</c:v>
                </c:pt>
                <c:pt idx="11">
                  <c:v>-181.4</c:v>
                </c:pt>
                <c:pt idx="12">
                  <c:v>-180.6</c:v>
                </c:pt>
                <c:pt idx="13">
                  <c:v>-166.4</c:v>
                </c:pt>
                <c:pt idx="14">
                  <c:v>-175.9</c:v>
                </c:pt>
                <c:pt idx="15">
                  <c:v>-149.6</c:v>
                </c:pt>
                <c:pt idx="16">
                  <c:v>-131.4</c:v>
                </c:pt>
                <c:pt idx="17">
                  <c:v>-137.3</c:v>
                </c:pt>
                <c:pt idx="18">
                  <c:v>-150.6</c:v>
                </c:pt>
                <c:pt idx="19">
                  <c:v>-157.4</c:v>
                </c:pt>
                <c:pt idx="20">
                  <c:v>-122.3</c:v>
                </c:pt>
                <c:pt idx="21">
                  <c:v>-173.3</c:v>
                </c:pt>
                <c:pt idx="22">
                  <c:v>-152.6</c:v>
                </c:pt>
                <c:pt idx="23">
                  <c:v>-162.2</c:v>
                </c:pt>
                <c:pt idx="24">
                  <c:v>-154</c:v>
                </c:pt>
                <c:pt idx="25">
                  <c:v>-181.5</c:v>
                </c:pt>
                <c:pt idx="26">
                  <c:v>-184.4</c:v>
                </c:pt>
                <c:pt idx="27">
                  <c:v>-159.5</c:v>
                </c:pt>
                <c:pt idx="28">
                  <c:v>-174.5</c:v>
                </c:pt>
                <c:pt idx="29">
                  <c:v>-106.6</c:v>
                </c:pt>
                <c:pt idx="30">
                  <c:v>-122.2</c:v>
                </c:pt>
                <c:pt idx="31">
                  <c:v>-127</c:v>
                </c:pt>
                <c:pt idx="32">
                  <c:v>-128.8</c:v>
                </c:pt>
                <c:pt idx="33">
                  <c:v>-117.8</c:v>
                </c:pt>
                <c:pt idx="34">
                  <c:v>-106.8</c:v>
                </c:pt>
                <c:pt idx="35">
                  <c:v>-112.8</c:v>
                </c:pt>
                <c:pt idx="36">
                  <c:v>-84.8</c:v>
                </c:pt>
                <c:pt idx="37">
                  <c:v>-101.5</c:v>
                </c:pt>
                <c:pt idx="38">
                  <c:v>-116.7</c:v>
                </c:pt>
                <c:pt idx="39">
                  <c:v>-134.2</c:v>
                </c:pt>
                <c:pt idx="40">
                  <c:v>-152.7</c:v>
                </c:pt>
                <c:pt idx="41">
                  <c:v>-161.3</c:v>
                </c:pt>
                <c:pt idx="42">
                  <c:v>-158.8</c:v>
                </c:pt>
                <c:pt idx="43">
                  <c:v>-186.2</c:v>
                </c:pt>
                <c:pt idx="44">
                  <c:v>-165.4</c:v>
                </c:pt>
                <c:pt idx="45">
                  <c:v>-217.9</c:v>
                </c:pt>
                <c:pt idx="46">
                  <c:v>-232.8</c:v>
                </c:pt>
                <c:pt idx="47">
                  <c:v>-255.4</c:v>
                </c:pt>
                <c:pt idx="48">
                  <c:v>-288.8</c:v>
                </c:pt>
                <c:pt idx="49">
                  <c:v>-289.7</c:v>
                </c:pt>
                <c:pt idx="50">
                  <c:v>-319.9</c:v>
                </c:pt>
                <c:pt idx="51">
                  <c:v>-288.5</c:v>
                </c:pt>
                <c:pt idx="52">
                  <c:v>-310.6</c:v>
                </c:pt>
                <c:pt idx="53">
                  <c:v>-269.8</c:v>
                </c:pt>
                <c:pt idx="54">
                  <c:v>-274.4</c:v>
                </c:pt>
                <c:pt idx="55">
                  <c:v>-235.6</c:v>
                </c:pt>
                <c:pt idx="56">
                  <c:v>-228</c:v>
                </c:pt>
                <c:pt idx="57">
                  <c:v>-183.9</c:v>
                </c:pt>
                <c:pt idx="58">
                  <c:v>-193.5</c:v>
                </c:pt>
                <c:pt idx="59">
                  <c:v>-202</c:v>
                </c:pt>
                <c:pt idx="60">
                  <c:v>-205.1</c:v>
                </c:pt>
                <c:pt idx="61">
                  <c:v>-194.9</c:v>
                </c:pt>
                <c:pt idx="62">
                  <c:v>-185.4</c:v>
                </c:pt>
                <c:pt idx="63">
                  <c:v>-154.4</c:v>
                </c:pt>
                <c:pt idx="64">
                  <c:v>-158.4</c:v>
                </c:pt>
                <c:pt idx="65">
                  <c:v>-121.3</c:v>
                </c:pt>
                <c:pt idx="66">
                  <c:v>-105.9</c:v>
                </c:pt>
                <c:pt idx="67">
                  <c:v>-78.3</c:v>
                </c:pt>
                <c:pt idx="68">
                  <c:v>-59.6</c:v>
                </c:pt>
                <c:pt idx="69">
                  <c:v>-32.7</c:v>
                </c:pt>
                <c:pt idx="70">
                  <c:v>9.5</c:v>
                </c:pt>
                <c:pt idx="71">
                  <c:v>16.1</c:v>
                </c:pt>
                <c:pt idx="72">
                  <c:v>61.6</c:v>
                </c:pt>
                <c:pt idx="73">
                  <c:v>75.7</c:v>
                </c:pt>
                <c:pt idx="74">
                  <c:v>110.1</c:v>
                </c:pt>
                <c:pt idx="75">
                  <c:v>116</c:v>
                </c:pt>
                <c:pt idx="76">
                  <c:v>128.4</c:v>
                </c:pt>
                <c:pt idx="77">
                  <c:v>149.9</c:v>
                </c:pt>
                <c:pt idx="78">
                  <c:v>159.8</c:v>
                </c:pt>
                <c:pt idx="79">
                  <c:v>178</c:v>
                </c:pt>
                <c:pt idx="80">
                  <c:v>268.7</c:v>
                </c:pt>
                <c:pt idx="81">
                  <c:v>240.9</c:v>
                </c:pt>
                <c:pt idx="82">
                  <c:v>240.2</c:v>
                </c:pt>
                <c:pt idx="83">
                  <c:v>207.9</c:v>
                </c:pt>
                <c:pt idx="84">
                  <c:v>189.2</c:v>
                </c:pt>
                <c:pt idx="85">
                  <c:v>149.4</c:v>
                </c:pt>
                <c:pt idx="86">
                  <c:v>-97.2</c:v>
                </c:pt>
                <c:pt idx="87">
                  <c:v>-35.3</c:v>
                </c:pt>
                <c:pt idx="88">
                  <c:v>-243.8</c:v>
                </c:pt>
                <c:pt idx="89">
                  <c:v>-276.5</c:v>
                </c:pt>
                <c:pt idx="90">
                  <c:v>-278.7</c:v>
                </c:pt>
                <c:pt idx="91">
                  <c:v>-329.5</c:v>
                </c:pt>
                <c:pt idx="92">
                  <c:v>-351.4</c:v>
                </c:pt>
                <c:pt idx="93">
                  <c:v>-392.7</c:v>
                </c:pt>
                <c:pt idx="94">
                  <c:v>-459.6</c:v>
                </c:pt>
                <c:pt idx="95">
                  <c:v>-366.3</c:v>
                </c:pt>
                <c:pt idx="96">
                  <c:v>-415.7</c:v>
                </c:pt>
                <c:pt idx="97">
                  <c:v>-394.3</c:v>
                </c:pt>
                <c:pt idx="98">
                  <c:v>-402.9</c:v>
                </c:pt>
                <c:pt idx="99">
                  <c:v>-366.6</c:v>
                </c:pt>
                <c:pt idx="100">
                  <c:v>-276.6</c:v>
                </c:pt>
                <c:pt idx="101">
                  <c:v>-277.1</c:v>
                </c:pt>
                <c:pt idx="102">
                  <c:v>-415.4</c:v>
                </c:pt>
                <c:pt idx="103">
                  <c:v>-280.8</c:v>
                </c:pt>
                <c:pt idx="104">
                  <c:v>-134.3</c:v>
                </c:pt>
                <c:pt idx="105">
                  <c:v>-136.9</c:v>
                </c:pt>
                <c:pt idx="106">
                  <c:v>-183.3</c:v>
                </c:pt>
                <c:pt idx="107">
                  <c:v>-149.6</c:v>
                </c:pt>
                <c:pt idx="108">
                  <c:v>#N/A</c:v>
                </c:pt>
              </c:numCache>
            </c:numRef>
          </c:val>
          <c:smooth val="0"/>
        </c:ser>
        <c:marker val="1"/>
        <c:axId val="18588381"/>
        <c:axId val="33077702"/>
      </c:lineChart>
      <c:catAx>
        <c:axId val="185883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077702"/>
        <c:crosses val="autoZero"/>
        <c:auto val="1"/>
        <c:lblOffset val="100"/>
        <c:noMultiLvlLbl val="0"/>
      </c:catAx>
      <c:valAx>
        <c:axId val="3307770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5883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latin typeface="Arial"/>
                <a:ea typeface="Arial"/>
                <a:cs typeface="Arial"/>
              </a:rPr>
              <a:t>Net Pension Benefits </a:t>
            </a:r>
            <a:r>
              <a:rPr lang="en-US" cap="none" sz="2200" b="0" i="0" u="none" baseline="0">
                <a:latin typeface="Arial"/>
                <a:ea typeface="Arial"/>
                <a:cs typeface="Arial"/>
              </a:rPr>
              <a:t>(Annual)</a:t>
            </a:r>
          </a:p>
        </c:rich>
      </c:tx>
      <c:layout>
        <c:manualLayout>
          <c:xMode val="factor"/>
          <c:yMode val="factor"/>
          <c:x val="0.0032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"/>
          <c:y val="0.17975"/>
          <c:w val="0.97175"/>
          <c:h val="0.761"/>
        </c:manualLayout>
      </c:layout>
      <c:areaChart>
        <c:grouping val="standard"/>
        <c:varyColors val="0"/>
        <c:ser>
          <c:idx val="1"/>
          <c:order val="1"/>
          <c:tx>
            <c:v>Net Pension Benefits</c:v>
          </c:tx>
          <c:spPr>
            <a:gradFill rotWithShape="1">
              <a:gsLst>
                <a:gs pos="0">
                  <a:srgbClr val="C0C0C0"/>
                </a:gs>
                <a:gs pos="50000">
                  <a:srgbClr val="7E7E7E"/>
                </a:gs>
                <a:gs pos="100000">
                  <a:srgbClr val="C0C0C0"/>
                </a:gs>
              </a:gsLst>
              <a:lin ang="2700000" scaled="1"/>
            </a:gra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'Net Pension Benefits (Fig 6)'!$A$8:$A$25</c:f>
              <c:strCache>
                <c:ptCount val="18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</c:strCache>
            </c:strRef>
          </c:cat>
          <c:val>
            <c:numRef>
              <c:f>'Net Pension Benefits (Fig 6)'!$D$8:$D$25</c:f>
              <c:numCache>
                <c:ptCount val="18"/>
                <c:pt idx="0">
                  <c:v>62.713</c:v>
                </c:pt>
                <c:pt idx="1">
                  <c:v>75.058</c:v>
                </c:pt>
                <c:pt idx="2">
                  <c:v>88.129</c:v>
                </c:pt>
                <c:pt idx="3">
                  <c:v>98.371</c:v>
                </c:pt>
                <c:pt idx="4">
                  <c:v>116.632</c:v>
                </c:pt>
                <c:pt idx="5">
                  <c:v>121.46</c:v>
                </c:pt>
                <c:pt idx="6">
                  <c:v>130.805</c:v>
                </c:pt>
                <c:pt idx="7">
                  <c:v>155.359</c:v>
                </c:pt>
                <c:pt idx="8">
                  <c:v>192.739</c:v>
                </c:pt>
                <c:pt idx="9">
                  <c:v>219.572</c:v>
                </c:pt>
                <c:pt idx="10">
                  <c:v>231.004</c:v>
                </c:pt>
                <c:pt idx="11">
                  <c:v>253.957</c:v>
                </c:pt>
                <c:pt idx="12">
                  <c:v>275.534</c:v>
                </c:pt>
                <c:pt idx="13">
                  <c:v>301.51</c:v>
                </c:pt>
                <c:pt idx="14">
                  <c:v>273.504</c:v>
                </c:pt>
                <c:pt idx="15">
                  <c:v>274.405</c:v>
                </c:pt>
                <c:pt idx="16">
                  <c:v>302.845</c:v>
                </c:pt>
                <c:pt idx="17">
                  <c:v>319.912</c:v>
                </c:pt>
              </c:numCache>
            </c:numRef>
          </c:val>
        </c:ser>
        <c:axId val="51331969"/>
        <c:axId val="59334538"/>
      </c:areaChart>
      <c:lineChart>
        <c:grouping val="standard"/>
        <c:varyColors val="0"/>
        <c:ser>
          <c:idx val="0"/>
          <c:order val="0"/>
          <c:tx>
            <c:v>As a % of Disposable Income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FF"/>
              </a:solidFill>
              <a:ln>
                <a:solidFill>
                  <a:srgbClr val="00CCFF"/>
                </a:solidFill>
              </a:ln>
            </c:spPr>
          </c:marker>
          <c:val>
            <c:numRef>
              <c:f>'Net Pension Benefits (Fig 6)'!$E$8:$E$25</c:f>
              <c:numCache>
                <c:ptCount val="18"/>
                <c:pt idx="0">
                  <c:v>0.01672926614559714</c:v>
                </c:pt>
                <c:pt idx="1">
                  <c:v>0.018663251858666737</c:v>
                </c:pt>
                <c:pt idx="2">
                  <c:v>0.020563022072891877</c:v>
                </c:pt>
                <c:pt idx="3">
                  <c:v>0.022035033487892836</c:v>
                </c:pt>
                <c:pt idx="4">
                  <c:v>0.024546870396093785</c:v>
                </c:pt>
                <c:pt idx="5">
                  <c:v>0.02472770211119933</c:v>
                </c:pt>
                <c:pt idx="6">
                  <c:v>0.025390154897317444</c:v>
                </c:pt>
                <c:pt idx="7">
                  <c:v>0.0287265633667394</c:v>
                </c:pt>
                <c:pt idx="8">
                  <c:v>0.03388221851103103</c:v>
                </c:pt>
                <c:pt idx="9">
                  <c:v>0.036663772375100184</c:v>
                </c:pt>
                <c:pt idx="10">
                  <c:v>0.03611751278162573</c:v>
                </c:pt>
                <c:pt idx="11">
                  <c:v>0.03793233756534727</c:v>
                </c:pt>
                <c:pt idx="12">
                  <c:v>0.03830052821795941</c:v>
                </c:pt>
                <c:pt idx="13">
                  <c:v>0.04027221242720521</c:v>
                </c:pt>
                <c:pt idx="14">
                  <c:v>0.034929822096780375</c:v>
                </c:pt>
                <c:pt idx="15">
                  <c:v>0.0336177641653905</c:v>
                </c:pt>
                <c:pt idx="16">
                  <c:v>0.034883546811647625</c:v>
                </c:pt>
                <c:pt idx="17">
                  <c:v>0.035403769325262</c:v>
                </c:pt>
              </c:numCache>
            </c:numRef>
          </c:val>
          <c:smooth val="0"/>
        </c:ser>
        <c:axId val="64248795"/>
        <c:axId val="41368244"/>
      </c:lineChart>
      <c:catAx>
        <c:axId val="51331969"/>
        <c:scaling>
          <c:orientation val="minMax"/>
          <c:max val="104"/>
          <c:min val="88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 vert="horz" rot="-2700000"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59334538"/>
        <c:crosses val="autoZero"/>
        <c:auto val="1"/>
        <c:lblOffset val="0"/>
        <c:noMultiLvlLbl val="0"/>
      </c:catAx>
      <c:valAx>
        <c:axId val="59334538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&quot;$&quot;#,##0" sourceLinked="0"/>
        <c:majorTickMark val="cross"/>
        <c:minorTickMark val="none"/>
        <c:tickLblPos val="nextTo"/>
        <c:spPr>
          <a:ln w="38100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400" b="1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51331969"/>
        <c:crossesAt val="1"/>
        <c:crossBetween val="midCat"/>
        <c:dispUnits/>
      </c:valAx>
      <c:catAx>
        <c:axId val="64248795"/>
        <c:scaling>
          <c:orientation val="minMax"/>
        </c:scaling>
        <c:axPos val="b"/>
        <c:delete val="1"/>
        <c:majorTickMark val="in"/>
        <c:minorTickMark val="none"/>
        <c:tickLblPos val="nextTo"/>
        <c:crossAx val="41368244"/>
        <c:crosses val="autoZero"/>
        <c:auto val="1"/>
        <c:lblOffset val="100"/>
        <c:noMultiLvlLbl val="0"/>
      </c:catAx>
      <c:valAx>
        <c:axId val="41368244"/>
        <c:scaling>
          <c:orientation val="minMax"/>
          <c:max val="0.045"/>
          <c:min val="0.01"/>
        </c:scaling>
        <c:axPos val="l"/>
        <c:delete val="0"/>
        <c:numFmt formatCode="0.00%" sourceLinked="0"/>
        <c:majorTickMark val="cross"/>
        <c:minorTickMark val="none"/>
        <c:tickLblPos val="nextTo"/>
        <c:spPr>
          <a:ln w="38100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4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64248795"/>
        <c:crosses val="max"/>
        <c:crossBetween val="midCat"/>
        <c:dispUnits/>
        <c:majorUnit val="0.005"/>
      </c:valAx>
      <c:spPr>
        <a:noFill/>
        <a:ln w="12700">
          <a:solidFill>
            <a:srgbClr val="969696"/>
          </a:solidFill>
        </a:ln>
      </c:spPr>
    </c:plotArea>
    <c:legend>
      <c:legendPos val="t"/>
      <c:layout>
        <c:manualLayout>
          <c:xMode val="edge"/>
          <c:yMode val="edge"/>
          <c:x val="0.18725"/>
          <c:y val="0.11225"/>
        </c:manualLayout>
      </c:layout>
      <c:overlay val="0"/>
      <c:txPr>
        <a:bodyPr vert="horz" rot="0"/>
        <a:lstStyle/>
        <a:p>
          <a:pPr>
            <a:defRPr lang="en-US" cap="none" sz="14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2195"/>
          <c:w val="0.978"/>
          <c:h val="0.7245"/>
        </c:manualLayout>
      </c:layout>
      <c:lineChart>
        <c:grouping val="standard"/>
        <c:varyColors val="0"/>
        <c:ser>
          <c:idx val="1"/>
          <c:order val="0"/>
          <c:tx>
            <c:strRef>
              <c:f>'Alternative Saving Rate (Fig 7)'!$C$7</c:f>
              <c:strCache>
                <c:ptCount val="1"/>
                <c:pt idx="0">
                  <c:v>NIPA Personal Saving Rate 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'Alternative Saving Rate (Fig 7)'!$B$8:$B$26</c:f>
              <c:numCache>
                <c:ptCount val="19"/>
                <c:pt idx="0">
                  <c:v>32143</c:v>
                </c:pt>
                <c:pt idx="1">
                  <c:v>32509</c:v>
                </c:pt>
                <c:pt idx="2">
                  <c:v>32874</c:v>
                </c:pt>
                <c:pt idx="3">
                  <c:v>33239</c:v>
                </c:pt>
                <c:pt idx="4">
                  <c:v>33604</c:v>
                </c:pt>
                <c:pt idx="5">
                  <c:v>33970</c:v>
                </c:pt>
                <c:pt idx="6">
                  <c:v>34335</c:v>
                </c:pt>
                <c:pt idx="7">
                  <c:v>34700</c:v>
                </c:pt>
                <c:pt idx="8">
                  <c:v>35065</c:v>
                </c:pt>
                <c:pt idx="9">
                  <c:v>35431</c:v>
                </c:pt>
                <c:pt idx="10">
                  <c:v>35796</c:v>
                </c:pt>
                <c:pt idx="11">
                  <c:v>36161</c:v>
                </c:pt>
                <c:pt idx="12">
                  <c:v>36526</c:v>
                </c:pt>
                <c:pt idx="13">
                  <c:v>36892</c:v>
                </c:pt>
                <c:pt idx="14">
                  <c:v>37257</c:v>
                </c:pt>
                <c:pt idx="15">
                  <c:v>37622</c:v>
                </c:pt>
                <c:pt idx="16">
                  <c:v>37987</c:v>
                </c:pt>
                <c:pt idx="17">
                  <c:v>38353</c:v>
                </c:pt>
                <c:pt idx="18">
                  <c:v>38718</c:v>
                </c:pt>
              </c:numCache>
            </c:numRef>
          </c:cat>
          <c:val>
            <c:numRef>
              <c:f>'Alternative Saving Rate (Fig 7)'!$C$8:$C$26</c:f>
              <c:numCache>
                <c:ptCount val="19"/>
                <c:pt idx="0">
                  <c:v>0.073</c:v>
                </c:pt>
                <c:pt idx="1">
                  <c:v>0.071</c:v>
                </c:pt>
                <c:pt idx="2">
                  <c:v>0.07</c:v>
                </c:pt>
                <c:pt idx="3">
                  <c:v>0.073</c:v>
                </c:pt>
                <c:pt idx="4">
                  <c:v>0.077</c:v>
                </c:pt>
                <c:pt idx="5">
                  <c:v>0.057999999999999996</c:v>
                </c:pt>
                <c:pt idx="6">
                  <c:v>0.048</c:v>
                </c:pt>
                <c:pt idx="7">
                  <c:v>0.046</c:v>
                </c:pt>
                <c:pt idx="8">
                  <c:v>0.04</c:v>
                </c:pt>
                <c:pt idx="9">
                  <c:v>0.036000000000000004</c:v>
                </c:pt>
                <c:pt idx="10">
                  <c:v>0.043</c:v>
                </c:pt>
                <c:pt idx="11">
                  <c:v>0.024</c:v>
                </c:pt>
                <c:pt idx="12">
                  <c:v>0.023</c:v>
                </c:pt>
                <c:pt idx="13">
                  <c:v>0.018000000000000002</c:v>
                </c:pt>
                <c:pt idx="14">
                  <c:v>0.024</c:v>
                </c:pt>
                <c:pt idx="15">
                  <c:v>0.021</c:v>
                </c:pt>
                <c:pt idx="16">
                  <c:v>0.02</c:v>
                </c:pt>
                <c:pt idx="17">
                  <c:v>-0.004</c:v>
                </c:pt>
                <c:pt idx="18">
                  <c:v>-0.011000000000000001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'Alternative Saving Rate (Fig 7)'!$M$7</c:f>
              <c:strCache>
                <c:ptCount val="1"/>
                <c:pt idx="0">
                  <c:v>Excluding Private and Government Defined Benefit Pension Plans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'Alternative Saving Rate (Fig 7)'!$B$8:$B$26</c:f>
              <c:numCache>
                <c:ptCount val="19"/>
                <c:pt idx="0">
                  <c:v>32143</c:v>
                </c:pt>
                <c:pt idx="1">
                  <c:v>32509</c:v>
                </c:pt>
                <c:pt idx="2">
                  <c:v>32874</c:v>
                </c:pt>
                <c:pt idx="3">
                  <c:v>33239</c:v>
                </c:pt>
                <c:pt idx="4">
                  <c:v>33604</c:v>
                </c:pt>
                <c:pt idx="5">
                  <c:v>33970</c:v>
                </c:pt>
                <c:pt idx="6">
                  <c:v>34335</c:v>
                </c:pt>
                <c:pt idx="7">
                  <c:v>34700</c:v>
                </c:pt>
                <c:pt idx="8">
                  <c:v>35065</c:v>
                </c:pt>
                <c:pt idx="9">
                  <c:v>35431</c:v>
                </c:pt>
                <c:pt idx="10">
                  <c:v>35796</c:v>
                </c:pt>
                <c:pt idx="11">
                  <c:v>36161</c:v>
                </c:pt>
                <c:pt idx="12">
                  <c:v>36526</c:v>
                </c:pt>
                <c:pt idx="13">
                  <c:v>36892</c:v>
                </c:pt>
                <c:pt idx="14">
                  <c:v>37257</c:v>
                </c:pt>
                <c:pt idx="15">
                  <c:v>37622</c:v>
                </c:pt>
                <c:pt idx="16">
                  <c:v>37987</c:v>
                </c:pt>
                <c:pt idx="17">
                  <c:v>38353</c:v>
                </c:pt>
                <c:pt idx="18">
                  <c:v>38718</c:v>
                </c:pt>
              </c:numCache>
            </c:numRef>
          </c:cat>
          <c:val>
            <c:numRef>
              <c:f>'Alternative Saving Rate (Fig 7)'!$M$8:$M$26</c:f>
              <c:numCache>
                <c:ptCount val="19"/>
                <c:pt idx="0">
                  <c:v>0.05914124602861463</c:v>
                </c:pt>
                <c:pt idx="1">
                  <c:v>0.05752131137136391</c:v>
                </c:pt>
                <c:pt idx="2">
                  <c:v>0.056287862917412</c:v>
                </c:pt>
                <c:pt idx="3">
                  <c:v>0.05754650942654424</c:v>
                </c:pt>
                <c:pt idx="4">
                  <c:v>0.062445881954406396</c:v>
                </c:pt>
                <c:pt idx="5">
                  <c:v>0.0424033555042823</c:v>
                </c:pt>
                <c:pt idx="6">
                  <c:v>0.034191509748915515</c:v>
                </c:pt>
                <c:pt idx="7">
                  <c:v>0.0319977063606923</c:v>
                </c:pt>
                <c:pt idx="8">
                  <c:v>0.02618074585665657</c:v>
                </c:pt>
                <c:pt idx="9">
                  <c:v>0.021975120690400883</c:v>
                </c:pt>
                <c:pt idx="10">
                  <c:v>0.02928815863420724</c:v>
                </c:pt>
                <c:pt idx="11">
                  <c:v>0.010568822211940821</c:v>
                </c:pt>
                <c:pt idx="12">
                  <c:v>0.009696353006052523</c:v>
                </c:pt>
                <c:pt idx="13">
                  <c:v>0.005185360223919936</c:v>
                </c:pt>
                <c:pt idx="14">
                  <c:v>0.012320307255487451</c:v>
                </c:pt>
                <c:pt idx="15">
                  <c:v>0.010553396319913318</c:v>
                </c:pt>
                <c:pt idx="16">
                  <c:v>0.008412545318405339</c:v>
                </c:pt>
                <c:pt idx="17">
                  <c:v>-0.015150001659496627</c:v>
                </c:pt>
                <c:pt idx="18">
                  <c:v>#N/A</c:v>
                </c:pt>
              </c:numCache>
            </c:numRef>
          </c:val>
          <c:smooth val="0"/>
        </c:ser>
        <c:axId val="36769877"/>
        <c:axId val="62493438"/>
      </c:lineChart>
      <c:catAx>
        <c:axId val="367698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62493438"/>
        <c:crosses val="autoZero"/>
        <c:auto val="1"/>
        <c:lblOffset val="100"/>
        <c:noMultiLvlLbl val="0"/>
      </c:catAx>
      <c:valAx>
        <c:axId val="62493438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3676987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9375"/>
          <c:y val="0.14475"/>
          <c:w val="0.789"/>
          <c:h val="0.0887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119"/>
          <c:w val="0.97775"/>
          <c:h val="0.825"/>
        </c:manualLayout>
      </c:layout>
      <c:areaChart>
        <c:grouping val="standard"/>
        <c:varyColors val="0"/>
        <c:ser>
          <c:idx val="1"/>
          <c:order val="1"/>
          <c:spPr>
            <a:solidFill>
              <a:srgbClr val="C0C0C0"/>
            </a:solidFill>
            <a:ln w="127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'Data8,13'!$B$8:$B$116</c:f>
              <c:strCache>
                <c:ptCount val="109"/>
                <c:pt idx="0">
                  <c:v>29281</c:v>
                </c:pt>
                <c:pt idx="1">
                  <c:v>29373</c:v>
                </c:pt>
                <c:pt idx="2">
                  <c:v>29465</c:v>
                </c:pt>
                <c:pt idx="3">
                  <c:v>29556</c:v>
                </c:pt>
                <c:pt idx="4">
                  <c:v>29646</c:v>
                </c:pt>
                <c:pt idx="5">
                  <c:v>29738</c:v>
                </c:pt>
                <c:pt idx="6">
                  <c:v>29830</c:v>
                </c:pt>
                <c:pt idx="7">
                  <c:v>29921</c:v>
                </c:pt>
                <c:pt idx="8">
                  <c:v>30011</c:v>
                </c:pt>
                <c:pt idx="9">
                  <c:v>30103</c:v>
                </c:pt>
                <c:pt idx="10">
                  <c:v>30195</c:v>
                </c:pt>
                <c:pt idx="11">
                  <c:v>30286</c:v>
                </c:pt>
                <c:pt idx="12">
                  <c:v>30376</c:v>
                </c:pt>
                <c:pt idx="13">
                  <c:v>30468</c:v>
                </c:pt>
                <c:pt idx="14">
                  <c:v>30560</c:v>
                </c:pt>
                <c:pt idx="15">
                  <c:v>30651</c:v>
                </c:pt>
                <c:pt idx="16">
                  <c:v>30742</c:v>
                </c:pt>
                <c:pt idx="17">
                  <c:v>30834</c:v>
                </c:pt>
                <c:pt idx="18">
                  <c:v>30926</c:v>
                </c:pt>
                <c:pt idx="19">
                  <c:v>31017</c:v>
                </c:pt>
                <c:pt idx="20">
                  <c:v>31107</c:v>
                </c:pt>
                <c:pt idx="21">
                  <c:v>31199</c:v>
                </c:pt>
                <c:pt idx="22">
                  <c:v>31291</c:v>
                </c:pt>
                <c:pt idx="23">
                  <c:v>31382</c:v>
                </c:pt>
                <c:pt idx="24">
                  <c:v>31472</c:v>
                </c:pt>
                <c:pt idx="25">
                  <c:v>31564</c:v>
                </c:pt>
                <c:pt idx="26">
                  <c:v>31656</c:v>
                </c:pt>
                <c:pt idx="27">
                  <c:v>31747</c:v>
                </c:pt>
                <c:pt idx="28">
                  <c:v>31837</c:v>
                </c:pt>
                <c:pt idx="29">
                  <c:v>31929</c:v>
                </c:pt>
                <c:pt idx="30">
                  <c:v>32021</c:v>
                </c:pt>
                <c:pt idx="31">
                  <c:v>32112</c:v>
                </c:pt>
                <c:pt idx="32">
                  <c:v>32203</c:v>
                </c:pt>
                <c:pt idx="33">
                  <c:v>32295</c:v>
                </c:pt>
                <c:pt idx="34">
                  <c:v>32387</c:v>
                </c:pt>
                <c:pt idx="35">
                  <c:v>32478</c:v>
                </c:pt>
                <c:pt idx="36">
                  <c:v>32568</c:v>
                </c:pt>
                <c:pt idx="37">
                  <c:v>32660</c:v>
                </c:pt>
                <c:pt idx="38">
                  <c:v>32752</c:v>
                </c:pt>
                <c:pt idx="39">
                  <c:v>32843</c:v>
                </c:pt>
                <c:pt idx="40">
                  <c:v>32933</c:v>
                </c:pt>
                <c:pt idx="41">
                  <c:v>33025</c:v>
                </c:pt>
                <c:pt idx="42">
                  <c:v>33117</c:v>
                </c:pt>
                <c:pt idx="43">
                  <c:v>33208</c:v>
                </c:pt>
                <c:pt idx="44">
                  <c:v>33298</c:v>
                </c:pt>
                <c:pt idx="45">
                  <c:v>33390</c:v>
                </c:pt>
                <c:pt idx="46">
                  <c:v>33482</c:v>
                </c:pt>
                <c:pt idx="47">
                  <c:v>33573</c:v>
                </c:pt>
                <c:pt idx="48">
                  <c:v>33664</c:v>
                </c:pt>
                <c:pt idx="49">
                  <c:v>33756</c:v>
                </c:pt>
                <c:pt idx="50">
                  <c:v>33848</c:v>
                </c:pt>
                <c:pt idx="51">
                  <c:v>33939</c:v>
                </c:pt>
                <c:pt idx="52">
                  <c:v>34029</c:v>
                </c:pt>
                <c:pt idx="53">
                  <c:v>34121</c:v>
                </c:pt>
                <c:pt idx="54">
                  <c:v>34213</c:v>
                </c:pt>
                <c:pt idx="55">
                  <c:v>34304</c:v>
                </c:pt>
                <c:pt idx="56">
                  <c:v>34394</c:v>
                </c:pt>
                <c:pt idx="57">
                  <c:v>34486</c:v>
                </c:pt>
                <c:pt idx="58">
                  <c:v>34578</c:v>
                </c:pt>
                <c:pt idx="59">
                  <c:v>34669</c:v>
                </c:pt>
                <c:pt idx="60">
                  <c:v>34759</c:v>
                </c:pt>
                <c:pt idx="61">
                  <c:v>34851</c:v>
                </c:pt>
                <c:pt idx="62">
                  <c:v>34943</c:v>
                </c:pt>
                <c:pt idx="63">
                  <c:v>35034</c:v>
                </c:pt>
                <c:pt idx="64">
                  <c:v>35125</c:v>
                </c:pt>
                <c:pt idx="65">
                  <c:v>35217</c:v>
                </c:pt>
                <c:pt idx="66">
                  <c:v>35309</c:v>
                </c:pt>
                <c:pt idx="67">
                  <c:v>35400</c:v>
                </c:pt>
                <c:pt idx="68">
                  <c:v>35490</c:v>
                </c:pt>
                <c:pt idx="69">
                  <c:v>35582</c:v>
                </c:pt>
                <c:pt idx="70">
                  <c:v>35674</c:v>
                </c:pt>
                <c:pt idx="71">
                  <c:v>35765</c:v>
                </c:pt>
                <c:pt idx="72">
                  <c:v>35855</c:v>
                </c:pt>
                <c:pt idx="73">
                  <c:v>35947</c:v>
                </c:pt>
                <c:pt idx="74">
                  <c:v>36039</c:v>
                </c:pt>
                <c:pt idx="75">
                  <c:v>36130</c:v>
                </c:pt>
                <c:pt idx="76">
                  <c:v>36220</c:v>
                </c:pt>
                <c:pt idx="77">
                  <c:v>36312</c:v>
                </c:pt>
                <c:pt idx="78">
                  <c:v>36404</c:v>
                </c:pt>
                <c:pt idx="79">
                  <c:v>36495</c:v>
                </c:pt>
                <c:pt idx="80">
                  <c:v>36586</c:v>
                </c:pt>
                <c:pt idx="81">
                  <c:v>36678</c:v>
                </c:pt>
                <c:pt idx="82">
                  <c:v>36770</c:v>
                </c:pt>
                <c:pt idx="83">
                  <c:v>36861</c:v>
                </c:pt>
                <c:pt idx="84">
                  <c:v>36951</c:v>
                </c:pt>
                <c:pt idx="85">
                  <c:v>37043</c:v>
                </c:pt>
                <c:pt idx="86">
                  <c:v>37135</c:v>
                </c:pt>
                <c:pt idx="87">
                  <c:v>37226</c:v>
                </c:pt>
                <c:pt idx="88">
                  <c:v>37316</c:v>
                </c:pt>
                <c:pt idx="89">
                  <c:v>37408</c:v>
                </c:pt>
                <c:pt idx="90">
                  <c:v>37500</c:v>
                </c:pt>
                <c:pt idx="91">
                  <c:v>37591</c:v>
                </c:pt>
                <c:pt idx="92">
                  <c:v>37681</c:v>
                </c:pt>
                <c:pt idx="93">
                  <c:v>37773</c:v>
                </c:pt>
                <c:pt idx="94">
                  <c:v>37865</c:v>
                </c:pt>
                <c:pt idx="95">
                  <c:v>37956</c:v>
                </c:pt>
                <c:pt idx="96">
                  <c:v>38047</c:v>
                </c:pt>
                <c:pt idx="97">
                  <c:v>38139</c:v>
                </c:pt>
                <c:pt idx="98">
                  <c:v>38231</c:v>
                </c:pt>
                <c:pt idx="99">
                  <c:v>38322</c:v>
                </c:pt>
                <c:pt idx="100">
                  <c:v>38412</c:v>
                </c:pt>
                <c:pt idx="101">
                  <c:v>38504</c:v>
                </c:pt>
                <c:pt idx="102">
                  <c:v>38596</c:v>
                </c:pt>
                <c:pt idx="103">
                  <c:v>38687</c:v>
                </c:pt>
                <c:pt idx="104">
                  <c:v>38777</c:v>
                </c:pt>
                <c:pt idx="105">
                  <c:v>38869</c:v>
                </c:pt>
                <c:pt idx="106">
                  <c:v>38961</c:v>
                </c:pt>
                <c:pt idx="107">
                  <c:v>39052</c:v>
                </c:pt>
                <c:pt idx="108">
                  <c:v>39142</c:v>
                </c:pt>
              </c:strCache>
            </c:strRef>
          </c:cat>
          <c:val>
            <c:numRef>
              <c:f>'Data8,13'!$I$8:$I$116</c:f>
              <c:numCache>
                <c:ptCount val="109"/>
                <c:pt idx="0">
                  <c:v>99999999</c:v>
                </c:pt>
                <c:pt idx="1">
                  <c:v>99999999</c:v>
                </c:pt>
                <c:pt idx="2">
                  <c:v>99999999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99999999</c:v>
                </c:pt>
                <c:pt idx="7">
                  <c:v>99999999</c:v>
                </c:pt>
                <c:pt idx="8">
                  <c:v>99999999</c:v>
                </c:pt>
                <c:pt idx="9">
                  <c:v>99999999</c:v>
                </c:pt>
                <c:pt idx="10">
                  <c:v>99999999</c:v>
                </c:pt>
                <c:pt idx="11">
                  <c:v>99999999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99999999</c:v>
                </c:pt>
                <c:pt idx="43">
                  <c:v>99999999</c:v>
                </c:pt>
                <c:pt idx="44">
                  <c:v>99999999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99999999</c:v>
                </c:pt>
                <c:pt idx="85">
                  <c:v>99999999</c:v>
                </c:pt>
                <c:pt idx="86">
                  <c:v>99999999</c:v>
                </c:pt>
                <c:pt idx="87">
                  <c:v>99999999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</c:numCache>
            </c:numRef>
          </c:val>
        </c:ser>
        <c:axId val="25570031"/>
        <c:axId val="28803688"/>
      </c:areaChar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'Data8,13'!$B$8:$B$116</c:f>
              <c:strCache>
                <c:ptCount val="109"/>
                <c:pt idx="0">
                  <c:v>29281</c:v>
                </c:pt>
                <c:pt idx="1">
                  <c:v>29373</c:v>
                </c:pt>
                <c:pt idx="2">
                  <c:v>29465</c:v>
                </c:pt>
                <c:pt idx="3">
                  <c:v>29556</c:v>
                </c:pt>
                <c:pt idx="4">
                  <c:v>29646</c:v>
                </c:pt>
                <c:pt idx="5">
                  <c:v>29738</c:v>
                </c:pt>
                <c:pt idx="6">
                  <c:v>29830</c:v>
                </c:pt>
                <c:pt idx="7">
                  <c:v>29921</c:v>
                </c:pt>
                <c:pt idx="8">
                  <c:v>30011</c:v>
                </c:pt>
                <c:pt idx="9">
                  <c:v>30103</c:v>
                </c:pt>
                <c:pt idx="10">
                  <c:v>30195</c:v>
                </c:pt>
                <c:pt idx="11">
                  <c:v>30286</c:v>
                </c:pt>
                <c:pt idx="12">
                  <c:v>30376</c:v>
                </c:pt>
                <c:pt idx="13">
                  <c:v>30468</c:v>
                </c:pt>
                <c:pt idx="14">
                  <c:v>30560</c:v>
                </c:pt>
                <c:pt idx="15">
                  <c:v>30651</c:v>
                </c:pt>
                <c:pt idx="16">
                  <c:v>30742</c:v>
                </c:pt>
                <c:pt idx="17">
                  <c:v>30834</c:v>
                </c:pt>
                <c:pt idx="18">
                  <c:v>30926</c:v>
                </c:pt>
                <c:pt idx="19">
                  <c:v>31017</c:v>
                </c:pt>
                <c:pt idx="20">
                  <c:v>31107</c:v>
                </c:pt>
                <c:pt idx="21">
                  <c:v>31199</c:v>
                </c:pt>
                <c:pt idx="22">
                  <c:v>31291</c:v>
                </c:pt>
                <c:pt idx="23">
                  <c:v>31382</c:v>
                </c:pt>
                <c:pt idx="24">
                  <c:v>31472</c:v>
                </c:pt>
                <c:pt idx="25">
                  <c:v>31564</c:v>
                </c:pt>
                <c:pt idx="26">
                  <c:v>31656</c:v>
                </c:pt>
                <c:pt idx="27">
                  <c:v>31747</c:v>
                </c:pt>
                <c:pt idx="28">
                  <c:v>31837</c:v>
                </c:pt>
                <c:pt idx="29">
                  <c:v>31929</c:v>
                </c:pt>
                <c:pt idx="30">
                  <c:v>32021</c:v>
                </c:pt>
                <c:pt idx="31">
                  <c:v>32112</c:v>
                </c:pt>
                <c:pt idx="32">
                  <c:v>32203</c:v>
                </c:pt>
                <c:pt idx="33">
                  <c:v>32295</c:v>
                </c:pt>
                <c:pt idx="34">
                  <c:v>32387</c:v>
                </c:pt>
                <c:pt idx="35">
                  <c:v>32478</c:v>
                </c:pt>
                <c:pt idx="36">
                  <c:v>32568</c:v>
                </c:pt>
                <c:pt idx="37">
                  <c:v>32660</c:v>
                </c:pt>
                <c:pt idx="38">
                  <c:v>32752</c:v>
                </c:pt>
                <c:pt idx="39">
                  <c:v>32843</c:v>
                </c:pt>
                <c:pt idx="40">
                  <c:v>32933</c:v>
                </c:pt>
                <c:pt idx="41">
                  <c:v>33025</c:v>
                </c:pt>
                <c:pt idx="42">
                  <c:v>33117</c:v>
                </c:pt>
                <c:pt idx="43">
                  <c:v>33208</c:v>
                </c:pt>
                <c:pt idx="44">
                  <c:v>33298</c:v>
                </c:pt>
                <c:pt idx="45">
                  <c:v>33390</c:v>
                </c:pt>
                <c:pt idx="46">
                  <c:v>33482</c:v>
                </c:pt>
                <c:pt idx="47">
                  <c:v>33573</c:v>
                </c:pt>
                <c:pt idx="48">
                  <c:v>33664</c:v>
                </c:pt>
                <c:pt idx="49">
                  <c:v>33756</c:v>
                </c:pt>
                <c:pt idx="50">
                  <c:v>33848</c:v>
                </c:pt>
                <c:pt idx="51">
                  <c:v>33939</c:v>
                </c:pt>
                <c:pt idx="52">
                  <c:v>34029</c:v>
                </c:pt>
                <c:pt idx="53">
                  <c:v>34121</c:v>
                </c:pt>
                <c:pt idx="54">
                  <c:v>34213</c:v>
                </c:pt>
                <c:pt idx="55">
                  <c:v>34304</c:v>
                </c:pt>
                <c:pt idx="56">
                  <c:v>34394</c:v>
                </c:pt>
                <c:pt idx="57">
                  <c:v>34486</c:v>
                </c:pt>
                <c:pt idx="58">
                  <c:v>34578</c:v>
                </c:pt>
                <c:pt idx="59">
                  <c:v>34669</c:v>
                </c:pt>
                <c:pt idx="60">
                  <c:v>34759</c:v>
                </c:pt>
                <c:pt idx="61">
                  <c:v>34851</c:v>
                </c:pt>
                <c:pt idx="62">
                  <c:v>34943</c:v>
                </c:pt>
                <c:pt idx="63">
                  <c:v>35034</c:v>
                </c:pt>
                <c:pt idx="64">
                  <c:v>35125</c:v>
                </c:pt>
                <c:pt idx="65">
                  <c:v>35217</c:v>
                </c:pt>
                <c:pt idx="66">
                  <c:v>35309</c:v>
                </c:pt>
                <c:pt idx="67">
                  <c:v>35400</c:v>
                </c:pt>
                <c:pt idx="68">
                  <c:v>35490</c:v>
                </c:pt>
                <c:pt idx="69">
                  <c:v>35582</c:v>
                </c:pt>
                <c:pt idx="70">
                  <c:v>35674</c:v>
                </c:pt>
                <c:pt idx="71">
                  <c:v>35765</c:v>
                </c:pt>
                <c:pt idx="72">
                  <c:v>35855</c:v>
                </c:pt>
                <c:pt idx="73">
                  <c:v>35947</c:v>
                </c:pt>
                <c:pt idx="74">
                  <c:v>36039</c:v>
                </c:pt>
                <c:pt idx="75">
                  <c:v>36130</c:v>
                </c:pt>
                <c:pt idx="76">
                  <c:v>36220</c:v>
                </c:pt>
                <c:pt idx="77">
                  <c:v>36312</c:v>
                </c:pt>
                <c:pt idx="78">
                  <c:v>36404</c:v>
                </c:pt>
                <c:pt idx="79">
                  <c:v>36495</c:v>
                </c:pt>
                <c:pt idx="80">
                  <c:v>36586</c:v>
                </c:pt>
                <c:pt idx="81">
                  <c:v>36678</c:v>
                </c:pt>
                <c:pt idx="82">
                  <c:v>36770</c:v>
                </c:pt>
                <c:pt idx="83">
                  <c:v>36861</c:v>
                </c:pt>
                <c:pt idx="84">
                  <c:v>36951</c:v>
                </c:pt>
                <c:pt idx="85">
                  <c:v>37043</c:v>
                </c:pt>
                <c:pt idx="86">
                  <c:v>37135</c:v>
                </c:pt>
                <c:pt idx="87">
                  <c:v>37226</c:v>
                </c:pt>
                <c:pt idx="88">
                  <c:v>37316</c:v>
                </c:pt>
                <c:pt idx="89">
                  <c:v>37408</c:v>
                </c:pt>
                <c:pt idx="90">
                  <c:v>37500</c:v>
                </c:pt>
                <c:pt idx="91">
                  <c:v>37591</c:v>
                </c:pt>
                <c:pt idx="92">
                  <c:v>37681</c:v>
                </c:pt>
                <c:pt idx="93">
                  <c:v>37773</c:v>
                </c:pt>
                <c:pt idx="94">
                  <c:v>37865</c:v>
                </c:pt>
                <c:pt idx="95">
                  <c:v>37956</c:v>
                </c:pt>
                <c:pt idx="96">
                  <c:v>38047</c:v>
                </c:pt>
                <c:pt idx="97">
                  <c:v>38139</c:v>
                </c:pt>
                <c:pt idx="98">
                  <c:v>38231</c:v>
                </c:pt>
                <c:pt idx="99">
                  <c:v>38322</c:v>
                </c:pt>
                <c:pt idx="100">
                  <c:v>38412</c:v>
                </c:pt>
                <c:pt idx="101">
                  <c:v>38504</c:v>
                </c:pt>
                <c:pt idx="102">
                  <c:v>38596</c:v>
                </c:pt>
                <c:pt idx="103">
                  <c:v>38687</c:v>
                </c:pt>
                <c:pt idx="104">
                  <c:v>38777</c:v>
                </c:pt>
                <c:pt idx="105">
                  <c:v>38869</c:v>
                </c:pt>
                <c:pt idx="106">
                  <c:v>38961</c:v>
                </c:pt>
                <c:pt idx="107">
                  <c:v>39052</c:v>
                </c:pt>
                <c:pt idx="108">
                  <c:v>39142</c:v>
                </c:pt>
              </c:strCache>
            </c:strRef>
          </c:cat>
          <c:val>
            <c:numRef>
              <c:f>'Data8,13'!$D$8:$D$116</c:f>
              <c:numCache>
                <c:ptCount val="109"/>
                <c:pt idx="0">
                  <c:v>0.11316872427983539</c:v>
                </c:pt>
                <c:pt idx="1">
                  <c:v>0.10218903436988544</c:v>
                </c:pt>
                <c:pt idx="2">
                  <c:v>0.10543241638630516</c:v>
                </c:pt>
                <c:pt idx="3">
                  <c:v>0.10579059324036871</c:v>
                </c:pt>
                <c:pt idx="4">
                  <c:v>0.10800684583005689</c:v>
                </c:pt>
                <c:pt idx="5">
                  <c:v>0.10364082077356092</c:v>
                </c:pt>
                <c:pt idx="6">
                  <c:v>0.10447239692522711</c:v>
                </c:pt>
                <c:pt idx="7">
                  <c:v>0.09626196300587958</c:v>
                </c:pt>
                <c:pt idx="8">
                  <c:v>0.09916514811204814</c:v>
                </c:pt>
                <c:pt idx="9">
                  <c:v>0.09862031595181527</c:v>
                </c:pt>
                <c:pt idx="10">
                  <c:v>0.0977034978751226</c:v>
                </c:pt>
                <c:pt idx="11">
                  <c:v>0.10134344616129423</c:v>
                </c:pt>
                <c:pt idx="12">
                  <c:v>0.1012613041408853</c:v>
                </c:pt>
                <c:pt idx="13">
                  <c:v>0.10743672737199235</c:v>
                </c:pt>
                <c:pt idx="14">
                  <c:v>0.10925581571856854</c:v>
                </c:pt>
                <c:pt idx="15">
                  <c:v>0.11224151277231006</c:v>
                </c:pt>
                <c:pt idx="16">
                  <c:v>0.11275086443517628</c:v>
                </c:pt>
                <c:pt idx="17">
                  <c:v>0.11287863034587925</c:v>
                </c:pt>
                <c:pt idx="18">
                  <c:v>0.11042301184433165</c:v>
                </c:pt>
                <c:pt idx="19">
                  <c:v>0.11247668531841193</c:v>
                </c:pt>
                <c:pt idx="20">
                  <c:v>0.11598839126706682</c:v>
                </c:pt>
                <c:pt idx="21">
                  <c:v>0.11438652766639937</c:v>
                </c:pt>
                <c:pt idx="22">
                  <c:v>0.12181421326314437</c:v>
                </c:pt>
                <c:pt idx="23">
                  <c:v>0.11544038837399911</c:v>
                </c:pt>
                <c:pt idx="24">
                  <c:v>0.11560586379662276</c:v>
                </c:pt>
                <c:pt idx="25">
                  <c:v>0.11893181609617326</c:v>
                </c:pt>
                <c:pt idx="26">
                  <c:v>0.12905176584421868</c:v>
                </c:pt>
                <c:pt idx="27">
                  <c:v>0.1268502116672171</c:v>
                </c:pt>
                <c:pt idx="28">
                  <c:v>0.1174236849077154</c:v>
                </c:pt>
                <c:pt idx="29">
                  <c:v>0.12365020357585414</c:v>
                </c:pt>
                <c:pt idx="30">
                  <c:v>0.12624479839288277</c:v>
                </c:pt>
                <c:pt idx="31">
                  <c:v>0.12035035512759328</c:v>
                </c:pt>
                <c:pt idx="32">
                  <c:v>0.12348495259035316</c:v>
                </c:pt>
                <c:pt idx="33">
                  <c:v>0.12173631881012044</c:v>
                </c:pt>
                <c:pt idx="34">
                  <c:v>0.11854023079563758</c:v>
                </c:pt>
                <c:pt idx="35">
                  <c:v>0.12036701052304183</c:v>
                </c:pt>
                <c:pt idx="36">
                  <c:v>0.11732281473615008</c:v>
                </c:pt>
                <c:pt idx="37">
                  <c:v>0.11796964992237191</c:v>
                </c:pt>
                <c:pt idx="38">
                  <c:v>0.11958997722095671</c:v>
                </c:pt>
                <c:pt idx="39">
                  <c:v>0.11437980241492865</c:v>
                </c:pt>
                <c:pt idx="40">
                  <c:v>0.11728836167881473</c:v>
                </c:pt>
                <c:pt idx="41">
                  <c:v>0.11143131604226705</c:v>
                </c:pt>
                <c:pt idx="42">
                  <c:v>0.10879164065931526</c:v>
                </c:pt>
                <c:pt idx="43">
                  <c:v>0.10530186381081515</c:v>
                </c:pt>
                <c:pt idx="44">
                  <c:v>0.10229992477946707</c:v>
                </c:pt>
                <c:pt idx="45">
                  <c:v>0.10176054752577783</c:v>
                </c:pt>
                <c:pt idx="46">
                  <c:v>0.10277226397841069</c:v>
                </c:pt>
                <c:pt idx="47">
                  <c:v>0.0999229838266036</c:v>
                </c:pt>
                <c:pt idx="48">
                  <c:v>0.1014533258803801</c:v>
                </c:pt>
                <c:pt idx="49">
                  <c:v>0.1011004855707046</c:v>
                </c:pt>
                <c:pt idx="50">
                  <c:v>0.10221029232898543</c:v>
                </c:pt>
                <c:pt idx="51">
                  <c:v>0.10232873336619024</c:v>
                </c:pt>
                <c:pt idx="52">
                  <c:v>0.10477757414195268</c:v>
                </c:pt>
                <c:pt idx="53">
                  <c:v>0.10671073840566403</c:v>
                </c:pt>
                <c:pt idx="54">
                  <c:v>0.1080153524358792</c:v>
                </c:pt>
                <c:pt idx="55">
                  <c:v>0.10934512428298279</c:v>
                </c:pt>
                <c:pt idx="56">
                  <c:v>0.11282933562726309</c:v>
                </c:pt>
                <c:pt idx="57">
                  <c:v>0.11215099353275629</c:v>
                </c:pt>
                <c:pt idx="58">
                  <c:v>0.11243867243867244</c:v>
                </c:pt>
                <c:pt idx="59">
                  <c:v>0.11458313653624529</c:v>
                </c:pt>
                <c:pt idx="60">
                  <c:v>0.11151395092414362</c:v>
                </c:pt>
                <c:pt idx="61">
                  <c:v>0.11210311924557782</c:v>
                </c:pt>
                <c:pt idx="62">
                  <c:v>0.11396510106686812</c:v>
                </c:pt>
                <c:pt idx="63">
                  <c:v>0.11471908881831124</c:v>
                </c:pt>
                <c:pt idx="64">
                  <c:v>0.11410888868956857</c:v>
                </c:pt>
                <c:pt idx="65">
                  <c:v>0.11531662129194215</c:v>
                </c:pt>
                <c:pt idx="66">
                  <c:v>0.11444783937145352</c:v>
                </c:pt>
                <c:pt idx="67">
                  <c:v>0.11497247769744447</c:v>
                </c:pt>
                <c:pt idx="68">
                  <c:v>0.11617381835505496</c:v>
                </c:pt>
                <c:pt idx="69">
                  <c:v>0.11349739754409015</c:v>
                </c:pt>
                <c:pt idx="70">
                  <c:v>0.11628022854105767</c:v>
                </c:pt>
                <c:pt idx="71">
                  <c:v>0.11665713585491382</c:v>
                </c:pt>
                <c:pt idx="72">
                  <c:v>0.11379657603222558</c:v>
                </c:pt>
                <c:pt idx="73">
                  <c:v>0.11636283561665382</c:v>
                </c:pt>
                <c:pt idx="74">
                  <c:v>0.11707324638265534</c:v>
                </c:pt>
                <c:pt idx="75">
                  <c:v>0.12177059536039006</c:v>
                </c:pt>
                <c:pt idx="76">
                  <c:v>0.11920992302670534</c:v>
                </c:pt>
                <c:pt idx="77">
                  <c:v>0.1232940680263911</c:v>
                </c:pt>
                <c:pt idx="78">
                  <c:v>0.12414656688828597</c:v>
                </c:pt>
                <c:pt idx="79">
                  <c:v>0.12183401010779703</c:v>
                </c:pt>
                <c:pt idx="80">
                  <c:v>0.12422087488667272</c:v>
                </c:pt>
                <c:pt idx="81">
                  <c:v>0.11961575085419818</c:v>
                </c:pt>
                <c:pt idx="82">
                  <c:v>0.11853187272927447</c:v>
                </c:pt>
                <c:pt idx="83">
                  <c:v>0.1177814565006225</c:v>
                </c:pt>
                <c:pt idx="84">
                  <c:v>0.1179773000906373</c:v>
                </c:pt>
                <c:pt idx="85">
                  <c:v>0.11673146498191048</c:v>
                </c:pt>
                <c:pt idx="86">
                  <c:v>0.1134884819226531</c:v>
                </c:pt>
                <c:pt idx="87">
                  <c:v>0.12396342759940462</c:v>
                </c:pt>
                <c:pt idx="88">
                  <c:v>0.1180674708121009</c:v>
                </c:pt>
                <c:pt idx="89">
                  <c:v>0.1171812234591989</c:v>
                </c:pt>
                <c:pt idx="90">
                  <c:v>0.11982817957019401</c:v>
                </c:pt>
                <c:pt idx="91">
                  <c:v>0.11691640128398696</c:v>
                </c:pt>
                <c:pt idx="92">
                  <c:v>0.1142875054855495</c:v>
                </c:pt>
                <c:pt idx="93">
                  <c:v>0.11589346654137196</c:v>
                </c:pt>
                <c:pt idx="94">
                  <c:v>0.11674131461082193</c:v>
                </c:pt>
                <c:pt idx="95">
                  <c:v>0.11498919048762911</c:v>
                </c:pt>
                <c:pt idx="96">
                  <c:v>0.11454206753442746</c:v>
                </c:pt>
                <c:pt idx="97">
                  <c:v>0.11341799212278235</c:v>
                </c:pt>
                <c:pt idx="98">
                  <c:v>0.11381413459219186</c:v>
                </c:pt>
                <c:pt idx="99">
                  <c:v>0.1126836259405231</c:v>
                </c:pt>
                <c:pt idx="100">
                  <c:v>0.11394796927195223</c:v>
                </c:pt>
                <c:pt idx="101">
                  <c:v>0.11620232560732241</c:v>
                </c:pt>
                <c:pt idx="102">
                  <c:v>0.11685842810880112</c:v>
                </c:pt>
                <c:pt idx="103">
                  <c:v>0.11039291475839369</c:v>
                </c:pt>
                <c:pt idx="104">
                  <c:v>0.11333716768916155</c:v>
                </c:pt>
                <c:pt idx="105">
                  <c:v>0.11240498824924307</c:v>
                </c:pt>
                <c:pt idx="106">
                  <c:v>0.11230030280881279</c:v>
                </c:pt>
                <c:pt idx="107">
                  <c:v>0.11156111168509143</c:v>
                </c:pt>
                <c:pt idx="108">
                  <c:v>0.11085436302827607</c:v>
                </c:pt>
              </c:numCache>
            </c:numRef>
          </c:val>
          <c:smooth val="0"/>
        </c:ser>
        <c:axId val="25570031"/>
        <c:axId val="28803688"/>
      </c:lineChart>
      <c:catAx>
        <c:axId val="25570031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3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803688"/>
        <c:crosses val="autoZero"/>
        <c:auto val="1"/>
        <c:lblOffset val="100"/>
        <c:noMultiLvlLbl val="0"/>
      </c:catAx>
      <c:valAx>
        <c:axId val="28803688"/>
        <c:scaling>
          <c:orientation val="minMax"/>
          <c:max val="0.13"/>
          <c:min val="0.095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.000" sourceLinked="0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375" b="1" i="0" u="none" baseline="0">
                <a:latin typeface="Arial"/>
                <a:ea typeface="Arial"/>
                <a:cs typeface="Arial"/>
              </a:defRPr>
            </a:pPr>
          </a:p>
        </c:txPr>
        <c:crossAx val="25570031"/>
        <c:crossesAt val="1"/>
        <c:crossBetween val="midCat"/>
        <c:dispUnits/>
      </c:valAx>
      <c:spPr>
        <a:noFill/>
        <a:ln w="3175">
          <a:solidFill>
            <a:srgbClr val="969696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"/>
          <c:y val="0.12575"/>
          <c:w val="0.97725"/>
          <c:h val="0.8165"/>
        </c:manualLayout>
      </c:layout>
      <c:areaChart>
        <c:grouping val="standard"/>
        <c:varyColors val="0"/>
        <c:ser>
          <c:idx val="1"/>
          <c:order val="1"/>
          <c:spPr>
            <a:solidFill>
              <a:srgbClr val="C0C0C0"/>
            </a:solidFill>
            <a:ln w="127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'Data8,13'!$B$8:$B$115</c:f>
              <c:strCache>
                <c:ptCount val="108"/>
                <c:pt idx="0">
                  <c:v>29281</c:v>
                </c:pt>
                <c:pt idx="1">
                  <c:v>29373</c:v>
                </c:pt>
                <c:pt idx="2">
                  <c:v>29465</c:v>
                </c:pt>
                <c:pt idx="3">
                  <c:v>29556</c:v>
                </c:pt>
                <c:pt idx="4">
                  <c:v>29646</c:v>
                </c:pt>
                <c:pt idx="5">
                  <c:v>29738</c:v>
                </c:pt>
                <c:pt idx="6">
                  <c:v>29830</c:v>
                </c:pt>
                <c:pt idx="7">
                  <c:v>29921</c:v>
                </c:pt>
                <c:pt idx="8">
                  <c:v>30011</c:v>
                </c:pt>
                <c:pt idx="9">
                  <c:v>30103</c:v>
                </c:pt>
                <c:pt idx="10">
                  <c:v>30195</c:v>
                </c:pt>
                <c:pt idx="11">
                  <c:v>30286</c:v>
                </c:pt>
                <c:pt idx="12">
                  <c:v>30376</c:v>
                </c:pt>
                <c:pt idx="13">
                  <c:v>30468</c:v>
                </c:pt>
                <c:pt idx="14">
                  <c:v>30560</c:v>
                </c:pt>
                <c:pt idx="15">
                  <c:v>30651</c:v>
                </c:pt>
                <c:pt idx="16">
                  <c:v>30742</c:v>
                </c:pt>
                <c:pt idx="17">
                  <c:v>30834</c:v>
                </c:pt>
                <c:pt idx="18">
                  <c:v>30926</c:v>
                </c:pt>
                <c:pt idx="19">
                  <c:v>31017</c:v>
                </c:pt>
                <c:pt idx="20">
                  <c:v>31107</c:v>
                </c:pt>
                <c:pt idx="21">
                  <c:v>31199</c:v>
                </c:pt>
                <c:pt idx="22">
                  <c:v>31291</c:v>
                </c:pt>
                <c:pt idx="23">
                  <c:v>31382</c:v>
                </c:pt>
                <c:pt idx="24">
                  <c:v>31472</c:v>
                </c:pt>
                <c:pt idx="25">
                  <c:v>31564</c:v>
                </c:pt>
                <c:pt idx="26">
                  <c:v>31656</c:v>
                </c:pt>
                <c:pt idx="27">
                  <c:v>31747</c:v>
                </c:pt>
                <c:pt idx="28">
                  <c:v>31837</c:v>
                </c:pt>
                <c:pt idx="29">
                  <c:v>31929</c:v>
                </c:pt>
                <c:pt idx="30">
                  <c:v>32021</c:v>
                </c:pt>
                <c:pt idx="31">
                  <c:v>32112</c:v>
                </c:pt>
                <c:pt idx="32">
                  <c:v>32203</c:v>
                </c:pt>
                <c:pt idx="33">
                  <c:v>32295</c:v>
                </c:pt>
                <c:pt idx="34">
                  <c:v>32387</c:v>
                </c:pt>
                <c:pt idx="35">
                  <c:v>32478</c:v>
                </c:pt>
                <c:pt idx="36">
                  <c:v>32568</c:v>
                </c:pt>
                <c:pt idx="37">
                  <c:v>32660</c:v>
                </c:pt>
                <c:pt idx="38">
                  <c:v>32752</c:v>
                </c:pt>
                <c:pt idx="39">
                  <c:v>32843</c:v>
                </c:pt>
                <c:pt idx="40">
                  <c:v>32933</c:v>
                </c:pt>
                <c:pt idx="41">
                  <c:v>33025</c:v>
                </c:pt>
                <c:pt idx="42">
                  <c:v>33117</c:v>
                </c:pt>
                <c:pt idx="43">
                  <c:v>33208</c:v>
                </c:pt>
                <c:pt idx="44">
                  <c:v>33298</c:v>
                </c:pt>
                <c:pt idx="45">
                  <c:v>33390</c:v>
                </c:pt>
                <c:pt idx="46">
                  <c:v>33482</c:v>
                </c:pt>
                <c:pt idx="47">
                  <c:v>33573</c:v>
                </c:pt>
                <c:pt idx="48">
                  <c:v>33664</c:v>
                </c:pt>
                <c:pt idx="49">
                  <c:v>33756</c:v>
                </c:pt>
                <c:pt idx="50">
                  <c:v>33848</c:v>
                </c:pt>
                <c:pt idx="51">
                  <c:v>33939</c:v>
                </c:pt>
                <c:pt idx="52">
                  <c:v>34029</c:v>
                </c:pt>
                <c:pt idx="53">
                  <c:v>34121</c:v>
                </c:pt>
                <c:pt idx="54">
                  <c:v>34213</c:v>
                </c:pt>
                <c:pt idx="55">
                  <c:v>34304</c:v>
                </c:pt>
                <c:pt idx="56">
                  <c:v>34394</c:v>
                </c:pt>
                <c:pt idx="57">
                  <c:v>34486</c:v>
                </c:pt>
                <c:pt idx="58">
                  <c:v>34578</c:v>
                </c:pt>
                <c:pt idx="59">
                  <c:v>34669</c:v>
                </c:pt>
                <c:pt idx="60">
                  <c:v>34759</c:v>
                </c:pt>
                <c:pt idx="61">
                  <c:v>34851</c:v>
                </c:pt>
                <c:pt idx="62">
                  <c:v>34943</c:v>
                </c:pt>
                <c:pt idx="63">
                  <c:v>35034</c:v>
                </c:pt>
                <c:pt idx="64">
                  <c:v>35125</c:v>
                </c:pt>
                <c:pt idx="65">
                  <c:v>35217</c:v>
                </c:pt>
                <c:pt idx="66">
                  <c:v>35309</c:v>
                </c:pt>
                <c:pt idx="67">
                  <c:v>35400</c:v>
                </c:pt>
                <c:pt idx="68">
                  <c:v>35490</c:v>
                </c:pt>
                <c:pt idx="69">
                  <c:v>35582</c:v>
                </c:pt>
                <c:pt idx="70">
                  <c:v>35674</c:v>
                </c:pt>
                <c:pt idx="71">
                  <c:v>35765</c:v>
                </c:pt>
                <c:pt idx="72">
                  <c:v>35855</c:v>
                </c:pt>
                <c:pt idx="73">
                  <c:v>35947</c:v>
                </c:pt>
                <c:pt idx="74">
                  <c:v>36039</c:v>
                </c:pt>
                <c:pt idx="75">
                  <c:v>36130</c:v>
                </c:pt>
                <c:pt idx="76">
                  <c:v>36220</c:v>
                </c:pt>
                <c:pt idx="77">
                  <c:v>36312</c:v>
                </c:pt>
                <c:pt idx="78">
                  <c:v>36404</c:v>
                </c:pt>
                <c:pt idx="79">
                  <c:v>36495</c:v>
                </c:pt>
                <c:pt idx="80">
                  <c:v>36586</c:v>
                </c:pt>
                <c:pt idx="81">
                  <c:v>36678</c:v>
                </c:pt>
                <c:pt idx="82">
                  <c:v>36770</c:v>
                </c:pt>
                <c:pt idx="83">
                  <c:v>36861</c:v>
                </c:pt>
                <c:pt idx="84">
                  <c:v>36951</c:v>
                </c:pt>
                <c:pt idx="85">
                  <c:v>37043</c:v>
                </c:pt>
                <c:pt idx="86">
                  <c:v>37135</c:v>
                </c:pt>
                <c:pt idx="87">
                  <c:v>37226</c:v>
                </c:pt>
                <c:pt idx="88">
                  <c:v>37316</c:v>
                </c:pt>
                <c:pt idx="89">
                  <c:v>37408</c:v>
                </c:pt>
                <c:pt idx="90">
                  <c:v>37500</c:v>
                </c:pt>
                <c:pt idx="91">
                  <c:v>37591</c:v>
                </c:pt>
                <c:pt idx="92">
                  <c:v>37681</c:v>
                </c:pt>
                <c:pt idx="93">
                  <c:v>37773</c:v>
                </c:pt>
                <c:pt idx="94">
                  <c:v>37865</c:v>
                </c:pt>
                <c:pt idx="95">
                  <c:v>37956</c:v>
                </c:pt>
                <c:pt idx="96">
                  <c:v>38047</c:v>
                </c:pt>
                <c:pt idx="97">
                  <c:v>38139</c:v>
                </c:pt>
                <c:pt idx="98">
                  <c:v>38231</c:v>
                </c:pt>
                <c:pt idx="99">
                  <c:v>38322</c:v>
                </c:pt>
                <c:pt idx="100">
                  <c:v>38412</c:v>
                </c:pt>
                <c:pt idx="101">
                  <c:v>38504</c:v>
                </c:pt>
                <c:pt idx="102">
                  <c:v>38596</c:v>
                </c:pt>
                <c:pt idx="103">
                  <c:v>38687</c:v>
                </c:pt>
                <c:pt idx="104">
                  <c:v>38777</c:v>
                </c:pt>
                <c:pt idx="105">
                  <c:v>38869</c:v>
                </c:pt>
                <c:pt idx="106">
                  <c:v>38961</c:v>
                </c:pt>
                <c:pt idx="107">
                  <c:v>39052</c:v>
                </c:pt>
              </c:strCache>
            </c:strRef>
          </c:cat>
          <c:val>
            <c:numRef>
              <c:f>'Data8,13'!$I$8:$I$115</c:f>
              <c:numCache>
                <c:ptCount val="108"/>
                <c:pt idx="0">
                  <c:v>99999999</c:v>
                </c:pt>
                <c:pt idx="1">
                  <c:v>99999999</c:v>
                </c:pt>
                <c:pt idx="2">
                  <c:v>99999999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99999999</c:v>
                </c:pt>
                <c:pt idx="7">
                  <c:v>99999999</c:v>
                </c:pt>
                <c:pt idx="8">
                  <c:v>99999999</c:v>
                </c:pt>
                <c:pt idx="9">
                  <c:v>99999999</c:v>
                </c:pt>
                <c:pt idx="10">
                  <c:v>99999999</c:v>
                </c:pt>
                <c:pt idx="11">
                  <c:v>99999999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99999999</c:v>
                </c:pt>
                <c:pt idx="43">
                  <c:v>99999999</c:v>
                </c:pt>
                <c:pt idx="44">
                  <c:v>99999999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99999999</c:v>
                </c:pt>
                <c:pt idx="85">
                  <c:v>99999999</c:v>
                </c:pt>
                <c:pt idx="86">
                  <c:v>99999999</c:v>
                </c:pt>
                <c:pt idx="87">
                  <c:v>99999999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</c:numCache>
            </c:numRef>
          </c:val>
        </c:ser>
        <c:axId val="57906601"/>
        <c:axId val="51397362"/>
      </c:areaChar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'Data8,13'!$B$8:$B$115</c:f>
              <c:strCache>
                <c:ptCount val="108"/>
                <c:pt idx="0">
                  <c:v>29281</c:v>
                </c:pt>
                <c:pt idx="1">
                  <c:v>29373</c:v>
                </c:pt>
                <c:pt idx="2">
                  <c:v>29465</c:v>
                </c:pt>
                <c:pt idx="3">
                  <c:v>29556</c:v>
                </c:pt>
                <c:pt idx="4">
                  <c:v>29646</c:v>
                </c:pt>
                <c:pt idx="5">
                  <c:v>29738</c:v>
                </c:pt>
                <c:pt idx="6">
                  <c:v>29830</c:v>
                </c:pt>
                <c:pt idx="7">
                  <c:v>29921</c:v>
                </c:pt>
                <c:pt idx="8">
                  <c:v>30011</c:v>
                </c:pt>
                <c:pt idx="9">
                  <c:v>30103</c:v>
                </c:pt>
                <c:pt idx="10">
                  <c:v>30195</c:v>
                </c:pt>
                <c:pt idx="11">
                  <c:v>30286</c:v>
                </c:pt>
                <c:pt idx="12">
                  <c:v>30376</c:v>
                </c:pt>
                <c:pt idx="13">
                  <c:v>30468</c:v>
                </c:pt>
                <c:pt idx="14">
                  <c:v>30560</c:v>
                </c:pt>
                <c:pt idx="15">
                  <c:v>30651</c:v>
                </c:pt>
                <c:pt idx="16">
                  <c:v>30742</c:v>
                </c:pt>
                <c:pt idx="17">
                  <c:v>30834</c:v>
                </c:pt>
                <c:pt idx="18">
                  <c:v>30926</c:v>
                </c:pt>
                <c:pt idx="19">
                  <c:v>31017</c:v>
                </c:pt>
                <c:pt idx="20">
                  <c:v>31107</c:v>
                </c:pt>
                <c:pt idx="21">
                  <c:v>31199</c:v>
                </c:pt>
                <c:pt idx="22">
                  <c:v>31291</c:v>
                </c:pt>
                <c:pt idx="23">
                  <c:v>31382</c:v>
                </c:pt>
                <c:pt idx="24">
                  <c:v>31472</c:v>
                </c:pt>
                <c:pt idx="25">
                  <c:v>31564</c:v>
                </c:pt>
                <c:pt idx="26">
                  <c:v>31656</c:v>
                </c:pt>
                <c:pt idx="27">
                  <c:v>31747</c:v>
                </c:pt>
                <c:pt idx="28">
                  <c:v>31837</c:v>
                </c:pt>
                <c:pt idx="29">
                  <c:v>31929</c:v>
                </c:pt>
                <c:pt idx="30">
                  <c:v>32021</c:v>
                </c:pt>
                <c:pt idx="31">
                  <c:v>32112</c:v>
                </c:pt>
                <c:pt idx="32">
                  <c:v>32203</c:v>
                </c:pt>
                <c:pt idx="33">
                  <c:v>32295</c:v>
                </c:pt>
                <c:pt idx="34">
                  <c:v>32387</c:v>
                </c:pt>
                <c:pt idx="35">
                  <c:v>32478</c:v>
                </c:pt>
                <c:pt idx="36">
                  <c:v>32568</c:v>
                </c:pt>
                <c:pt idx="37">
                  <c:v>32660</c:v>
                </c:pt>
                <c:pt idx="38">
                  <c:v>32752</c:v>
                </c:pt>
                <c:pt idx="39">
                  <c:v>32843</c:v>
                </c:pt>
                <c:pt idx="40">
                  <c:v>32933</c:v>
                </c:pt>
                <c:pt idx="41">
                  <c:v>33025</c:v>
                </c:pt>
                <c:pt idx="42">
                  <c:v>33117</c:v>
                </c:pt>
                <c:pt idx="43">
                  <c:v>33208</c:v>
                </c:pt>
                <c:pt idx="44">
                  <c:v>33298</c:v>
                </c:pt>
                <c:pt idx="45">
                  <c:v>33390</c:v>
                </c:pt>
                <c:pt idx="46">
                  <c:v>33482</c:v>
                </c:pt>
                <c:pt idx="47">
                  <c:v>33573</c:v>
                </c:pt>
                <c:pt idx="48">
                  <c:v>33664</c:v>
                </c:pt>
                <c:pt idx="49">
                  <c:v>33756</c:v>
                </c:pt>
                <c:pt idx="50">
                  <c:v>33848</c:v>
                </c:pt>
                <c:pt idx="51">
                  <c:v>33939</c:v>
                </c:pt>
                <c:pt idx="52">
                  <c:v>34029</c:v>
                </c:pt>
                <c:pt idx="53">
                  <c:v>34121</c:v>
                </c:pt>
                <c:pt idx="54">
                  <c:v>34213</c:v>
                </c:pt>
                <c:pt idx="55">
                  <c:v>34304</c:v>
                </c:pt>
                <c:pt idx="56">
                  <c:v>34394</c:v>
                </c:pt>
                <c:pt idx="57">
                  <c:v>34486</c:v>
                </c:pt>
                <c:pt idx="58">
                  <c:v>34578</c:v>
                </c:pt>
                <c:pt idx="59">
                  <c:v>34669</c:v>
                </c:pt>
                <c:pt idx="60">
                  <c:v>34759</c:v>
                </c:pt>
                <c:pt idx="61">
                  <c:v>34851</c:v>
                </c:pt>
                <c:pt idx="62">
                  <c:v>34943</c:v>
                </c:pt>
                <c:pt idx="63">
                  <c:v>35034</c:v>
                </c:pt>
                <c:pt idx="64">
                  <c:v>35125</c:v>
                </c:pt>
                <c:pt idx="65">
                  <c:v>35217</c:v>
                </c:pt>
                <c:pt idx="66">
                  <c:v>35309</c:v>
                </c:pt>
                <c:pt idx="67">
                  <c:v>35400</c:v>
                </c:pt>
                <c:pt idx="68">
                  <c:v>35490</c:v>
                </c:pt>
                <c:pt idx="69">
                  <c:v>35582</c:v>
                </c:pt>
                <c:pt idx="70">
                  <c:v>35674</c:v>
                </c:pt>
                <c:pt idx="71">
                  <c:v>35765</c:v>
                </c:pt>
                <c:pt idx="72">
                  <c:v>35855</c:v>
                </c:pt>
                <c:pt idx="73">
                  <c:v>35947</c:v>
                </c:pt>
                <c:pt idx="74">
                  <c:v>36039</c:v>
                </c:pt>
                <c:pt idx="75">
                  <c:v>36130</c:v>
                </c:pt>
                <c:pt idx="76">
                  <c:v>36220</c:v>
                </c:pt>
                <c:pt idx="77">
                  <c:v>36312</c:v>
                </c:pt>
                <c:pt idx="78">
                  <c:v>36404</c:v>
                </c:pt>
                <c:pt idx="79">
                  <c:v>36495</c:v>
                </c:pt>
                <c:pt idx="80">
                  <c:v>36586</c:v>
                </c:pt>
                <c:pt idx="81">
                  <c:v>36678</c:v>
                </c:pt>
                <c:pt idx="82">
                  <c:v>36770</c:v>
                </c:pt>
                <c:pt idx="83">
                  <c:v>36861</c:v>
                </c:pt>
                <c:pt idx="84">
                  <c:v>36951</c:v>
                </c:pt>
                <c:pt idx="85">
                  <c:v>37043</c:v>
                </c:pt>
                <c:pt idx="86">
                  <c:v>37135</c:v>
                </c:pt>
                <c:pt idx="87">
                  <c:v>37226</c:v>
                </c:pt>
                <c:pt idx="88">
                  <c:v>37316</c:v>
                </c:pt>
                <c:pt idx="89">
                  <c:v>37408</c:v>
                </c:pt>
                <c:pt idx="90">
                  <c:v>37500</c:v>
                </c:pt>
                <c:pt idx="91">
                  <c:v>37591</c:v>
                </c:pt>
                <c:pt idx="92">
                  <c:v>37681</c:v>
                </c:pt>
                <c:pt idx="93">
                  <c:v>37773</c:v>
                </c:pt>
                <c:pt idx="94">
                  <c:v>37865</c:v>
                </c:pt>
                <c:pt idx="95">
                  <c:v>37956</c:v>
                </c:pt>
                <c:pt idx="96">
                  <c:v>38047</c:v>
                </c:pt>
                <c:pt idx="97">
                  <c:v>38139</c:v>
                </c:pt>
                <c:pt idx="98">
                  <c:v>38231</c:v>
                </c:pt>
                <c:pt idx="99">
                  <c:v>38322</c:v>
                </c:pt>
                <c:pt idx="100">
                  <c:v>38412</c:v>
                </c:pt>
                <c:pt idx="101">
                  <c:v>38504</c:v>
                </c:pt>
                <c:pt idx="102">
                  <c:v>38596</c:v>
                </c:pt>
                <c:pt idx="103">
                  <c:v>38687</c:v>
                </c:pt>
                <c:pt idx="104">
                  <c:v>38777</c:v>
                </c:pt>
                <c:pt idx="105">
                  <c:v>38869</c:v>
                </c:pt>
                <c:pt idx="106">
                  <c:v>38961</c:v>
                </c:pt>
                <c:pt idx="107">
                  <c:v>39052</c:v>
                </c:pt>
              </c:strCache>
            </c:strRef>
          </c:cat>
          <c:val>
            <c:numRef>
              <c:f>'Data8,13'!$C$8:$C$115</c:f>
              <c:numCache>
                <c:ptCount val="108"/>
                <c:pt idx="0">
                  <c:v>0.8791666666666667</c:v>
                </c:pt>
                <c:pt idx="1">
                  <c:v>0.8752045826513911</c:v>
                </c:pt>
                <c:pt idx="2">
                  <c:v>0.8757668711656441</c:v>
                </c:pt>
                <c:pt idx="3">
                  <c:v>0.8688726069487118</c:v>
                </c:pt>
                <c:pt idx="4">
                  <c:v>0.8759424580230353</c:v>
                </c:pt>
                <c:pt idx="5">
                  <c:v>0.8741147630288723</c:v>
                </c:pt>
                <c:pt idx="6">
                  <c:v>0.8582721872816212</c:v>
                </c:pt>
                <c:pt idx="7">
                  <c:v>0.8497060212008068</c:v>
                </c:pt>
                <c:pt idx="8">
                  <c:v>0.8551934567953554</c:v>
                </c:pt>
                <c:pt idx="9">
                  <c:v>0.8521528906673337</c:v>
                </c:pt>
                <c:pt idx="10">
                  <c:v>0.8550179797319386</c:v>
                </c:pt>
                <c:pt idx="11">
                  <c:v>0.8690846007988058</c:v>
                </c:pt>
                <c:pt idx="12">
                  <c:v>0.8702601935586229</c:v>
                </c:pt>
                <c:pt idx="13">
                  <c:v>0.8806301914752562</c:v>
                </c:pt>
                <c:pt idx="14">
                  <c:v>0.8836856286288945</c:v>
                </c:pt>
                <c:pt idx="15">
                  <c:v>0.877769176895573</c:v>
                </c:pt>
                <c:pt idx="16">
                  <c:v>0.865361993369693</c:v>
                </c:pt>
                <c:pt idx="17">
                  <c:v>0.8616829555694185</c:v>
                </c:pt>
                <c:pt idx="18">
                  <c:v>0.8544500846023689</c:v>
                </c:pt>
                <c:pt idx="19">
                  <c:v>0.857414068745004</c:v>
                </c:pt>
                <c:pt idx="20">
                  <c:v>0.8725347932194446</c:v>
                </c:pt>
                <c:pt idx="21">
                  <c:v>0.8629029671210906</c:v>
                </c:pt>
                <c:pt idx="22">
                  <c:v>0.8855042691147204</c:v>
                </c:pt>
                <c:pt idx="23">
                  <c:v>0.8784755059580102</c:v>
                </c:pt>
                <c:pt idx="24">
                  <c:v>0.8753324673718068</c:v>
                </c:pt>
                <c:pt idx="25">
                  <c:v>0.8754703129301643</c:v>
                </c:pt>
                <c:pt idx="26">
                  <c:v>0.8870041122399613</c:v>
                </c:pt>
                <c:pt idx="27">
                  <c:v>0.8926652055123547</c:v>
                </c:pt>
                <c:pt idx="28">
                  <c:v>0.8854611286096965</c:v>
                </c:pt>
                <c:pt idx="29">
                  <c:v>0.9073287307488052</c:v>
                </c:pt>
                <c:pt idx="30">
                  <c:v>0.9015927679724494</c:v>
                </c:pt>
                <c:pt idx="31">
                  <c:v>0.891608882400831</c:v>
                </c:pt>
                <c:pt idx="32">
                  <c:v>0.8950941321973341</c:v>
                </c:pt>
                <c:pt idx="33">
                  <c:v>0.8935952361706141</c:v>
                </c:pt>
                <c:pt idx="34">
                  <c:v>0.8936069080250336</c:v>
                </c:pt>
                <c:pt idx="35">
                  <c:v>0.8960655227826447</c:v>
                </c:pt>
                <c:pt idx="36">
                  <c:v>0.8878353434979392</c:v>
                </c:pt>
                <c:pt idx="37">
                  <c:v>0.8949516702559223</c:v>
                </c:pt>
                <c:pt idx="38">
                  <c:v>0.8990046548479746</c:v>
                </c:pt>
                <c:pt idx="39">
                  <c:v>0.8971337968044883</c:v>
                </c:pt>
                <c:pt idx="40">
                  <c:v>0.8962412462483922</c:v>
                </c:pt>
                <c:pt idx="41">
                  <c:v>0.8940512171692322</c:v>
                </c:pt>
                <c:pt idx="42">
                  <c:v>0.8968721825369305</c:v>
                </c:pt>
                <c:pt idx="43">
                  <c:v>0.8966745570289338</c:v>
                </c:pt>
                <c:pt idx="44">
                  <c:v>0.8922066969068404</c:v>
                </c:pt>
                <c:pt idx="45">
                  <c:v>0.8938493403575127</c:v>
                </c:pt>
                <c:pt idx="46">
                  <c:v>0.8956219193969266</c:v>
                </c:pt>
                <c:pt idx="47">
                  <c:v>0.8898888766640994</c:v>
                </c:pt>
                <c:pt idx="48">
                  <c:v>0.8905920798039301</c:v>
                </c:pt>
                <c:pt idx="49">
                  <c:v>0.8891032844935434</c:v>
                </c:pt>
                <c:pt idx="50">
                  <c:v>0.8942456905590739</c:v>
                </c:pt>
                <c:pt idx="51">
                  <c:v>0.891469525217677</c:v>
                </c:pt>
                <c:pt idx="52">
                  <c:v>0.9120501499500167</c:v>
                </c:pt>
                <c:pt idx="53">
                  <c:v>0.907286119442574</c:v>
                </c:pt>
                <c:pt idx="54">
                  <c:v>0.916008366671405</c:v>
                </c:pt>
                <c:pt idx="55">
                  <c:v>0.9111894518801783</c:v>
                </c:pt>
                <c:pt idx="56">
                  <c:v>0.9290215456018565</c:v>
                </c:pt>
                <c:pt idx="57">
                  <c:v>0.9188566069439831</c:v>
                </c:pt>
                <c:pt idx="58">
                  <c:v>0.9194035594035594</c:v>
                </c:pt>
                <c:pt idx="59">
                  <c:v>0.915890498951465</c:v>
                </c:pt>
                <c:pt idx="60">
                  <c:v>0.9118092283541087</c:v>
                </c:pt>
                <c:pt idx="61">
                  <c:v>0.9200937447687071</c:v>
                </c:pt>
                <c:pt idx="62">
                  <c:v>0.9233292181828232</c:v>
                </c:pt>
                <c:pt idx="63">
                  <c:v>0.9247618004599714</c:v>
                </c:pt>
                <c:pt idx="64">
                  <c:v>0.9225580769575747</c:v>
                </c:pt>
                <c:pt idx="65">
                  <c:v>0.9249372414524626</c:v>
                </c:pt>
                <c:pt idx="66">
                  <c:v>0.92298559580969</c:v>
                </c:pt>
                <c:pt idx="67">
                  <c:v>0.9259399858506031</c:v>
                </c:pt>
                <c:pt idx="68">
                  <c:v>0.9270765984959337</c:v>
                </c:pt>
                <c:pt idx="69">
                  <c:v>0.9238465814341301</c:v>
                </c:pt>
                <c:pt idx="70">
                  <c:v>0.9284148285942068</c:v>
                </c:pt>
                <c:pt idx="71">
                  <c:v>0.9258067151376521</c:v>
                </c:pt>
                <c:pt idx="72">
                  <c:v>0.9164788439712911</c:v>
                </c:pt>
                <c:pt idx="73">
                  <c:v>0.9176589018041116</c:v>
                </c:pt>
                <c:pt idx="74">
                  <c:v>0.9187512600611032</c:v>
                </c:pt>
                <c:pt idx="75">
                  <c:v>0.9239662072032013</c:v>
                </c:pt>
                <c:pt idx="76">
                  <c:v>0.9263667693989402</c:v>
                </c:pt>
                <c:pt idx="77">
                  <c:v>0.9395354442201668</c:v>
                </c:pt>
                <c:pt idx="78">
                  <c:v>0.9446945529352136</c:v>
                </c:pt>
                <c:pt idx="79">
                  <c:v>0.9426689258274663</c:v>
                </c:pt>
                <c:pt idx="80">
                  <c:v>0.9369191976427924</c:v>
                </c:pt>
                <c:pt idx="81">
                  <c:v>0.9365512798969362</c:v>
                </c:pt>
                <c:pt idx="82">
                  <c:v>0.9335984806781901</c:v>
                </c:pt>
                <c:pt idx="83">
                  <c:v>0.9401173847016815</c:v>
                </c:pt>
                <c:pt idx="84">
                  <c:v>0.9409775300658811</c:v>
                </c:pt>
                <c:pt idx="85">
                  <c:v>0.9473378692154003</c:v>
                </c:pt>
                <c:pt idx="86">
                  <c:v>0.9259720837487537</c:v>
                </c:pt>
                <c:pt idx="87">
                  <c:v>0.9552944928768871</c:v>
                </c:pt>
                <c:pt idx="88">
                  <c:v>0.9327614010191576</c:v>
                </c:pt>
                <c:pt idx="89">
                  <c:v>0.9338536286774551</c:v>
                </c:pt>
                <c:pt idx="90">
                  <c:v>0.9427945037856579</c:v>
                </c:pt>
                <c:pt idx="91">
                  <c:v>0.9456208685943388</c:v>
                </c:pt>
                <c:pt idx="92">
                  <c:v>0.9464108833301987</c:v>
                </c:pt>
                <c:pt idx="93">
                  <c:v>0.9432217221425391</c:v>
                </c:pt>
                <c:pt idx="94">
                  <c:v>0.9420893354315458</c:v>
                </c:pt>
                <c:pt idx="95">
                  <c:v>0.9434662503002642</c:v>
                </c:pt>
                <c:pt idx="96">
                  <c:v>0.9453405017921147</c:v>
                </c:pt>
                <c:pt idx="97">
                  <c:v>0.9466719336361841</c:v>
                </c:pt>
                <c:pt idx="98">
                  <c:v>0.949312566762</c:v>
                </c:pt>
                <c:pt idx="99">
                  <c:v>0.9421802221426011</c:v>
                </c:pt>
                <c:pt idx="100">
                  <c:v>0.9582494460628284</c:v>
                </c:pt>
                <c:pt idx="101">
                  <c:v>0.9671003489525848</c:v>
                </c:pt>
                <c:pt idx="102">
                  <c:v>0.9778507244935175</c:v>
                </c:pt>
                <c:pt idx="103">
                  <c:v>0.9666201102196813</c:v>
                </c:pt>
                <c:pt idx="104">
                  <c:v>0.9670245398773007</c:v>
                </c:pt>
                <c:pt idx="105">
                  <c:v>0.9769113505960069</c:v>
                </c:pt>
                <c:pt idx="106">
                  <c:v>0.9759528035919391</c:v>
                </c:pt>
                <c:pt idx="107">
                  <c:v>0.9734270069222026</c:v>
                </c:pt>
              </c:numCache>
            </c:numRef>
          </c:val>
          <c:smooth val="0"/>
        </c:ser>
        <c:axId val="57906601"/>
        <c:axId val="51397362"/>
      </c:lineChart>
      <c:catAx>
        <c:axId val="57906601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spPr>
          <a:ln w="12700">
            <a:solidFill/>
          </a:ln>
        </c:spPr>
        <c:txPr>
          <a:bodyPr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397362"/>
        <c:crosses val="autoZero"/>
        <c:auto val="1"/>
        <c:lblOffset val="100"/>
        <c:noMultiLvlLbl val="0"/>
      </c:catAx>
      <c:valAx>
        <c:axId val="51397362"/>
        <c:scaling>
          <c:orientation val="minMax"/>
          <c:max val="1"/>
          <c:min val="0.84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57906601"/>
        <c:crossesAt val="1"/>
        <c:crossBetween val="midCat"/>
        <c:dispUnits/>
        <c:majorUnit val="0.02"/>
      </c:valAx>
      <c:spPr>
        <a:noFill/>
        <a:ln w="3175">
          <a:solidFill>
            <a:srgbClr val="969696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75"/>
          <c:y val="0.15375"/>
          <c:w val="0.7765"/>
          <c:h val="0.797"/>
        </c:manualLayout>
      </c:layout>
      <c:lineChart>
        <c:grouping val="standard"/>
        <c:varyColors val="0"/>
        <c:ser>
          <c:idx val="0"/>
          <c:order val="0"/>
          <c:tx>
            <c:strRef>
              <c:f>'International SR''s (Fig 12)'!$B$8</c:f>
              <c:strCache>
                <c:ptCount val="1"/>
                <c:pt idx="0">
                  <c:v>Australia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'International SR''s (Fig 12)'!$A$9:$A$155</c:f>
              <c:strCache>
                <c:ptCount val="147"/>
                <c:pt idx="0">
                  <c:v>25628</c:v>
                </c:pt>
                <c:pt idx="1">
                  <c:v>25720</c:v>
                </c:pt>
                <c:pt idx="2">
                  <c:v>25812</c:v>
                </c:pt>
                <c:pt idx="3">
                  <c:v>25903</c:v>
                </c:pt>
                <c:pt idx="4">
                  <c:v>25993</c:v>
                </c:pt>
                <c:pt idx="5">
                  <c:v>26085</c:v>
                </c:pt>
                <c:pt idx="6">
                  <c:v>26177</c:v>
                </c:pt>
                <c:pt idx="7">
                  <c:v>26268</c:v>
                </c:pt>
                <c:pt idx="8">
                  <c:v>26359</c:v>
                </c:pt>
                <c:pt idx="9">
                  <c:v>26451</c:v>
                </c:pt>
                <c:pt idx="10">
                  <c:v>26543</c:v>
                </c:pt>
                <c:pt idx="11">
                  <c:v>26634</c:v>
                </c:pt>
                <c:pt idx="12">
                  <c:v>26724</c:v>
                </c:pt>
                <c:pt idx="13">
                  <c:v>26816</c:v>
                </c:pt>
                <c:pt idx="14">
                  <c:v>26908</c:v>
                </c:pt>
                <c:pt idx="15">
                  <c:v>26999</c:v>
                </c:pt>
                <c:pt idx="16">
                  <c:v>27089</c:v>
                </c:pt>
                <c:pt idx="17">
                  <c:v>27181</c:v>
                </c:pt>
                <c:pt idx="18">
                  <c:v>27273</c:v>
                </c:pt>
                <c:pt idx="19">
                  <c:v>27364</c:v>
                </c:pt>
                <c:pt idx="20">
                  <c:v>27454</c:v>
                </c:pt>
                <c:pt idx="21">
                  <c:v>27546</c:v>
                </c:pt>
                <c:pt idx="22">
                  <c:v>27638</c:v>
                </c:pt>
                <c:pt idx="23">
                  <c:v>27729</c:v>
                </c:pt>
                <c:pt idx="24">
                  <c:v>27820</c:v>
                </c:pt>
                <c:pt idx="25">
                  <c:v>27912</c:v>
                </c:pt>
                <c:pt idx="26">
                  <c:v>28004</c:v>
                </c:pt>
                <c:pt idx="27">
                  <c:v>28095</c:v>
                </c:pt>
                <c:pt idx="28">
                  <c:v>28185</c:v>
                </c:pt>
                <c:pt idx="29">
                  <c:v>28277</c:v>
                </c:pt>
                <c:pt idx="30">
                  <c:v>28369</c:v>
                </c:pt>
                <c:pt idx="31">
                  <c:v>28460</c:v>
                </c:pt>
                <c:pt idx="32">
                  <c:v>28550</c:v>
                </c:pt>
                <c:pt idx="33">
                  <c:v>28642</c:v>
                </c:pt>
                <c:pt idx="34">
                  <c:v>28734</c:v>
                </c:pt>
                <c:pt idx="35">
                  <c:v>28825</c:v>
                </c:pt>
                <c:pt idx="36">
                  <c:v>28915</c:v>
                </c:pt>
                <c:pt idx="37">
                  <c:v>29007</c:v>
                </c:pt>
                <c:pt idx="38">
                  <c:v>29099</c:v>
                </c:pt>
                <c:pt idx="39">
                  <c:v>29190</c:v>
                </c:pt>
                <c:pt idx="40">
                  <c:v>29281</c:v>
                </c:pt>
                <c:pt idx="41">
                  <c:v>29373</c:v>
                </c:pt>
                <c:pt idx="42">
                  <c:v>29465</c:v>
                </c:pt>
                <c:pt idx="43">
                  <c:v>29556</c:v>
                </c:pt>
                <c:pt idx="44">
                  <c:v>29646</c:v>
                </c:pt>
                <c:pt idx="45">
                  <c:v>29738</c:v>
                </c:pt>
                <c:pt idx="46">
                  <c:v>29830</c:v>
                </c:pt>
                <c:pt idx="47">
                  <c:v>29921</c:v>
                </c:pt>
                <c:pt idx="48">
                  <c:v>30011</c:v>
                </c:pt>
                <c:pt idx="49">
                  <c:v>30103</c:v>
                </c:pt>
                <c:pt idx="50">
                  <c:v>30195</c:v>
                </c:pt>
                <c:pt idx="51">
                  <c:v>30286</c:v>
                </c:pt>
                <c:pt idx="52">
                  <c:v>30376</c:v>
                </c:pt>
                <c:pt idx="53">
                  <c:v>30468</c:v>
                </c:pt>
                <c:pt idx="54">
                  <c:v>30560</c:v>
                </c:pt>
                <c:pt idx="55">
                  <c:v>30651</c:v>
                </c:pt>
                <c:pt idx="56">
                  <c:v>30742</c:v>
                </c:pt>
                <c:pt idx="57">
                  <c:v>30834</c:v>
                </c:pt>
                <c:pt idx="58">
                  <c:v>30926</c:v>
                </c:pt>
                <c:pt idx="59">
                  <c:v>31017</c:v>
                </c:pt>
                <c:pt idx="60">
                  <c:v>31107</c:v>
                </c:pt>
                <c:pt idx="61">
                  <c:v>31199</c:v>
                </c:pt>
                <c:pt idx="62">
                  <c:v>31291</c:v>
                </c:pt>
                <c:pt idx="63">
                  <c:v>31382</c:v>
                </c:pt>
                <c:pt idx="64">
                  <c:v>31472</c:v>
                </c:pt>
                <c:pt idx="65">
                  <c:v>31564</c:v>
                </c:pt>
                <c:pt idx="66">
                  <c:v>31656</c:v>
                </c:pt>
                <c:pt idx="67">
                  <c:v>31747</c:v>
                </c:pt>
                <c:pt idx="68">
                  <c:v>31837</c:v>
                </c:pt>
                <c:pt idx="69">
                  <c:v>31929</c:v>
                </c:pt>
                <c:pt idx="70">
                  <c:v>32021</c:v>
                </c:pt>
                <c:pt idx="71">
                  <c:v>32112</c:v>
                </c:pt>
                <c:pt idx="72">
                  <c:v>32203</c:v>
                </c:pt>
                <c:pt idx="73">
                  <c:v>32295</c:v>
                </c:pt>
                <c:pt idx="74">
                  <c:v>32387</c:v>
                </c:pt>
                <c:pt idx="75">
                  <c:v>32478</c:v>
                </c:pt>
                <c:pt idx="76">
                  <c:v>32568</c:v>
                </c:pt>
                <c:pt idx="77">
                  <c:v>32660</c:v>
                </c:pt>
                <c:pt idx="78">
                  <c:v>32752</c:v>
                </c:pt>
                <c:pt idx="79">
                  <c:v>32843</c:v>
                </c:pt>
                <c:pt idx="80">
                  <c:v>32933</c:v>
                </c:pt>
                <c:pt idx="81">
                  <c:v>33025</c:v>
                </c:pt>
                <c:pt idx="82">
                  <c:v>33117</c:v>
                </c:pt>
                <c:pt idx="83">
                  <c:v>33208</c:v>
                </c:pt>
                <c:pt idx="84">
                  <c:v>33298</c:v>
                </c:pt>
                <c:pt idx="85">
                  <c:v>33390</c:v>
                </c:pt>
                <c:pt idx="86">
                  <c:v>33482</c:v>
                </c:pt>
                <c:pt idx="87">
                  <c:v>33573</c:v>
                </c:pt>
                <c:pt idx="88">
                  <c:v>33664</c:v>
                </c:pt>
                <c:pt idx="89">
                  <c:v>33756</c:v>
                </c:pt>
                <c:pt idx="90">
                  <c:v>33848</c:v>
                </c:pt>
                <c:pt idx="91">
                  <c:v>33939</c:v>
                </c:pt>
                <c:pt idx="92">
                  <c:v>34029</c:v>
                </c:pt>
                <c:pt idx="93">
                  <c:v>34121</c:v>
                </c:pt>
                <c:pt idx="94">
                  <c:v>34213</c:v>
                </c:pt>
                <c:pt idx="95">
                  <c:v>34304</c:v>
                </c:pt>
                <c:pt idx="96">
                  <c:v>34394</c:v>
                </c:pt>
                <c:pt idx="97">
                  <c:v>34486</c:v>
                </c:pt>
                <c:pt idx="98">
                  <c:v>34578</c:v>
                </c:pt>
                <c:pt idx="99">
                  <c:v>34669</c:v>
                </c:pt>
                <c:pt idx="100">
                  <c:v>34759</c:v>
                </c:pt>
                <c:pt idx="101">
                  <c:v>34851</c:v>
                </c:pt>
                <c:pt idx="102">
                  <c:v>34943</c:v>
                </c:pt>
                <c:pt idx="103">
                  <c:v>35034</c:v>
                </c:pt>
                <c:pt idx="104">
                  <c:v>35125</c:v>
                </c:pt>
                <c:pt idx="105">
                  <c:v>35217</c:v>
                </c:pt>
                <c:pt idx="106">
                  <c:v>35309</c:v>
                </c:pt>
                <c:pt idx="107">
                  <c:v>35400</c:v>
                </c:pt>
                <c:pt idx="108">
                  <c:v>35490</c:v>
                </c:pt>
                <c:pt idx="109">
                  <c:v>35582</c:v>
                </c:pt>
                <c:pt idx="110">
                  <c:v>35674</c:v>
                </c:pt>
                <c:pt idx="111">
                  <c:v>35765</c:v>
                </c:pt>
                <c:pt idx="112">
                  <c:v>35855</c:v>
                </c:pt>
                <c:pt idx="113">
                  <c:v>35947</c:v>
                </c:pt>
                <c:pt idx="114">
                  <c:v>36039</c:v>
                </c:pt>
                <c:pt idx="115">
                  <c:v>36130</c:v>
                </c:pt>
                <c:pt idx="116">
                  <c:v>36220</c:v>
                </c:pt>
                <c:pt idx="117">
                  <c:v>36312</c:v>
                </c:pt>
                <c:pt idx="118">
                  <c:v>36404</c:v>
                </c:pt>
                <c:pt idx="119">
                  <c:v>36495</c:v>
                </c:pt>
                <c:pt idx="120">
                  <c:v>36586</c:v>
                </c:pt>
                <c:pt idx="121">
                  <c:v>36678</c:v>
                </c:pt>
                <c:pt idx="122">
                  <c:v>36770</c:v>
                </c:pt>
                <c:pt idx="123">
                  <c:v>36861</c:v>
                </c:pt>
                <c:pt idx="124">
                  <c:v>36951</c:v>
                </c:pt>
                <c:pt idx="125">
                  <c:v>37043</c:v>
                </c:pt>
                <c:pt idx="126">
                  <c:v>37135</c:v>
                </c:pt>
                <c:pt idx="127">
                  <c:v>37226</c:v>
                </c:pt>
                <c:pt idx="128">
                  <c:v>37316</c:v>
                </c:pt>
                <c:pt idx="129">
                  <c:v>37408</c:v>
                </c:pt>
                <c:pt idx="130">
                  <c:v>37500</c:v>
                </c:pt>
                <c:pt idx="131">
                  <c:v>37591</c:v>
                </c:pt>
                <c:pt idx="132">
                  <c:v>37681</c:v>
                </c:pt>
                <c:pt idx="133">
                  <c:v>37773</c:v>
                </c:pt>
                <c:pt idx="134">
                  <c:v>37865</c:v>
                </c:pt>
                <c:pt idx="135">
                  <c:v>37956</c:v>
                </c:pt>
                <c:pt idx="136">
                  <c:v>38047</c:v>
                </c:pt>
                <c:pt idx="137">
                  <c:v>38139</c:v>
                </c:pt>
                <c:pt idx="138">
                  <c:v>38231</c:v>
                </c:pt>
                <c:pt idx="139">
                  <c:v>38322</c:v>
                </c:pt>
                <c:pt idx="140">
                  <c:v>38412</c:v>
                </c:pt>
                <c:pt idx="141">
                  <c:v>38504</c:v>
                </c:pt>
                <c:pt idx="142">
                  <c:v>38596</c:v>
                </c:pt>
                <c:pt idx="143">
                  <c:v>38687</c:v>
                </c:pt>
                <c:pt idx="144">
                  <c:v>38777</c:v>
                </c:pt>
                <c:pt idx="145">
                  <c:v>38869</c:v>
                </c:pt>
                <c:pt idx="146">
                  <c:v>38961</c:v>
                </c:pt>
              </c:strCache>
            </c:strRef>
          </c:cat>
          <c:val>
            <c:numRef>
              <c:f>'International SR''s (Fig 12)'!$B$9:$B$155</c:f>
              <c:numCache>
                <c:ptCount val="147"/>
                <c:pt idx="0">
                  <c:v>13.116539729</c:v>
                </c:pt>
                <c:pt idx="1">
                  <c:v>11.843119146</c:v>
                </c:pt>
                <c:pt idx="2">
                  <c:v>8.730517608</c:v>
                </c:pt>
                <c:pt idx="3">
                  <c:v>10.791503198</c:v>
                </c:pt>
                <c:pt idx="4">
                  <c:v>13.908792653</c:v>
                </c:pt>
                <c:pt idx="5">
                  <c:v>15.467788244</c:v>
                </c:pt>
                <c:pt idx="6">
                  <c:v>12.642527903</c:v>
                </c:pt>
                <c:pt idx="7">
                  <c:v>11.58912942</c:v>
                </c:pt>
                <c:pt idx="8">
                  <c:v>12.227939169</c:v>
                </c:pt>
                <c:pt idx="9">
                  <c:v>14.949340011</c:v>
                </c:pt>
                <c:pt idx="10">
                  <c:v>13.160448176</c:v>
                </c:pt>
                <c:pt idx="11">
                  <c:v>15.451751391</c:v>
                </c:pt>
                <c:pt idx="12">
                  <c:v>13.330729776</c:v>
                </c:pt>
                <c:pt idx="13">
                  <c:v>17.630884281</c:v>
                </c:pt>
                <c:pt idx="14">
                  <c:v>16.134026835</c:v>
                </c:pt>
                <c:pt idx="15">
                  <c:v>16.07160834</c:v>
                </c:pt>
                <c:pt idx="16">
                  <c:v>16.981813851</c:v>
                </c:pt>
                <c:pt idx="17">
                  <c:v>18.324864153</c:v>
                </c:pt>
                <c:pt idx="18">
                  <c:v>15.914576079</c:v>
                </c:pt>
                <c:pt idx="19">
                  <c:v>18.292932698</c:v>
                </c:pt>
                <c:pt idx="20">
                  <c:v>18.411112801</c:v>
                </c:pt>
                <c:pt idx="21">
                  <c:v>17.361375984</c:v>
                </c:pt>
                <c:pt idx="22">
                  <c:v>16.68099496</c:v>
                </c:pt>
                <c:pt idx="23">
                  <c:v>18.733746971</c:v>
                </c:pt>
                <c:pt idx="24">
                  <c:v>13.704882867</c:v>
                </c:pt>
                <c:pt idx="25">
                  <c:v>14.252318444</c:v>
                </c:pt>
                <c:pt idx="26">
                  <c:v>16.809234587</c:v>
                </c:pt>
                <c:pt idx="27">
                  <c:v>14.86384995</c:v>
                </c:pt>
                <c:pt idx="28">
                  <c:v>15.019790979</c:v>
                </c:pt>
                <c:pt idx="29">
                  <c:v>13.423357228</c:v>
                </c:pt>
                <c:pt idx="30">
                  <c:v>13.67745549</c:v>
                </c:pt>
                <c:pt idx="31">
                  <c:v>13.271811233</c:v>
                </c:pt>
                <c:pt idx="32">
                  <c:v>15.056329813</c:v>
                </c:pt>
                <c:pt idx="33">
                  <c:v>13.244398437</c:v>
                </c:pt>
                <c:pt idx="34">
                  <c:v>13.832507525</c:v>
                </c:pt>
                <c:pt idx="35">
                  <c:v>13.379190929</c:v>
                </c:pt>
                <c:pt idx="36">
                  <c:v>18.366895976</c:v>
                </c:pt>
                <c:pt idx="37">
                  <c:v>14.740075677</c:v>
                </c:pt>
                <c:pt idx="38">
                  <c:v>14.326368848</c:v>
                </c:pt>
                <c:pt idx="39">
                  <c:v>15.258156626</c:v>
                </c:pt>
                <c:pt idx="40">
                  <c:v>13.773215028</c:v>
                </c:pt>
                <c:pt idx="41">
                  <c:v>15.462480537</c:v>
                </c:pt>
                <c:pt idx="42">
                  <c:v>14.731023399</c:v>
                </c:pt>
                <c:pt idx="43">
                  <c:v>14.756703054</c:v>
                </c:pt>
                <c:pt idx="44">
                  <c:v>12.64831997</c:v>
                </c:pt>
                <c:pt idx="45">
                  <c:v>14.249897884</c:v>
                </c:pt>
                <c:pt idx="46">
                  <c:v>12.776263883</c:v>
                </c:pt>
                <c:pt idx="47">
                  <c:v>13.846505333</c:v>
                </c:pt>
                <c:pt idx="48">
                  <c:v>12.161722659</c:v>
                </c:pt>
                <c:pt idx="49">
                  <c:v>13.251278005</c:v>
                </c:pt>
                <c:pt idx="50">
                  <c:v>12.039296114</c:v>
                </c:pt>
                <c:pt idx="51">
                  <c:v>11.505550858</c:v>
                </c:pt>
                <c:pt idx="52">
                  <c:v>10.276196004</c:v>
                </c:pt>
                <c:pt idx="53">
                  <c:v>9.551537287</c:v>
                </c:pt>
                <c:pt idx="54">
                  <c:v>13.018186272</c:v>
                </c:pt>
                <c:pt idx="55">
                  <c:v>12.471925023</c:v>
                </c:pt>
                <c:pt idx="56">
                  <c:v>13.076993519</c:v>
                </c:pt>
                <c:pt idx="57">
                  <c:v>13.275683599</c:v>
                </c:pt>
                <c:pt idx="58">
                  <c:v>13.22664227</c:v>
                </c:pt>
                <c:pt idx="59">
                  <c:v>13.240044301</c:v>
                </c:pt>
                <c:pt idx="60">
                  <c:v>12.369734749</c:v>
                </c:pt>
                <c:pt idx="61">
                  <c:v>10.317765951</c:v>
                </c:pt>
                <c:pt idx="62">
                  <c:v>10.506450664</c:v>
                </c:pt>
                <c:pt idx="63">
                  <c:v>10.10429823</c:v>
                </c:pt>
                <c:pt idx="64">
                  <c:v>11.480402208</c:v>
                </c:pt>
                <c:pt idx="65">
                  <c:v>8.659815308</c:v>
                </c:pt>
                <c:pt idx="66">
                  <c:v>9.608313976</c:v>
                </c:pt>
                <c:pt idx="67">
                  <c:v>9.201526284</c:v>
                </c:pt>
                <c:pt idx="68">
                  <c:v>7.747023052</c:v>
                </c:pt>
                <c:pt idx="69">
                  <c:v>7.456412004</c:v>
                </c:pt>
                <c:pt idx="70">
                  <c:v>9.871554323</c:v>
                </c:pt>
                <c:pt idx="71">
                  <c:v>4.966073071</c:v>
                </c:pt>
                <c:pt idx="72">
                  <c:v>5.577457094</c:v>
                </c:pt>
                <c:pt idx="73">
                  <c:v>6.610703387</c:v>
                </c:pt>
                <c:pt idx="74">
                  <c:v>6.015542046</c:v>
                </c:pt>
                <c:pt idx="75">
                  <c:v>7.130644132</c:v>
                </c:pt>
                <c:pt idx="76">
                  <c:v>7.13800607</c:v>
                </c:pt>
                <c:pt idx="77">
                  <c:v>7.693822134</c:v>
                </c:pt>
                <c:pt idx="78">
                  <c:v>7.772768807</c:v>
                </c:pt>
                <c:pt idx="79">
                  <c:v>8.894609052</c:v>
                </c:pt>
                <c:pt idx="80">
                  <c:v>8.978471198</c:v>
                </c:pt>
                <c:pt idx="81">
                  <c:v>8.757998302</c:v>
                </c:pt>
                <c:pt idx="82">
                  <c:v>8.268424997</c:v>
                </c:pt>
                <c:pt idx="83">
                  <c:v>8.006838076</c:v>
                </c:pt>
                <c:pt idx="84">
                  <c:v>5.493724716</c:v>
                </c:pt>
                <c:pt idx="85">
                  <c:v>4.757155317</c:v>
                </c:pt>
                <c:pt idx="86">
                  <c:v>4.49825393</c:v>
                </c:pt>
                <c:pt idx="87">
                  <c:v>5.300818413</c:v>
                </c:pt>
                <c:pt idx="88">
                  <c:v>5.309315453</c:v>
                </c:pt>
                <c:pt idx="89">
                  <c:v>4.669297641</c:v>
                </c:pt>
                <c:pt idx="90">
                  <c:v>6.025368424</c:v>
                </c:pt>
                <c:pt idx="91">
                  <c:v>5.394474666</c:v>
                </c:pt>
                <c:pt idx="92">
                  <c:v>7.020233365</c:v>
                </c:pt>
                <c:pt idx="93">
                  <c:v>5.67623051</c:v>
                </c:pt>
                <c:pt idx="94">
                  <c:v>5.518164358</c:v>
                </c:pt>
                <c:pt idx="95">
                  <c:v>5.166608192</c:v>
                </c:pt>
                <c:pt idx="96">
                  <c:v>7.931916655</c:v>
                </c:pt>
                <c:pt idx="97">
                  <c:v>8.471170007</c:v>
                </c:pt>
                <c:pt idx="98">
                  <c:v>5.783554022</c:v>
                </c:pt>
                <c:pt idx="99">
                  <c:v>6.701845578</c:v>
                </c:pt>
                <c:pt idx="100">
                  <c:v>6.548974397</c:v>
                </c:pt>
                <c:pt idx="101">
                  <c:v>5.654945765</c:v>
                </c:pt>
                <c:pt idx="102">
                  <c:v>7.124328622</c:v>
                </c:pt>
                <c:pt idx="103">
                  <c:v>7.323347454</c:v>
                </c:pt>
                <c:pt idx="104">
                  <c:v>6.988013667</c:v>
                </c:pt>
                <c:pt idx="105">
                  <c:v>6.670345251</c:v>
                </c:pt>
                <c:pt idx="106">
                  <c:v>7.68694579</c:v>
                </c:pt>
                <c:pt idx="107">
                  <c:v>7.536083108</c:v>
                </c:pt>
                <c:pt idx="108">
                  <c:v>5.133299641</c:v>
                </c:pt>
                <c:pt idx="109">
                  <c:v>5.338489919</c:v>
                </c:pt>
                <c:pt idx="110">
                  <c:v>4.507494389</c:v>
                </c:pt>
                <c:pt idx="111">
                  <c:v>3.49258701</c:v>
                </c:pt>
                <c:pt idx="112">
                  <c:v>1.994406845</c:v>
                </c:pt>
                <c:pt idx="113">
                  <c:v>1.507340591</c:v>
                </c:pt>
                <c:pt idx="114">
                  <c:v>2.838840661</c:v>
                </c:pt>
                <c:pt idx="115">
                  <c:v>1.224357241</c:v>
                </c:pt>
                <c:pt idx="116">
                  <c:v>1.194857057</c:v>
                </c:pt>
                <c:pt idx="117">
                  <c:v>2.290300016</c:v>
                </c:pt>
                <c:pt idx="118">
                  <c:v>2.135105225</c:v>
                </c:pt>
                <c:pt idx="119">
                  <c:v>0.434015657</c:v>
                </c:pt>
                <c:pt idx="120">
                  <c:v>2.109009043</c:v>
                </c:pt>
                <c:pt idx="121">
                  <c:v>2.959796415</c:v>
                </c:pt>
                <c:pt idx="122">
                  <c:v>3.862763854</c:v>
                </c:pt>
                <c:pt idx="123">
                  <c:v>2.215915203</c:v>
                </c:pt>
                <c:pt idx="124">
                  <c:v>1.125164638</c:v>
                </c:pt>
                <c:pt idx="125">
                  <c:v>2.34071006</c:v>
                </c:pt>
                <c:pt idx="126">
                  <c:v>1.25524941</c:v>
                </c:pt>
                <c:pt idx="127">
                  <c:v>2.228720314</c:v>
                </c:pt>
                <c:pt idx="128">
                  <c:v>1.092017763</c:v>
                </c:pt>
                <c:pt idx="129">
                  <c:v>0.252534309</c:v>
                </c:pt>
                <c:pt idx="130">
                  <c:v>-2.33170217</c:v>
                </c:pt>
                <c:pt idx="131">
                  <c:v>-2.573111127</c:v>
                </c:pt>
                <c:pt idx="132">
                  <c:v>-2.221019808</c:v>
                </c:pt>
                <c:pt idx="133">
                  <c:v>-2.109321515</c:v>
                </c:pt>
                <c:pt idx="134">
                  <c:v>-3.842009704</c:v>
                </c:pt>
                <c:pt idx="135">
                  <c:v>-4.008952175</c:v>
                </c:pt>
                <c:pt idx="136">
                  <c:v>-4.148091772</c:v>
                </c:pt>
                <c:pt idx="137">
                  <c:v>-1.032361908</c:v>
                </c:pt>
                <c:pt idx="138">
                  <c:v>-3.752243598</c:v>
                </c:pt>
                <c:pt idx="139">
                  <c:v>-4.713466426</c:v>
                </c:pt>
                <c:pt idx="140">
                  <c:v>-3.3645323</c:v>
                </c:pt>
                <c:pt idx="141">
                  <c:v>-3.689800963</c:v>
                </c:pt>
                <c:pt idx="142">
                  <c:v>-2.434580652</c:v>
                </c:pt>
                <c:pt idx="143">
                  <c:v>-2.296878906</c:v>
                </c:pt>
                <c:pt idx="144">
                  <c:v>-2.372819937</c:v>
                </c:pt>
                <c:pt idx="145">
                  <c:v>-2.522796875</c:v>
                </c:pt>
                <c:pt idx="146">
                  <c:v>-1.299474411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'International SR''s (Fig 12)'!$C$8</c:f>
              <c:strCache>
                <c:ptCount val="1"/>
                <c:pt idx="0">
                  <c:v>Canada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'International SR''s (Fig 12)'!$A$9:$A$155</c:f>
              <c:strCache>
                <c:ptCount val="147"/>
                <c:pt idx="0">
                  <c:v>25628</c:v>
                </c:pt>
                <c:pt idx="1">
                  <c:v>25720</c:v>
                </c:pt>
                <c:pt idx="2">
                  <c:v>25812</c:v>
                </c:pt>
                <c:pt idx="3">
                  <c:v>25903</c:v>
                </c:pt>
                <c:pt idx="4">
                  <c:v>25993</c:v>
                </c:pt>
                <c:pt idx="5">
                  <c:v>26085</c:v>
                </c:pt>
                <c:pt idx="6">
                  <c:v>26177</c:v>
                </c:pt>
                <c:pt idx="7">
                  <c:v>26268</c:v>
                </c:pt>
                <c:pt idx="8">
                  <c:v>26359</c:v>
                </c:pt>
                <c:pt idx="9">
                  <c:v>26451</c:v>
                </c:pt>
                <c:pt idx="10">
                  <c:v>26543</c:v>
                </c:pt>
                <c:pt idx="11">
                  <c:v>26634</c:v>
                </c:pt>
                <c:pt idx="12">
                  <c:v>26724</c:v>
                </c:pt>
                <c:pt idx="13">
                  <c:v>26816</c:v>
                </c:pt>
                <c:pt idx="14">
                  <c:v>26908</c:v>
                </c:pt>
                <c:pt idx="15">
                  <c:v>26999</c:v>
                </c:pt>
                <c:pt idx="16">
                  <c:v>27089</c:v>
                </c:pt>
                <c:pt idx="17">
                  <c:v>27181</c:v>
                </c:pt>
                <c:pt idx="18">
                  <c:v>27273</c:v>
                </c:pt>
                <c:pt idx="19">
                  <c:v>27364</c:v>
                </c:pt>
                <c:pt idx="20">
                  <c:v>27454</c:v>
                </c:pt>
                <c:pt idx="21">
                  <c:v>27546</c:v>
                </c:pt>
                <c:pt idx="22">
                  <c:v>27638</c:v>
                </c:pt>
                <c:pt idx="23">
                  <c:v>27729</c:v>
                </c:pt>
                <c:pt idx="24">
                  <c:v>27820</c:v>
                </c:pt>
                <c:pt idx="25">
                  <c:v>27912</c:v>
                </c:pt>
                <c:pt idx="26">
                  <c:v>28004</c:v>
                </c:pt>
                <c:pt idx="27">
                  <c:v>28095</c:v>
                </c:pt>
                <c:pt idx="28">
                  <c:v>28185</c:v>
                </c:pt>
                <c:pt idx="29">
                  <c:v>28277</c:v>
                </c:pt>
                <c:pt idx="30">
                  <c:v>28369</c:v>
                </c:pt>
                <c:pt idx="31">
                  <c:v>28460</c:v>
                </c:pt>
                <c:pt idx="32">
                  <c:v>28550</c:v>
                </c:pt>
                <c:pt idx="33">
                  <c:v>28642</c:v>
                </c:pt>
                <c:pt idx="34">
                  <c:v>28734</c:v>
                </c:pt>
                <c:pt idx="35">
                  <c:v>28825</c:v>
                </c:pt>
                <c:pt idx="36">
                  <c:v>28915</c:v>
                </c:pt>
                <c:pt idx="37">
                  <c:v>29007</c:v>
                </c:pt>
                <c:pt idx="38">
                  <c:v>29099</c:v>
                </c:pt>
                <c:pt idx="39">
                  <c:v>29190</c:v>
                </c:pt>
                <c:pt idx="40">
                  <c:v>29281</c:v>
                </c:pt>
                <c:pt idx="41">
                  <c:v>29373</c:v>
                </c:pt>
                <c:pt idx="42">
                  <c:v>29465</c:v>
                </c:pt>
                <c:pt idx="43">
                  <c:v>29556</c:v>
                </c:pt>
                <c:pt idx="44">
                  <c:v>29646</c:v>
                </c:pt>
                <c:pt idx="45">
                  <c:v>29738</c:v>
                </c:pt>
                <c:pt idx="46">
                  <c:v>29830</c:v>
                </c:pt>
                <c:pt idx="47">
                  <c:v>29921</c:v>
                </c:pt>
                <c:pt idx="48">
                  <c:v>30011</c:v>
                </c:pt>
                <c:pt idx="49">
                  <c:v>30103</c:v>
                </c:pt>
                <c:pt idx="50">
                  <c:v>30195</c:v>
                </c:pt>
                <c:pt idx="51">
                  <c:v>30286</c:v>
                </c:pt>
                <c:pt idx="52">
                  <c:v>30376</c:v>
                </c:pt>
                <c:pt idx="53">
                  <c:v>30468</c:v>
                </c:pt>
                <c:pt idx="54">
                  <c:v>30560</c:v>
                </c:pt>
                <c:pt idx="55">
                  <c:v>30651</c:v>
                </c:pt>
                <c:pt idx="56">
                  <c:v>30742</c:v>
                </c:pt>
                <c:pt idx="57">
                  <c:v>30834</c:v>
                </c:pt>
                <c:pt idx="58">
                  <c:v>30926</c:v>
                </c:pt>
                <c:pt idx="59">
                  <c:v>31017</c:v>
                </c:pt>
                <c:pt idx="60">
                  <c:v>31107</c:v>
                </c:pt>
                <c:pt idx="61">
                  <c:v>31199</c:v>
                </c:pt>
                <c:pt idx="62">
                  <c:v>31291</c:v>
                </c:pt>
                <c:pt idx="63">
                  <c:v>31382</c:v>
                </c:pt>
                <c:pt idx="64">
                  <c:v>31472</c:v>
                </c:pt>
                <c:pt idx="65">
                  <c:v>31564</c:v>
                </c:pt>
                <c:pt idx="66">
                  <c:v>31656</c:v>
                </c:pt>
                <c:pt idx="67">
                  <c:v>31747</c:v>
                </c:pt>
                <c:pt idx="68">
                  <c:v>31837</c:v>
                </c:pt>
                <c:pt idx="69">
                  <c:v>31929</c:v>
                </c:pt>
                <c:pt idx="70">
                  <c:v>32021</c:v>
                </c:pt>
                <c:pt idx="71">
                  <c:v>32112</c:v>
                </c:pt>
                <c:pt idx="72">
                  <c:v>32203</c:v>
                </c:pt>
                <c:pt idx="73">
                  <c:v>32295</c:v>
                </c:pt>
                <c:pt idx="74">
                  <c:v>32387</c:v>
                </c:pt>
                <c:pt idx="75">
                  <c:v>32478</c:v>
                </c:pt>
                <c:pt idx="76">
                  <c:v>32568</c:v>
                </c:pt>
                <c:pt idx="77">
                  <c:v>32660</c:v>
                </c:pt>
                <c:pt idx="78">
                  <c:v>32752</c:v>
                </c:pt>
                <c:pt idx="79">
                  <c:v>32843</c:v>
                </c:pt>
                <c:pt idx="80">
                  <c:v>32933</c:v>
                </c:pt>
                <c:pt idx="81">
                  <c:v>33025</c:v>
                </c:pt>
                <c:pt idx="82">
                  <c:v>33117</c:v>
                </c:pt>
                <c:pt idx="83">
                  <c:v>33208</c:v>
                </c:pt>
                <c:pt idx="84">
                  <c:v>33298</c:v>
                </c:pt>
                <c:pt idx="85">
                  <c:v>33390</c:v>
                </c:pt>
                <c:pt idx="86">
                  <c:v>33482</c:v>
                </c:pt>
                <c:pt idx="87">
                  <c:v>33573</c:v>
                </c:pt>
                <c:pt idx="88">
                  <c:v>33664</c:v>
                </c:pt>
                <c:pt idx="89">
                  <c:v>33756</c:v>
                </c:pt>
                <c:pt idx="90">
                  <c:v>33848</c:v>
                </c:pt>
                <c:pt idx="91">
                  <c:v>33939</c:v>
                </c:pt>
                <c:pt idx="92">
                  <c:v>34029</c:v>
                </c:pt>
                <c:pt idx="93">
                  <c:v>34121</c:v>
                </c:pt>
                <c:pt idx="94">
                  <c:v>34213</c:v>
                </c:pt>
                <c:pt idx="95">
                  <c:v>34304</c:v>
                </c:pt>
                <c:pt idx="96">
                  <c:v>34394</c:v>
                </c:pt>
                <c:pt idx="97">
                  <c:v>34486</c:v>
                </c:pt>
                <c:pt idx="98">
                  <c:v>34578</c:v>
                </c:pt>
                <c:pt idx="99">
                  <c:v>34669</c:v>
                </c:pt>
                <c:pt idx="100">
                  <c:v>34759</c:v>
                </c:pt>
                <c:pt idx="101">
                  <c:v>34851</c:v>
                </c:pt>
                <c:pt idx="102">
                  <c:v>34943</c:v>
                </c:pt>
                <c:pt idx="103">
                  <c:v>35034</c:v>
                </c:pt>
                <c:pt idx="104">
                  <c:v>35125</c:v>
                </c:pt>
                <c:pt idx="105">
                  <c:v>35217</c:v>
                </c:pt>
                <c:pt idx="106">
                  <c:v>35309</c:v>
                </c:pt>
                <c:pt idx="107">
                  <c:v>35400</c:v>
                </c:pt>
                <c:pt idx="108">
                  <c:v>35490</c:v>
                </c:pt>
                <c:pt idx="109">
                  <c:v>35582</c:v>
                </c:pt>
                <c:pt idx="110">
                  <c:v>35674</c:v>
                </c:pt>
                <c:pt idx="111">
                  <c:v>35765</c:v>
                </c:pt>
                <c:pt idx="112">
                  <c:v>35855</c:v>
                </c:pt>
                <c:pt idx="113">
                  <c:v>35947</c:v>
                </c:pt>
                <c:pt idx="114">
                  <c:v>36039</c:v>
                </c:pt>
                <c:pt idx="115">
                  <c:v>36130</c:v>
                </c:pt>
                <c:pt idx="116">
                  <c:v>36220</c:v>
                </c:pt>
                <c:pt idx="117">
                  <c:v>36312</c:v>
                </c:pt>
                <c:pt idx="118">
                  <c:v>36404</c:v>
                </c:pt>
                <c:pt idx="119">
                  <c:v>36495</c:v>
                </c:pt>
                <c:pt idx="120">
                  <c:v>36586</c:v>
                </c:pt>
                <c:pt idx="121">
                  <c:v>36678</c:v>
                </c:pt>
                <c:pt idx="122">
                  <c:v>36770</c:v>
                </c:pt>
                <c:pt idx="123">
                  <c:v>36861</c:v>
                </c:pt>
                <c:pt idx="124">
                  <c:v>36951</c:v>
                </c:pt>
                <c:pt idx="125">
                  <c:v>37043</c:v>
                </c:pt>
                <c:pt idx="126">
                  <c:v>37135</c:v>
                </c:pt>
                <c:pt idx="127">
                  <c:v>37226</c:v>
                </c:pt>
                <c:pt idx="128">
                  <c:v>37316</c:v>
                </c:pt>
                <c:pt idx="129">
                  <c:v>37408</c:v>
                </c:pt>
                <c:pt idx="130">
                  <c:v>37500</c:v>
                </c:pt>
                <c:pt idx="131">
                  <c:v>37591</c:v>
                </c:pt>
                <c:pt idx="132">
                  <c:v>37681</c:v>
                </c:pt>
                <c:pt idx="133">
                  <c:v>37773</c:v>
                </c:pt>
                <c:pt idx="134">
                  <c:v>37865</c:v>
                </c:pt>
                <c:pt idx="135">
                  <c:v>37956</c:v>
                </c:pt>
                <c:pt idx="136">
                  <c:v>38047</c:v>
                </c:pt>
                <c:pt idx="137">
                  <c:v>38139</c:v>
                </c:pt>
                <c:pt idx="138">
                  <c:v>38231</c:v>
                </c:pt>
                <c:pt idx="139">
                  <c:v>38322</c:v>
                </c:pt>
                <c:pt idx="140">
                  <c:v>38412</c:v>
                </c:pt>
                <c:pt idx="141">
                  <c:v>38504</c:v>
                </c:pt>
                <c:pt idx="142">
                  <c:v>38596</c:v>
                </c:pt>
                <c:pt idx="143">
                  <c:v>38687</c:v>
                </c:pt>
                <c:pt idx="144">
                  <c:v>38777</c:v>
                </c:pt>
                <c:pt idx="145">
                  <c:v>38869</c:v>
                </c:pt>
                <c:pt idx="146">
                  <c:v>38961</c:v>
                </c:pt>
              </c:strCache>
            </c:strRef>
          </c:cat>
          <c:val>
            <c:numRef>
              <c:f>'International SR''s (Fig 12)'!$C$9:$C$155</c:f>
              <c:numCache>
                <c:ptCount val="147"/>
                <c:pt idx="0">
                  <c:v>8.758965442</c:v>
                </c:pt>
                <c:pt idx="1">
                  <c:v>6.645199063</c:v>
                </c:pt>
                <c:pt idx="2">
                  <c:v>7.329917449</c:v>
                </c:pt>
                <c:pt idx="3">
                  <c:v>7.931635856</c:v>
                </c:pt>
                <c:pt idx="4">
                  <c:v>9.833264999</c:v>
                </c:pt>
                <c:pt idx="5">
                  <c:v>7.784151547</c:v>
                </c:pt>
                <c:pt idx="6">
                  <c:v>7.755444969</c:v>
                </c:pt>
                <c:pt idx="7">
                  <c:v>7.699048573</c:v>
                </c:pt>
                <c:pt idx="8">
                  <c:v>9.812322732</c:v>
                </c:pt>
                <c:pt idx="9">
                  <c:v>9.166080225</c:v>
                </c:pt>
                <c:pt idx="10">
                  <c:v>9.428147472</c:v>
                </c:pt>
                <c:pt idx="11">
                  <c:v>10.619420858</c:v>
                </c:pt>
                <c:pt idx="12">
                  <c:v>9.812394604</c:v>
                </c:pt>
                <c:pt idx="13">
                  <c:v>11.27789251</c:v>
                </c:pt>
                <c:pt idx="14">
                  <c:v>11.900954596</c:v>
                </c:pt>
                <c:pt idx="15">
                  <c:v>13.015463918</c:v>
                </c:pt>
                <c:pt idx="16">
                  <c:v>12.850140056</c:v>
                </c:pt>
                <c:pt idx="17">
                  <c:v>10.586150255</c:v>
                </c:pt>
                <c:pt idx="18">
                  <c:v>13.22742746</c:v>
                </c:pt>
                <c:pt idx="19">
                  <c:v>15.228426396</c:v>
                </c:pt>
                <c:pt idx="20">
                  <c:v>13.860902256</c:v>
                </c:pt>
                <c:pt idx="21">
                  <c:v>14.280528532</c:v>
                </c:pt>
                <c:pt idx="22">
                  <c:v>14.419281114</c:v>
                </c:pt>
                <c:pt idx="23">
                  <c:v>13.450784882</c:v>
                </c:pt>
                <c:pt idx="24">
                  <c:v>14.337562124</c:v>
                </c:pt>
                <c:pt idx="25">
                  <c:v>14.683481084</c:v>
                </c:pt>
                <c:pt idx="26">
                  <c:v>12.246053211</c:v>
                </c:pt>
                <c:pt idx="27">
                  <c:v>13.471968358</c:v>
                </c:pt>
                <c:pt idx="28">
                  <c:v>12.825438104</c:v>
                </c:pt>
                <c:pt idx="29">
                  <c:v>14.609106163</c:v>
                </c:pt>
                <c:pt idx="30">
                  <c:v>12.511912103</c:v>
                </c:pt>
                <c:pt idx="31">
                  <c:v>13.300013508</c:v>
                </c:pt>
                <c:pt idx="32">
                  <c:v>15.011987935</c:v>
                </c:pt>
                <c:pt idx="33">
                  <c:v>14.205944313</c:v>
                </c:pt>
                <c:pt idx="34">
                  <c:v>13.540243024</c:v>
                </c:pt>
                <c:pt idx="35">
                  <c:v>14.132546593</c:v>
                </c:pt>
                <c:pt idx="36">
                  <c:v>13.054585511</c:v>
                </c:pt>
                <c:pt idx="37">
                  <c:v>15.206501169</c:v>
                </c:pt>
                <c:pt idx="38">
                  <c:v>14.504251775</c:v>
                </c:pt>
                <c:pt idx="39">
                  <c:v>15.708062378</c:v>
                </c:pt>
                <c:pt idx="40">
                  <c:v>15.540664774</c:v>
                </c:pt>
                <c:pt idx="41">
                  <c:v>16.459670254</c:v>
                </c:pt>
                <c:pt idx="42">
                  <c:v>15.176838991</c:v>
                </c:pt>
                <c:pt idx="43">
                  <c:v>15.234107206</c:v>
                </c:pt>
                <c:pt idx="44">
                  <c:v>16.373097071</c:v>
                </c:pt>
                <c:pt idx="45">
                  <c:v>17.20488559</c:v>
                </c:pt>
                <c:pt idx="46">
                  <c:v>17.576800278</c:v>
                </c:pt>
                <c:pt idx="47">
                  <c:v>18.45394526</c:v>
                </c:pt>
                <c:pt idx="48">
                  <c:v>21.190722685</c:v>
                </c:pt>
                <c:pt idx="49">
                  <c:v>20.564460885</c:v>
                </c:pt>
                <c:pt idx="50">
                  <c:v>20.047520941</c:v>
                </c:pt>
                <c:pt idx="51">
                  <c:v>18.924970322</c:v>
                </c:pt>
                <c:pt idx="52">
                  <c:v>16.514024906</c:v>
                </c:pt>
                <c:pt idx="53">
                  <c:v>15.943928853</c:v>
                </c:pt>
                <c:pt idx="54">
                  <c:v>18.385977725</c:v>
                </c:pt>
                <c:pt idx="55">
                  <c:v>16.589939604</c:v>
                </c:pt>
                <c:pt idx="56">
                  <c:v>15.149352921</c:v>
                </c:pt>
                <c:pt idx="57">
                  <c:v>17.195898398</c:v>
                </c:pt>
                <c:pt idx="58">
                  <c:v>17.124738528</c:v>
                </c:pt>
                <c:pt idx="59">
                  <c:v>17.21101154</c:v>
                </c:pt>
                <c:pt idx="60">
                  <c:v>16.791583319</c:v>
                </c:pt>
                <c:pt idx="61">
                  <c:v>16.256747155</c:v>
                </c:pt>
                <c:pt idx="62">
                  <c:v>14.892829378</c:v>
                </c:pt>
                <c:pt idx="63">
                  <c:v>15.122363889</c:v>
                </c:pt>
                <c:pt idx="64">
                  <c:v>14.953137637</c:v>
                </c:pt>
                <c:pt idx="65">
                  <c:v>14.006522356</c:v>
                </c:pt>
                <c:pt idx="66">
                  <c:v>12.081666274</c:v>
                </c:pt>
                <c:pt idx="67">
                  <c:v>12.763651041</c:v>
                </c:pt>
                <c:pt idx="68">
                  <c:v>12.829374626</c:v>
                </c:pt>
                <c:pt idx="69">
                  <c:v>11.501643891</c:v>
                </c:pt>
                <c:pt idx="70">
                  <c:v>11.808797423</c:v>
                </c:pt>
                <c:pt idx="71">
                  <c:v>11.458535011</c:v>
                </c:pt>
                <c:pt idx="72">
                  <c:v>11.348818472</c:v>
                </c:pt>
                <c:pt idx="73">
                  <c:v>11.416156633</c:v>
                </c:pt>
                <c:pt idx="74">
                  <c:v>13.175333823</c:v>
                </c:pt>
                <c:pt idx="75">
                  <c:v>13.221058344</c:v>
                </c:pt>
                <c:pt idx="76">
                  <c:v>14.089741539</c:v>
                </c:pt>
                <c:pt idx="77">
                  <c:v>12.218541501</c:v>
                </c:pt>
                <c:pt idx="78">
                  <c:v>12.409796431</c:v>
                </c:pt>
                <c:pt idx="79">
                  <c:v>13.305935579</c:v>
                </c:pt>
                <c:pt idx="80">
                  <c:v>13.172920424</c:v>
                </c:pt>
                <c:pt idx="81">
                  <c:v>11.980180341</c:v>
                </c:pt>
                <c:pt idx="82">
                  <c:v>13.342987712</c:v>
                </c:pt>
                <c:pt idx="83">
                  <c:v>13.321478274</c:v>
                </c:pt>
                <c:pt idx="84">
                  <c:v>13.803885957</c:v>
                </c:pt>
                <c:pt idx="85">
                  <c:v>13.350442792</c:v>
                </c:pt>
                <c:pt idx="86">
                  <c:v>13.203314063</c:v>
                </c:pt>
                <c:pt idx="87">
                  <c:v>12.702839757</c:v>
                </c:pt>
                <c:pt idx="88">
                  <c:v>12.385212694</c:v>
                </c:pt>
                <c:pt idx="89">
                  <c:v>13.580696111</c:v>
                </c:pt>
                <c:pt idx="90">
                  <c:v>13.589297243</c:v>
                </c:pt>
                <c:pt idx="91">
                  <c:v>12.462171053</c:v>
                </c:pt>
                <c:pt idx="92">
                  <c:v>13.144606833</c:v>
                </c:pt>
                <c:pt idx="93">
                  <c:v>12.957301171</c:v>
                </c:pt>
                <c:pt idx="94">
                  <c:v>11.567390268</c:v>
                </c:pt>
                <c:pt idx="95">
                  <c:v>9.724609232</c:v>
                </c:pt>
                <c:pt idx="96">
                  <c:v>9.850494333</c:v>
                </c:pt>
                <c:pt idx="97">
                  <c:v>9.698733832</c:v>
                </c:pt>
                <c:pt idx="98">
                  <c:v>9.384052204</c:v>
                </c:pt>
                <c:pt idx="99">
                  <c:v>8.892758922</c:v>
                </c:pt>
                <c:pt idx="100">
                  <c:v>9.791558144</c:v>
                </c:pt>
                <c:pt idx="101">
                  <c:v>9.300693909</c:v>
                </c:pt>
                <c:pt idx="102">
                  <c:v>8.717901505</c:v>
                </c:pt>
                <c:pt idx="103">
                  <c:v>9.042512564</c:v>
                </c:pt>
                <c:pt idx="104">
                  <c:v>7.748305964</c:v>
                </c:pt>
                <c:pt idx="105">
                  <c:v>6.810485196</c:v>
                </c:pt>
                <c:pt idx="106">
                  <c:v>7.084503736</c:v>
                </c:pt>
                <c:pt idx="107">
                  <c:v>6.441032538</c:v>
                </c:pt>
                <c:pt idx="108">
                  <c:v>5.517384505</c:v>
                </c:pt>
                <c:pt idx="109">
                  <c:v>5.348613689</c:v>
                </c:pt>
                <c:pt idx="110">
                  <c:v>4.659576641</c:v>
                </c:pt>
                <c:pt idx="111">
                  <c:v>3.978789461</c:v>
                </c:pt>
                <c:pt idx="112">
                  <c:v>5.52140255</c:v>
                </c:pt>
                <c:pt idx="113">
                  <c:v>4.382769423</c:v>
                </c:pt>
                <c:pt idx="114">
                  <c:v>4.298801478</c:v>
                </c:pt>
                <c:pt idx="115">
                  <c:v>5.212664558</c:v>
                </c:pt>
                <c:pt idx="116">
                  <c:v>4.315245832</c:v>
                </c:pt>
                <c:pt idx="117">
                  <c:v>4.469326435</c:v>
                </c:pt>
                <c:pt idx="118">
                  <c:v>3.758526194</c:v>
                </c:pt>
                <c:pt idx="119">
                  <c:v>3.534448689</c:v>
                </c:pt>
                <c:pt idx="120">
                  <c:v>4.594840746</c:v>
                </c:pt>
                <c:pt idx="121">
                  <c:v>4.994462483</c:v>
                </c:pt>
                <c:pt idx="122">
                  <c:v>3.981487826</c:v>
                </c:pt>
                <c:pt idx="123">
                  <c:v>5.131734412</c:v>
                </c:pt>
                <c:pt idx="124">
                  <c:v>6.069068007</c:v>
                </c:pt>
                <c:pt idx="125">
                  <c:v>4.350838716</c:v>
                </c:pt>
                <c:pt idx="126">
                  <c:v>5.049479524</c:v>
                </c:pt>
                <c:pt idx="127">
                  <c:v>5.13362462</c:v>
                </c:pt>
                <c:pt idx="128">
                  <c:v>4.835795143</c:v>
                </c:pt>
                <c:pt idx="129">
                  <c:v>3.281875689</c:v>
                </c:pt>
                <c:pt idx="130">
                  <c:v>3.062531961</c:v>
                </c:pt>
                <c:pt idx="131">
                  <c:v>2.677349566</c:v>
                </c:pt>
                <c:pt idx="132">
                  <c:v>3.218875737</c:v>
                </c:pt>
                <c:pt idx="133">
                  <c:v>2.559947248</c:v>
                </c:pt>
                <c:pt idx="134">
                  <c:v>2.491062034</c:v>
                </c:pt>
                <c:pt idx="135">
                  <c:v>2.806010449</c:v>
                </c:pt>
                <c:pt idx="136">
                  <c:v>2.441999806</c:v>
                </c:pt>
                <c:pt idx="137">
                  <c:v>3.028585353</c:v>
                </c:pt>
                <c:pt idx="138">
                  <c:v>2.653205101</c:v>
                </c:pt>
                <c:pt idx="139">
                  <c:v>2.309821564</c:v>
                </c:pt>
                <c:pt idx="140">
                  <c:v>1.244879888</c:v>
                </c:pt>
                <c:pt idx="141">
                  <c:v>1.017844258</c:v>
                </c:pt>
                <c:pt idx="142">
                  <c:v>1.262729329</c:v>
                </c:pt>
                <c:pt idx="143">
                  <c:v>1.276546941</c:v>
                </c:pt>
                <c:pt idx="144">
                  <c:v>3.039323353</c:v>
                </c:pt>
                <c:pt idx="145">
                  <c:v>0.976576699</c:v>
                </c:pt>
                <c:pt idx="146">
                  <c:v>0.954113711</c:v>
                </c:pt>
              </c:numCache>
            </c:numRef>
          </c:val>
          <c:smooth val="0"/>
        </c:ser>
        <c:ser>
          <c:idx val="5"/>
          <c:order val="2"/>
          <c:tx>
            <c:strRef>
              <c:f>'International SR''s (Fig 12)'!$E$8</c:f>
              <c:strCache>
                <c:ptCount val="1"/>
                <c:pt idx="0">
                  <c:v>United Kingdom</c:v>
                </c:pt>
              </c:strCache>
            </c:strRef>
          </c:tx>
          <c:spPr>
            <a:ln w="12700">
              <a:solidFill>
                <a:srgbClr val="80808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'International SR''s (Fig 12)'!$A$9:$A$155</c:f>
              <c:strCache>
                <c:ptCount val="147"/>
                <c:pt idx="0">
                  <c:v>25628</c:v>
                </c:pt>
                <c:pt idx="1">
                  <c:v>25720</c:v>
                </c:pt>
                <c:pt idx="2">
                  <c:v>25812</c:v>
                </c:pt>
                <c:pt idx="3">
                  <c:v>25903</c:v>
                </c:pt>
                <c:pt idx="4">
                  <c:v>25993</c:v>
                </c:pt>
                <c:pt idx="5">
                  <c:v>26085</c:v>
                </c:pt>
                <c:pt idx="6">
                  <c:v>26177</c:v>
                </c:pt>
                <c:pt idx="7">
                  <c:v>26268</c:v>
                </c:pt>
                <c:pt idx="8">
                  <c:v>26359</c:v>
                </c:pt>
                <c:pt idx="9">
                  <c:v>26451</c:v>
                </c:pt>
                <c:pt idx="10">
                  <c:v>26543</c:v>
                </c:pt>
                <c:pt idx="11">
                  <c:v>26634</c:v>
                </c:pt>
                <c:pt idx="12">
                  <c:v>26724</c:v>
                </c:pt>
                <c:pt idx="13">
                  <c:v>26816</c:v>
                </c:pt>
                <c:pt idx="14">
                  <c:v>26908</c:v>
                </c:pt>
                <c:pt idx="15">
                  <c:v>26999</c:v>
                </c:pt>
                <c:pt idx="16">
                  <c:v>27089</c:v>
                </c:pt>
                <c:pt idx="17">
                  <c:v>27181</c:v>
                </c:pt>
                <c:pt idx="18">
                  <c:v>27273</c:v>
                </c:pt>
                <c:pt idx="19">
                  <c:v>27364</c:v>
                </c:pt>
                <c:pt idx="20">
                  <c:v>27454</c:v>
                </c:pt>
                <c:pt idx="21">
                  <c:v>27546</c:v>
                </c:pt>
                <c:pt idx="22">
                  <c:v>27638</c:v>
                </c:pt>
                <c:pt idx="23">
                  <c:v>27729</c:v>
                </c:pt>
                <c:pt idx="24">
                  <c:v>27820</c:v>
                </c:pt>
                <c:pt idx="25">
                  <c:v>27912</c:v>
                </c:pt>
                <c:pt idx="26">
                  <c:v>28004</c:v>
                </c:pt>
                <c:pt idx="27">
                  <c:v>28095</c:v>
                </c:pt>
                <c:pt idx="28">
                  <c:v>28185</c:v>
                </c:pt>
                <c:pt idx="29">
                  <c:v>28277</c:v>
                </c:pt>
                <c:pt idx="30">
                  <c:v>28369</c:v>
                </c:pt>
                <c:pt idx="31">
                  <c:v>28460</c:v>
                </c:pt>
                <c:pt idx="32">
                  <c:v>28550</c:v>
                </c:pt>
                <c:pt idx="33">
                  <c:v>28642</c:v>
                </c:pt>
                <c:pt idx="34">
                  <c:v>28734</c:v>
                </c:pt>
                <c:pt idx="35">
                  <c:v>28825</c:v>
                </c:pt>
                <c:pt idx="36">
                  <c:v>28915</c:v>
                </c:pt>
                <c:pt idx="37">
                  <c:v>29007</c:v>
                </c:pt>
                <c:pt idx="38">
                  <c:v>29099</c:v>
                </c:pt>
                <c:pt idx="39">
                  <c:v>29190</c:v>
                </c:pt>
                <c:pt idx="40">
                  <c:v>29281</c:v>
                </c:pt>
                <c:pt idx="41">
                  <c:v>29373</c:v>
                </c:pt>
                <c:pt idx="42">
                  <c:v>29465</c:v>
                </c:pt>
                <c:pt idx="43">
                  <c:v>29556</c:v>
                </c:pt>
                <c:pt idx="44">
                  <c:v>29646</c:v>
                </c:pt>
                <c:pt idx="45">
                  <c:v>29738</c:v>
                </c:pt>
                <c:pt idx="46">
                  <c:v>29830</c:v>
                </c:pt>
                <c:pt idx="47">
                  <c:v>29921</c:v>
                </c:pt>
                <c:pt idx="48">
                  <c:v>30011</c:v>
                </c:pt>
                <c:pt idx="49">
                  <c:v>30103</c:v>
                </c:pt>
                <c:pt idx="50">
                  <c:v>30195</c:v>
                </c:pt>
                <c:pt idx="51">
                  <c:v>30286</c:v>
                </c:pt>
                <c:pt idx="52">
                  <c:v>30376</c:v>
                </c:pt>
                <c:pt idx="53">
                  <c:v>30468</c:v>
                </c:pt>
                <c:pt idx="54">
                  <c:v>30560</c:v>
                </c:pt>
                <c:pt idx="55">
                  <c:v>30651</c:v>
                </c:pt>
                <c:pt idx="56">
                  <c:v>30742</c:v>
                </c:pt>
                <c:pt idx="57">
                  <c:v>30834</c:v>
                </c:pt>
                <c:pt idx="58">
                  <c:v>30926</c:v>
                </c:pt>
                <c:pt idx="59">
                  <c:v>31017</c:v>
                </c:pt>
                <c:pt idx="60">
                  <c:v>31107</c:v>
                </c:pt>
                <c:pt idx="61">
                  <c:v>31199</c:v>
                </c:pt>
                <c:pt idx="62">
                  <c:v>31291</c:v>
                </c:pt>
                <c:pt idx="63">
                  <c:v>31382</c:v>
                </c:pt>
                <c:pt idx="64">
                  <c:v>31472</c:v>
                </c:pt>
                <c:pt idx="65">
                  <c:v>31564</c:v>
                </c:pt>
                <c:pt idx="66">
                  <c:v>31656</c:v>
                </c:pt>
                <c:pt idx="67">
                  <c:v>31747</c:v>
                </c:pt>
                <c:pt idx="68">
                  <c:v>31837</c:v>
                </c:pt>
                <c:pt idx="69">
                  <c:v>31929</c:v>
                </c:pt>
                <c:pt idx="70">
                  <c:v>32021</c:v>
                </c:pt>
                <c:pt idx="71">
                  <c:v>32112</c:v>
                </c:pt>
                <c:pt idx="72">
                  <c:v>32203</c:v>
                </c:pt>
                <c:pt idx="73">
                  <c:v>32295</c:v>
                </c:pt>
                <c:pt idx="74">
                  <c:v>32387</c:v>
                </c:pt>
                <c:pt idx="75">
                  <c:v>32478</c:v>
                </c:pt>
                <c:pt idx="76">
                  <c:v>32568</c:v>
                </c:pt>
                <c:pt idx="77">
                  <c:v>32660</c:v>
                </c:pt>
                <c:pt idx="78">
                  <c:v>32752</c:v>
                </c:pt>
                <c:pt idx="79">
                  <c:v>32843</c:v>
                </c:pt>
                <c:pt idx="80">
                  <c:v>32933</c:v>
                </c:pt>
                <c:pt idx="81">
                  <c:v>33025</c:v>
                </c:pt>
                <c:pt idx="82">
                  <c:v>33117</c:v>
                </c:pt>
                <c:pt idx="83">
                  <c:v>33208</c:v>
                </c:pt>
                <c:pt idx="84">
                  <c:v>33298</c:v>
                </c:pt>
                <c:pt idx="85">
                  <c:v>33390</c:v>
                </c:pt>
                <c:pt idx="86">
                  <c:v>33482</c:v>
                </c:pt>
                <c:pt idx="87">
                  <c:v>33573</c:v>
                </c:pt>
                <c:pt idx="88">
                  <c:v>33664</c:v>
                </c:pt>
                <c:pt idx="89">
                  <c:v>33756</c:v>
                </c:pt>
                <c:pt idx="90">
                  <c:v>33848</c:v>
                </c:pt>
                <c:pt idx="91">
                  <c:v>33939</c:v>
                </c:pt>
                <c:pt idx="92">
                  <c:v>34029</c:v>
                </c:pt>
                <c:pt idx="93">
                  <c:v>34121</c:v>
                </c:pt>
                <c:pt idx="94">
                  <c:v>34213</c:v>
                </c:pt>
                <c:pt idx="95">
                  <c:v>34304</c:v>
                </c:pt>
                <c:pt idx="96">
                  <c:v>34394</c:v>
                </c:pt>
                <c:pt idx="97">
                  <c:v>34486</c:v>
                </c:pt>
                <c:pt idx="98">
                  <c:v>34578</c:v>
                </c:pt>
                <c:pt idx="99">
                  <c:v>34669</c:v>
                </c:pt>
                <c:pt idx="100">
                  <c:v>34759</c:v>
                </c:pt>
                <c:pt idx="101">
                  <c:v>34851</c:v>
                </c:pt>
                <c:pt idx="102">
                  <c:v>34943</c:v>
                </c:pt>
                <c:pt idx="103">
                  <c:v>35034</c:v>
                </c:pt>
                <c:pt idx="104">
                  <c:v>35125</c:v>
                </c:pt>
                <c:pt idx="105">
                  <c:v>35217</c:v>
                </c:pt>
                <c:pt idx="106">
                  <c:v>35309</c:v>
                </c:pt>
                <c:pt idx="107">
                  <c:v>35400</c:v>
                </c:pt>
                <c:pt idx="108">
                  <c:v>35490</c:v>
                </c:pt>
                <c:pt idx="109">
                  <c:v>35582</c:v>
                </c:pt>
                <c:pt idx="110">
                  <c:v>35674</c:v>
                </c:pt>
                <c:pt idx="111">
                  <c:v>35765</c:v>
                </c:pt>
                <c:pt idx="112">
                  <c:v>35855</c:v>
                </c:pt>
                <c:pt idx="113">
                  <c:v>35947</c:v>
                </c:pt>
                <c:pt idx="114">
                  <c:v>36039</c:v>
                </c:pt>
                <c:pt idx="115">
                  <c:v>36130</c:v>
                </c:pt>
                <c:pt idx="116">
                  <c:v>36220</c:v>
                </c:pt>
                <c:pt idx="117">
                  <c:v>36312</c:v>
                </c:pt>
                <c:pt idx="118">
                  <c:v>36404</c:v>
                </c:pt>
                <c:pt idx="119">
                  <c:v>36495</c:v>
                </c:pt>
                <c:pt idx="120">
                  <c:v>36586</c:v>
                </c:pt>
                <c:pt idx="121">
                  <c:v>36678</c:v>
                </c:pt>
                <c:pt idx="122">
                  <c:v>36770</c:v>
                </c:pt>
                <c:pt idx="123">
                  <c:v>36861</c:v>
                </c:pt>
                <c:pt idx="124">
                  <c:v>36951</c:v>
                </c:pt>
                <c:pt idx="125">
                  <c:v>37043</c:v>
                </c:pt>
                <c:pt idx="126">
                  <c:v>37135</c:v>
                </c:pt>
                <c:pt idx="127">
                  <c:v>37226</c:v>
                </c:pt>
                <c:pt idx="128">
                  <c:v>37316</c:v>
                </c:pt>
                <c:pt idx="129">
                  <c:v>37408</c:v>
                </c:pt>
                <c:pt idx="130">
                  <c:v>37500</c:v>
                </c:pt>
                <c:pt idx="131">
                  <c:v>37591</c:v>
                </c:pt>
                <c:pt idx="132">
                  <c:v>37681</c:v>
                </c:pt>
                <c:pt idx="133">
                  <c:v>37773</c:v>
                </c:pt>
                <c:pt idx="134">
                  <c:v>37865</c:v>
                </c:pt>
                <c:pt idx="135">
                  <c:v>37956</c:v>
                </c:pt>
                <c:pt idx="136">
                  <c:v>38047</c:v>
                </c:pt>
                <c:pt idx="137">
                  <c:v>38139</c:v>
                </c:pt>
                <c:pt idx="138">
                  <c:v>38231</c:v>
                </c:pt>
                <c:pt idx="139">
                  <c:v>38322</c:v>
                </c:pt>
                <c:pt idx="140">
                  <c:v>38412</c:v>
                </c:pt>
                <c:pt idx="141">
                  <c:v>38504</c:v>
                </c:pt>
                <c:pt idx="142">
                  <c:v>38596</c:v>
                </c:pt>
                <c:pt idx="143">
                  <c:v>38687</c:v>
                </c:pt>
                <c:pt idx="144">
                  <c:v>38777</c:v>
                </c:pt>
                <c:pt idx="145">
                  <c:v>38869</c:v>
                </c:pt>
                <c:pt idx="146">
                  <c:v>38961</c:v>
                </c:pt>
              </c:strCache>
            </c:strRef>
          </c:cat>
          <c:val>
            <c:numRef>
              <c:f>'International SR''s (Fig 12)'!$E$9:$E$155</c:f>
              <c:numCache>
                <c:ptCount val="147"/>
                <c:pt idx="0">
                  <c:v>4.88655955</c:v>
                </c:pt>
                <c:pt idx="1">
                  <c:v>7.393297089</c:v>
                </c:pt>
                <c:pt idx="2">
                  <c:v>6.316996322</c:v>
                </c:pt>
                <c:pt idx="3">
                  <c:v>6.479130176</c:v>
                </c:pt>
                <c:pt idx="4">
                  <c:v>3.8703246</c:v>
                </c:pt>
                <c:pt idx="5">
                  <c:v>5.476899532</c:v>
                </c:pt>
                <c:pt idx="6">
                  <c:v>4.667795295</c:v>
                </c:pt>
                <c:pt idx="7">
                  <c:v>4.781839757</c:v>
                </c:pt>
                <c:pt idx="8">
                  <c:v>5.292969777</c:v>
                </c:pt>
                <c:pt idx="9">
                  <c:v>9.262162776</c:v>
                </c:pt>
                <c:pt idx="10">
                  <c:v>6.539649661</c:v>
                </c:pt>
                <c:pt idx="11">
                  <c:v>7.092606801</c:v>
                </c:pt>
                <c:pt idx="12">
                  <c:v>5.61723406</c:v>
                </c:pt>
                <c:pt idx="13">
                  <c:v>8.323127162</c:v>
                </c:pt>
                <c:pt idx="14">
                  <c:v>8.093192674</c:v>
                </c:pt>
                <c:pt idx="15">
                  <c:v>9.423543644</c:v>
                </c:pt>
                <c:pt idx="16">
                  <c:v>8.542286688</c:v>
                </c:pt>
                <c:pt idx="17">
                  <c:v>6.31329738</c:v>
                </c:pt>
                <c:pt idx="18">
                  <c:v>8.438478076</c:v>
                </c:pt>
                <c:pt idx="19">
                  <c:v>8.787824474</c:v>
                </c:pt>
                <c:pt idx="20">
                  <c:v>10.323027471</c:v>
                </c:pt>
                <c:pt idx="21">
                  <c:v>7.282406087</c:v>
                </c:pt>
                <c:pt idx="22">
                  <c:v>9.394116701</c:v>
                </c:pt>
                <c:pt idx="23">
                  <c:v>8.610751644</c:v>
                </c:pt>
                <c:pt idx="24">
                  <c:v>9.264837527</c:v>
                </c:pt>
                <c:pt idx="25">
                  <c:v>7.572362293</c:v>
                </c:pt>
                <c:pt idx="26">
                  <c:v>9.98661826</c:v>
                </c:pt>
                <c:pt idx="27">
                  <c:v>6.947214575</c:v>
                </c:pt>
                <c:pt idx="28">
                  <c:v>6.573026215</c:v>
                </c:pt>
                <c:pt idx="29">
                  <c:v>6.134636805</c:v>
                </c:pt>
                <c:pt idx="30">
                  <c:v>7.048014086</c:v>
                </c:pt>
                <c:pt idx="31">
                  <c:v>9.132717777</c:v>
                </c:pt>
                <c:pt idx="32">
                  <c:v>6.672171678</c:v>
                </c:pt>
                <c:pt idx="33">
                  <c:v>9.567998851</c:v>
                </c:pt>
                <c:pt idx="34">
                  <c:v>9.657034402</c:v>
                </c:pt>
                <c:pt idx="35">
                  <c:v>10.695472046</c:v>
                </c:pt>
                <c:pt idx="36">
                  <c:v>10.693146796</c:v>
                </c:pt>
                <c:pt idx="37">
                  <c:v>6.823580539</c:v>
                </c:pt>
                <c:pt idx="38">
                  <c:v>10.735178821</c:v>
                </c:pt>
                <c:pt idx="39">
                  <c:v>13.870800612</c:v>
                </c:pt>
                <c:pt idx="40">
                  <c:v>9.273334246</c:v>
                </c:pt>
                <c:pt idx="41">
                  <c:v>12.380748597</c:v>
                </c:pt>
                <c:pt idx="42">
                  <c:v>13.110303851</c:v>
                </c:pt>
                <c:pt idx="43">
                  <c:v>13.714362495</c:v>
                </c:pt>
                <c:pt idx="44">
                  <c:v>12.867619039</c:v>
                </c:pt>
                <c:pt idx="45">
                  <c:v>11.783757731</c:v>
                </c:pt>
                <c:pt idx="46">
                  <c:v>11.257472746</c:v>
                </c:pt>
                <c:pt idx="47">
                  <c:v>11.807702705</c:v>
                </c:pt>
                <c:pt idx="48">
                  <c:v>11.328161785</c:v>
                </c:pt>
                <c:pt idx="49">
                  <c:v>12.117602631</c:v>
                </c:pt>
                <c:pt idx="50">
                  <c:v>10.250271192</c:v>
                </c:pt>
                <c:pt idx="51">
                  <c:v>9.328961382</c:v>
                </c:pt>
                <c:pt idx="52">
                  <c:v>9.01616292</c:v>
                </c:pt>
                <c:pt idx="53">
                  <c:v>9.480840232</c:v>
                </c:pt>
                <c:pt idx="54">
                  <c:v>7.81164572</c:v>
                </c:pt>
                <c:pt idx="55">
                  <c:v>9.206540814</c:v>
                </c:pt>
                <c:pt idx="56">
                  <c:v>9.539518751</c:v>
                </c:pt>
                <c:pt idx="57">
                  <c:v>8.828804603</c:v>
                </c:pt>
                <c:pt idx="58">
                  <c:v>10.153839745</c:v>
                </c:pt>
                <c:pt idx="59">
                  <c:v>11.583971062</c:v>
                </c:pt>
                <c:pt idx="60">
                  <c:v>9.352760923</c:v>
                </c:pt>
                <c:pt idx="61">
                  <c:v>11.106525052</c:v>
                </c:pt>
                <c:pt idx="62">
                  <c:v>9.000825338</c:v>
                </c:pt>
                <c:pt idx="63">
                  <c:v>9.127103485</c:v>
                </c:pt>
                <c:pt idx="64">
                  <c:v>7.239661373</c:v>
                </c:pt>
                <c:pt idx="65">
                  <c:v>8.879776526</c:v>
                </c:pt>
                <c:pt idx="66">
                  <c:v>8.007359232</c:v>
                </c:pt>
                <c:pt idx="67">
                  <c:v>8.06376704</c:v>
                </c:pt>
                <c:pt idx="68">
                  <c:v>6.744343381</c:v>
                </c:pt>
                <c:pt idx="69">
                  <c:v>7.167885994</c:v>
                </c:pt>
                <c:pt idx="70">
                  <c:v>5.973224965</c:v>
                </c:pt>
                <c:pt idx="71">
                  <c:v>5.815467772</c:v>
                </c:pt>
                <c:pt idx="72">
                  <c:v>5.013666218</c:v>
                </c:pt>
                <c:pt idx="73">
                  <c:v>5.460300712</c:v>
                </c:pt>
                <c:pt idx="74">
                  <c:v>3.961023836</c:v>
                </c:pt>
                <c:pt idx="75">
                  <c:v>5.226855265</c:v>
                </c:pt>
                <c:pt idx="76">
                  <c:v>5.606386469</c:v>
                </c:pt>
                <c:pt idx="77">
                  <c:v>5.15359621</c:v>
                </c:pt>
                <c:pt idx="78">
                  <c:v>8.155587729</c:v>
                </c:pt>
                <c:pt idx="79">
                  <c:v>7.706693244</c:v>
                </c:pt>
                <c:pt idx="80">
                  <c:v>7.746933505</c:v>
                </c:pt>
                <c:pt idx="81">
                  <c:v>7.351324818</c:v>
                </c:pt>
                <c:pt idx="82">
                  <c:v>8.160805074</c:v>
                </c:pt>
                <c:pt idx="83">
                  <c:v>8.847898893</c:v>
                </c:pt>
                <c:pt idx="84">
                  <c:v>9.434342417</c:v>
                </c:pt>
                <c:pt idx="85">
                  <c:v>9.775565504</c:v>
                </c:pt>
                <c:pt idx="86">
                  <c:v>10.945743534</c:v>
                </c:pt>
                <c:pt idx="87">
                  <c:v>10.860649915</c:v>
                </c:pt>
                <c:pt idx="88">
                  <c:v>13.492642366</c:v>
                </c:pt>
                <c:pt idx="89">
                  <c:v>10.615203473</c:v>
                </c:pt>
                <c:pt idx="90">
                  <c:v>11.005106398</c:v>
                </c:pt>
                <c:pt idx="91">
                  <c:v>11.582267705</c:v>
                </c:pt>
                <c:pt idx="92">
                  <c:v>10.55009963</c:v>
                </c:pt>
                <c:pt idx="93">
                  <c:v>10.991871047</c:v>
                </c:pt>
                <c:pt idx="94">
                  <c:v>10.836317136</c:v>
                </c:pt>
                <c:pt idx="95">
                  <c:v>10.595161888</c:v>
                </c:pt>
                <c:pt idx="96">
                  <c:v>8.764140512</c:v>
                </c:pt>
                <c:pt idx="97">
                  <c:v>8.749799336</c:v>
                </c:pt>
                <c:pt idx="98">
                  <c:v>10.234681644</c:v>
                </c:pt>
                <c:pt idx="99">
                  <c:v>9.579976279</c:v>
                </c:pt>
                <c:pt idx="100">
                  <c:v>10.82725933</c:v>
                </c:pt>
                <c:pt idx="101">
                  <c:v>10.114354094</c:v>
                </c:pt>
                <c:pt idx="102">
                  <c:v>9.90434545</c:v>
                </c:pt>
                <c:pt idx="103">
                  <c:v>9.84663619</c:v>
                </c:pt>
                <c:pt idx="104">
                  <c:v>11.203282357</c:v>
                </c:pt>
                <c:pt idx="105">
                  <c:v>9.824475685</c:v>
                </c:pt>
                <c:pt idx="106">
                  <c:v>9.467693094</c:v>
                </c:pt>
                <c:pt idx="107">
                  <c:v>7.301596649</c:v>
                </c:pt>
                <c:pt idx="108">
                  <c:v>8.174507555</c:v>
                </c:pt>
                <c:pt idx="109">
                  <c:v>9.989933002</c:v>
                </c:pt>
                <c:pt idx="110">
                  <c:v>9.999519485</c:v>
                </c:pt>
                <c:pt idx="111">
                  <c:v>9.603681264</c:v>
                </c:pt>
                <c:pt idx="112">
                  <c:v>8.003424215</c:v>
                </c:pt>
                <c:pt idx="113">
                  <c:v>6.772617624</c:v>
                </c:pt>
                <c:pt idx="114">
                  <c:v>7.150155251</c:v>
                </c:pt>
                <c:pt idx="115">
                  <c:v>6.137944743</c:v>
                </c:pt>
                <c:pt idx="116">
                  <c:v>4.358231515</c:v>
                </c:pt>
                <c:pt idx="117">
                  <c:v>7.549982628</c:v>
                </c:pt>
                <c:pt idx="118">
                  <c:v>4.451657031</c:v>
                </c:pt>
                <c:pt idx="119">
                  <c:v>4.853287345</c:v>
                </c:pt>
                <c:pt idx="120">
                  <c:v>4.448502104</c:v>
                </c:pt>
                <c:pt idx="121">
                  <c:v>4.175933096</c:v>
                </c:pt>
                <c:pt idx="122">
                  <c:v>5.53126208</c:v>
                </c:pt>
                <c:pt idx="123">
                  <c:v>6.2108788</c:v>
                </c:pt>
                <c:pt idx="124">
                  <c:v>7.124793589</c:v>
                </c:pt>
                <c:pt idx="125">
                  <c:v>6.276393429</c:v>
                </c:pt>
                <c:pt idx="126">
                  <c:v>6.295290111</c:v>
                </c:pt>
                <c:pt idx="127">
                  <c:v>6.02461065</c:v>
                </c:pt>
                <c:pt idx="128">
                  <c:v>5.045508287</c:v>
                </c:pt>
                <c:pt idx="129">
                  <c:v>5.173421883</c:v>
                </c:pt>
                <c:pt idx="130">
                  <c:v>5.139372822</c:v>
                </c:pt>
                <c:pt idx="131">
                  <c:v>4.623868393</c:v>
                </c:pt>
                <c:pt idx="132">
                  <c:v>5.615278745</c:v>
                </c:pt>
                <c:pt idx="133">
                  <c:v>4.407764622</c:v>
                </c:pt>
                <c:pt idx="134">
                  <c:v>4.328184356</c:v>
                </c:pt>
                <c:pt idx="135">
                  <c:v>5.29434762</c:v>
                </c:pt>
                <c:pt idx="136">
                  <c:v>4.47613409</c:v>
                </c:pt>
                <c:pt idx="137">
                  <c:v>3.11377001</c:v>
                </c:pt>
                <c:pt idx="138">
                  <c:v>3.575188784</c:v>
                </c:pt>
                <c:pt idx="139">
                  <c:v>3.661724503</c:v>
                </c:pt>
                <c:pt idx="140">
                  <c:v>3.575362698</c:v>
                </c:pt>
                <c:pt idx="141">
                  <c:v>4.84154631</c:v>
                </c:pt>
                <c:pt idx="142">
                  <c:v>5.240485073</c:v>
                </c:pt>
                <c:pt idx="143">
                  <c:v>5.873384094</c:v>
                </c:pt>
                <c:pt idx="144">
                  <c:v>6.396629852</c:v>
                </c:pt>
                <c:pt idx="145">
                  <c:v>5.201127811</c:v>
                </c:pt>
                <c:pt idx="146">
                  <c:v>4.737350083</c:v>
                </c:pt>
              </c:numCache>
            </c:numRef>
          </c:val>
          <c:smooth val="0"/>
        </c:ser>
        <c:ser>
          <c:idx val="6"/>
          <c:order val="3"/>
          <c:tx>
            <c:strRef>
              <c:f>'International SR''s (Fig 12)'!$F$8</c:f>
              <c:strCache>
                <c:ptCount val="1"/>
                <c:pt idx="0">
                  <c:v>Japan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'International SR''s (Fig 12)'!$A$9:$A$155</c:f>
              <c:strCache>
                <c:ptCount val="147"/>
                <c:pt idx="0">
                  <c:v>25628</c:v>
                </c:pt>
                <c:pt idx="1">
                  <c:v>25720</c:v>
                </c:pt>
                <c:pt idx="2">
                  <c:v>25812</c:v>
                </c:pt>
                <c:pt idx="3">
                  <c:v>25903</c:v>
                </c:pt>
                <c:pt idx="4">
                  <c:v>25993</c:v>
                </c:pt>
                <c:pt idx="5">
                  <c:v>26085</c:v>
                </c:pt>
                <c:pt idx="6">
                  <c:v>26177</c:v>
                </c:pt>
                <c:pt idx="7">
                  <c:v>26268</c:v>
                </c:pt>
                <c:pt idx="8">
                  <c:v>26359</c:v>
                </c:pt>
                <c:pt idx="9">
                  <c:v>26451</c:v>
                </c:pt>
                <c:pt idx="10">
                  <c:v>26543</c:v>
                </c:pt>
                <c:pt idx="11">
                  <c:v>26634</c:v>
                </c:pt>
                <c:pt idx="12">
                  <c:v>26724</c:v>
                </c:pt>
                <c:pt idx="13">
                  <c:v>26816</c:v>
                </c:pt>
                <c:pt idx="14">
                  <c:v>26908</c:v>
                </c:pt>
                <c:pt idx="15">
                  <c:v>26999</c:v>
                </c:pt>
                <c:pt idx="16">
                  <c:v>27089</c:v>
                </c:pt>
                <c:pt idx="17">
                  <c:v>27181</c:v>
                </c:pt>
                <c:pt idx="18">
                  <c:v>27273</c:v>
                </c:pt>
                <c:pt idx="19">
                  <c:v>27364</c:v>
                </c:pt>
                <c:pt idx="20">
                  <c:v>27454</c:v>
                </c:pt>
                <c:pt idx="21">
                  <c:v>27546</c:v>
                </c:pt>
                <c:pt idx="22">
                  <c:v>27638</c:v>
                </c:pt>
                <c:pt idx="23">
                  <c:v>27729</c:v>
                </c:pt>
                <c:pt idx="24">
                  <c:v>27820</c:v>
                </c:pt>
                <c:pt idx="25">
                  <c:v>27912</c:v>
                </c:pt>
                <c:pt idx="26">
                  <c:v>28004</c:v>
                </c:pt>
                <c:pt idx="27">
                  <c:v>28095</c:v>
                </c:pt>
                <c:pt idx="28">
                  <c:v>28185</c:v>
                </c:pt>
                <c:pt idx="29">
                  <c:v>28277</c:v>
                </c:pt>
                <c:pt idx="30">
                  <c:v>28369</c:v>
                </c:pt>
                <c:pt idx="31">
                  <c:v>28460</c:v>
                </c:pt>
                <c:pt idx="32">
                  <c:v>28550</c:v>
                </c:pt>
                <c:pt idx="33">
                  <c:v>28642</c:v>
                </c:pt>
                <c:pt idx="34">
                  <c:v>28734</c:v>
                </c:pt>
                <c:pt idx="35">
                  <c:v>28825</c:v>
                </c:pt>
                <c:pt idx="36">
                  <c:v>28915</c:v>
                </c:pt>
                <c:pt idx="37">
                  <c:v>29007</c:v>
                </c:pt>
                <c:pt idx="38">
                  <c:v>29099</c:v>
                </c:pt>
                <c:pt idx="39">
                  <c:v>29190</c:v>
                </c:pt>
                <c:pt idx="40">
                  <c:v>29281</c:v>
                </c:pt>
                <c:pt idx="41">
                  <c:v>29373</c:v>
                </c:pt>
                <c:pt idx="42">
                  <c:v>29465</c:v>
                </c:pt>
                <c:pt idx="43">
                  <c:v>29556</c:v>
                </c:pt>
                <c:pt idx="44">
                  <c:v>29646</c:v>
                </c:pt>
                <c:pt idx="45">
                  <c:v>29738</c:v>
                </c:pt>
                <c:pt idx="46">
                  <c:v>29830</c:v>
                </c:pt>
                <c:pt idx="47">
                  <c:v>29921</c:v>
                </c:pt>
                <c:pt idx="48">
                  <c:v>30011</c:v>
                </c:pt>
                <c:pt idx="49">
                  <c:v>30103</c:v>
                </c:pt>
                <c:pt idx="50">
                  <c:v>30195</c:v>
                </c:pt>
                <c:pt idx="51">
                  <c:v>30286</c:v>
                </c:pt>
                <c:pt idx="52">
                  <c:v>30376</c:v>
                </c:pt>
                <c:pt idx="53">
                  <c:v>30468</c:v>
                </c:pt>
                <c:pt idx="54">
                  <c:v>30560</c:v>
                </c:pt>
                <c:pt idx="55">
                  <c:v>30651</c:v>
                </c:pt>
                <c:pt idx="56">
                  <c:v>30742</c:v>
                </c:pt>
                <c:pt idx="57">
                  <c:v>30834</c:v>
                </c:pt>
                <c:pt idx="58">
                  <c:v>30926</c:v>
                </c:pt>
                <c:pt idx="59">
                  <c:v>31017</c:v>
                </c:pt>
                <c:pt idx="60">
                  <c:v>31107</c:v>
                </c:pt>
                <c:pt idx="61">
                  <c:v>31199</c:v>
                </c:pt>
                <c:pt idx="62">
                  <c:v>31291</c:v>
                </c:pt>
                <c:pt idx="63">
                  <c:v>31382</c:v>
                </c:pt>
                <c:pt idx="64">
                  <c:v>31472</c:v>
                </c:pt>
                <c:pt idx="65">
                  <c:v>31564</c:v>
                </c:pt>
                <c:pt idx="66">
                  <c:v>31656</c:v>
                </c:pt>
                <c:pt idx="67">
                  <c:v>31747</c:v>
                </c:pt>
                <c:pt idx="68">
                  <c:v>31837</c:v>
                </c:pt>
                <c:pt idx="69">
                  <c:v>31929</c:v>
                </c:pt>
                <c:pt idx="70">
                  <c:v>32021</c:v>
                </c:pt>
                <c:pt idx="71">
                  <c:v>32112</c:v>
                </c:pt>
                <c:pt idx="72">
                  <c:v>32203</c:v>
                </c:pt>
                <c:pt idx="73">
                  <c:v>32295</c:v>
                </c:pt>
                <c:pt idx="74">
                  <c:v>32387</c:v>
                </c:pt>
                <c:pt idx="75">
                  <c:v>32478</c:v>
                </c:pt>
                <c:pt idx="76">
                  <c:v>32568</c:v>
                </c:pt>
                <c:pt idx="77">
                  <c:v>32660</c:v>
                </c:pt>
                <c:pt idx="78">
                  <c:v>32752</c:v>
                </c:pt>
                <c:pt idx="79">
                  <c:v>32843</c:v>
                </c:pt>
                <c:pt idx="80">
                  <c:v>32933</c:v>
                </c:pt>
                <c:pt idx="81">
                  <c:v>33025</c:v>
                </c:pt>
                <c:pt idx="82">
                  <c:v>33117</c:v>
                </c:pt>
                <c:pt idx="83">
                  <c:v>33208</c:v>
                </c:pt>
                <c:pt idx="84">
                  <c:v>33298</c:v>
                </c:pt>
                <c:pt idx="85">
                  <c:v>33390</c:v>
                </c:pt>
                <c:pt idx="86">
                  <c:v>33482</c:v>
                </c:pt>
                <c:pt idx="87">
                  <c:v>33573</c:v>
                </c:pt>
                <c:pt idx="88">
                  <c:v>33664</c:v>
                </c:pt>
                <c:pt idx="89">
                  <c:v>33756</c:v>
                </c:pt>
                <c:pt idx="90">
                  <c:v>33848</c:v>
                </c:pt>
                <c:pt idx="91">
                  <c:v>33939</c:v>
                </c:pt>
                <c:pt idx="92">
                  <c:v>34029</c:v>
                </c:pt>
                <c:pt idx="93">
                  <c:v>34121</c:v>
                </c:pt>
                <c:pt idx="94">
                  <c:v>34213</c:v>
                </c:pt>
                <c:pt idx="95">
                  <c:v>34304</c:v>
                </c:pt>
                <c:pt idx="96">
                  <c:v>34394</c:v>
                </c:pt>
                <c:pt idx="97">
                  <c:v>34486</c:v>
                </c:pt>
                <c:pt idx="98">
                  <c:v>34578</c:v>
                </c:pt>
                <c:pt idx="99">
                  <c:v>34669</c:v>
                </c:pt>
                <c:pt idx="100">
                  <c:v>34759</c:v>
                </c:pt>
                <c:pt idx="101">
                  <c:v>34851</c:v>
                </c:pt>
                <c:pt idx="102">
                  <c:v>34943</c:v>
                </c:pt>
                <c:pt idx="103">
                  <c:v>35034</c:v>
                </c:pt>
                <c:pt idx="104">
                  <c:v>35125</c:v>
                </c:pt>
                <c:pt idx="105">
                  <c:v>35217</c:v>
                </c:pt>
                <c:pt idx="106">
                  <c:v>35309</c:v>
                </c:pt>
                <c:pt idx="107">
                  <c:v>35400</c:v>
                </c:pt>
                <c:pt idx="108">
                  <c:v>35490</c:v>
                </c:pt>
                <c:pt idx="109">
                  <c:v>35582</c:v>
                </c:pt>
                <c:pt idx="110">
                  <c:v>35674</c:v>
                </c:pt>
                <c:pt idx="111">
                  <c:v>35765</c:v>
                </c:pt>
                <c:pt idx="112">
                  <c:v>35855</c:v>
                </c:pt>
                <c:pt idx="113">
                  <c:v>35947</c:v>
                </c:pt>
                <c:pt idx="114">
                  <c:v>36039</c:v>
                </c:pt>
                <c:pt idx="115">
                  <c:v>36130</c:v>
                </c:pt>
                <c:pt idx="116">
                  <c:v>36220</c:v>
                </c:pt>
                <c:pt idx="117">
                  <c:v>36312</c:v>
                </c:pt>
                <c:pt idx="118">
                  <c:v>36404</c:v>
                </c:pt>
                <c:pt idx="119">
                  <c:v>36495</c:v>
                </c:pt>
                <c:pt idx="120">
                  <c:v>36586</c:v>
                </c:pt>
                <c:pt idx="121">
                  <c:v>36678</c:v>
                </c:pt>
                <c:pt idx="122">
                  <c:v>36770</c:v>
                </c:pt>
                <c:pt idx="123">
                  <c:v>36861</c:v>
                </c:pt>
                <c:pt idx="124">
                  <c:v>36951</c:v>
                </c:pt>
                <c:pt idx="125">
                  <c:v>37043</c:v>
                </c:pt>
                <c:pt idx="126">
                  <c:v>37135</c:v>
                </c:pt>
                <c:pt idx="127">
                  <c:v>37226</c:v>
                </c:pt>
                <c:pt idx="128">
                  <c:v>37316</c:v>
                </c:pt>
                <c:pt idx="129">
                  <c:v>37408</c:v>
                </c:pt>
                <c:pt idx="130">
                  <c:v>37500</c:v>
                </c:pt>
                <c:pt idx="131">
                  <c:v>37591</c:v>
                </c:pt>
                <c:pt idx="132">
                  <c:v>37681</c:v>
                </c:pt>
                <c:pt idx="133">
                  <c:v>37773</c:v>
                </c:pt>
                <c:pt idx="134">
                  <c:v>37865</c:v>
                </c:pt>
                <c:pt idx="135">
                  <c:v>37956</c:v>
                </c:pt>
                <c:pt idx="136">
                  <c:v>38047</c:v>
                </c:pt>
                <c:pt idx="137">
                  <c:v>38139</c:v>
                </c:pt>
                <c:pt idx="138">
                  <c:v>38231</c:v>
                </c:pt>
                <c:pt idx="139">
                  <c:v>38322</c:v>
                </c:pt>
                <c:pt idx="140">
                  <c:v>38412</c:v>
                </c:pt>
                <c:pt idx="141">
                  <c:v>38504</c:v>
                </c:pt>
                <c:pt idx="142">
                  <c:v>38596</c:v>
                </c:pt>
                <c:pt idx="143">
                  <c:v>38687</c:v>
                </c:pt>
                <c:pt idx="144">
                  <c:v>38777</c:v>
                </c:pt>
                <c:pt idx="145">
                  <c:v>38869</c:v>
                </c:pt>
                <c:pt idx="146">
                  <c:v>38961</c:v>
                </c:pt>
              </c:strCache>
            </c:strRef>
          </c:cat>
          <c:val>
            <c:numRef>
              <c:f>'International SR''s (Fig 12)'!$F$9:$F$155</c:f>
              <c:numCache>
                <c:ptCount val="147"/>
                <c:pt idx="0">
                  <c:v>19.627040461</c:v>
                </c:pt>
                <c:pt idx="1">
                  <c:v>19.695707363</c:v>
                </c:pt>
                <c:pt idx="2">
                  <c:v>19.709114174</c:v>
                </c:pt>
                <c:pt idx="3">
                  <c:v>19.677008342</c:v>
                </c:pt>
                <c:pt idx="4">
                  <c:v>19.603017688</c:v>
                </c:pt>
                <c:pt idx="5">
                  <c:v>19.570355426</c:v>
                </c:pt>
                <c:pt idx="6">
                  <c:v>19.575907969</c:v>
                </c:pt>
                <c:pt idx="7">
                  <c:v>19.563747155</c:v>
                </c:pt>
                <c:pt idx="8">
                  <c:v>19.535572943</c:v>
                </c:pt>
                <c:pt idx="9">
                  <c:v>19.716242818</c:v>
                </c:pt>
                <c:pt idx="10">
                  <c:v>20.077388969</c:v>
                </c:pt>
                <c:pt idx="11">
                  <c:v>20.555494047</c:v>
                </c:pt>
                <c:pt idx="12">
                  <c:v>21.123492268</c:v>
                </c:pt>
                <c:pt idx="13">
                  <c:v>21.752742939</c:v>
                </c:pt>
                <c:pt idx="14">
                  <c:v>22.427465221</c:v>
                </c:pt>
                <c:pt idx="15">
                  <c:v>23.239747933</c:v>
                </c:pt>
                <c:pt idx="16">
                  <c:v>24.153993872</c:v>
                </c:pt>
                <c:pt idx="17">
                  <c:v>24.596915596</c:v>
                </c:pt>
                <c:pt idx="18">
                  <c:v>24.645333959</c:v>
                </c:pt>
                <c:pt idx="19">
                  <c:v>24.328954741</c:v>
                </c:pt>
                <c:pt idx="20">
                  <c:v>23.680125965</c:v>
                </c:pt>
                <c:pt idx="21">
                  <c:v>23.319165232</c:v>
                </c:pt>
                <c:pt idx="22">
                  <c:v>23.223219662</c:v>
                </c:pt>
                <c:pt idx="23">
                  <c:v>23.364124935</c:v>
                </c:pt>
                <c:pt idx="24">
                  <c:v>23.718494728</c:v>
                </c:pt>
                <c:pt idx="25">
                  <c:v>23.767832218</c:v>
                </c:pt>
                <c:pt idx="26">
                  <c:v>23.538886453</c:v>
                </c:pt>
                <c:pt idx="27">
                  <c:v>23.051988696</c:v>
                </c:pt>
                <c:pt idx="28">
                  <c:v>22.319255785</c:v>
                </c:pt>
                <c:pt idx="29">
                  <c:v>21.806927904</c:v>
                </c:pt>
                <c:pt idx="30">
                  <c:v>21.505031712</c:v>
                </c:pt>
                <c:pt idx="31">
                  <c:v>21.420437773</c:v>
                </c:pt>
                <c:pt idx="32">
                  <c:v>21.539042115</c:v>
                </c:pt>
                <c:pt idx="33">
                  <c:v>21.322769932</c:v>
                </c:pt>
                <c:pt idx="34">
                  <c:v>20.790206486</c:v>
                </c:pt>
                <c:pt idx="35">
                  <c:v>19.936708124</c:v>
                </c:pt>
                <c:pt idx="36">
                  <c:v>18.768043263</c:v>
                </c:pt>
                <c:pt idx="37">
                  <c:v>17.897325577</c:v>
                </c:pt>
                <c:pt idx="38">
                  <c:v>17.31921531</c:v>
                </c:pt>
                <c:pt idx="39">
                  <c:v>16.950689145</c:v>
                </c:pt>
                <c:pt idx="40">
                  <c:v>17.677161352</c:v>
                </c:pt>
                <c:pt idx="41">
                  <c:v>18.167030925</c:v>
                </c:pt>
                <c:pt idx="42">
                  <c:v>17.037396774</c:v>
                </c:pt>
                <c:pt idx="43">
                  <c:v>16.34818128</c:v>
                </c:pt>
                <c:pt idx="44">
                  <c:v>18.089405896</c:v>
                </c:pt>
                <c:pt idx="45">
                  <c:v>18.968599913</c:v>
                </c:pt>
                <c:pt idx="46">
                  <c:v>18.194183007</c:v>
                </c:pt>
                <c:pt idx="47">
                  <c:v>17.542275709</c:v>
                </c:pt>
                <c:pt idx="48">
                  <c:v>17.212576758</c:v>
                </c:pt>
                <c:pt idx="49">
                  <c:v>16.426900823</c:v>
                </c:pt>
                <c:pt idx="50">
                  <c:v>16.818800252</c:v>
                </c:pt>
                <c:pt idx="51">
                  <c:v>16.798626798</c:v>
                </c:pt>
                <c:pt idx="52">
                  <c:v>15.465638642</c:v>
                </c:pt>
                <c:pt idx="53">
                  <c:v>16.471848786</c:v>
                </c:pt>
                <c:pt idx="54">
                  <c:v>16.495629007</c:v>
                </c:pt>
                <c:pt idx="55">
                  <c:v>16.356430291</c:v>
                </c:pt>
                <c:pt idx="56">
                  <c:v>16.379770431</c:v>
                </c:pt>
                <c:pt idx="57">
                  <c:v>15.766096137</c:v>
                </c:pt>
                <c:pt idx="58">
                  <c:v>15.355436061</c:v>
                </c:pt>
                <c:pt idx="59">
                  <c:v>16.913930777</c:v>
                </c:pt>
                <c:pt idx="60">
                  <c:v>14.928973601</c:v>
                </c:pt>
                <c:pt idx="61">
                  <c:v>14.868056459</c:v>
                </c:pt>
                <c:pt idx="62">
                  <c:v>16.080497035</c:v>
                </c:pt>
                <c:pt idx="63">
                  <c:v>15.946359896</c:v>
                </c:pt>
                <c:pt idx="64">
                  <c:v>15.469203246</c:v>
                </c:pt>
                <c:pt idx="65">
                  <c:v>15.363182902</c:v>
                </c:pt>
                <c:pt idx="66">
                  <c:v>14.377883893</c:v>
                </c:pt>
                <c:pt idx="67">
                  <c:v>13.89325564</c:v>
                </c:pt>
                <c:pt idx="68">
                  <c:v>12.822488758</c:v>
                </c:pt>
                <c:pt idx="69">
                  <c:v>13.200899228</c:v>
                </c:pt>
                <c:pt idx="70">
                  <c:v>13.266368745</c:v>
                </c:pt>
                <c:pt idx="71">
                  <c:v>12.88346829</c:v>
                </c:pt>
                <c:pt idx="72">
                  <c:v>13.125730029</c:v>
                </c:pt>
                <c:pt idx="73">
                  <c:v>14.286299333</c:v>
                </c:pt>
                <c:pt idx="74">
                  <c:v>14.162435993</c:v>
                </c:pt>
                <c:pt idx="75">
                  <c:v>12.504477883</c:v>
                </c:pt>
                <c:pt idx="76">
                  <c:v>13.360321385</c:v>
                </c:pt>
                <c:pt idx="77">
                  <c:v>12.959703858</c:v>
                </c:pt>
                <c:pt idx="78">
                  <c:v>13.371658253</c:v>
                </c:pt>
                <c:pt idx="79">
                  <c:v>14.584016987</c:v>
                </c:pt>
                <c:pt idx="80">
                  <c:v>13.150112025</c:v>
                </c:pt>
                <c:pt idx="81">
                  <c:v>13.431581998</c:v>
                </c:pt>
                <c:pt idx="82">
                  <c:v>14.548568075</c:v>
                </c:pt>
                <c:pt idx="83">
                  <c:v>14.506791152</c:v>
                </c:pt>
                <c:pt idx="84">
                  <c:v>14.950325228</c:v>
                </c:pt>
                <c:pt idx="85">
                  <c:v>14.648238084</c:v>
                </c:pt>
                <c:pt idx="86">
                  <c:v>15.82149172</c:v>
                </c:pt>
                <c:pt idx="87">
                  <c:v>14.752524829</c:v>
                </c:pt>
                <c:pt idx="88">
                  <c:v>15.84262695</c:v>
                </c:pt>
                <c:pt idx="89">
                  <c:v>13.43826845</c:v>
                </c:pt>
                <c:pt idx="90">
                  <c:v>13.066526634</c:v>
                </c:pt>
                <c:pt idx="91">
                  <c:v>14.434738061</c:v>
                </c:pt>
                <c:pt idx="92">
                  <c:v>14.083143026</c:v>
                </c:pt>
                <c:pt idx="93">
                  <c:v>14.229617248</c:v>
                </c:pt>
                <c:pt idx="94">
                  <c:v>13.03963675</c:v>
                </c:pt>
                <c:pt idx="95">
                  <c:v>13.278484727</c:v>
                </c:pt>
                <c:pt idx="96">
                  <c:v>12.404063045</c:v>
                </c:pt>
                <c:pt idx="97">
                  <c:v>13.030387454</c:v>
                </c:pt>
                <c:pt idx="98">
                  <c:v>12.583812796</c:v>
                </c:pt>
                <c:pt idx="99">
                  <c:v>12.380730749</c:v>
                </c:pt>
                <c:pt idx="100">
                  <c:v>12.195359454</c:v>
                </c:pt>
                <c:pt idx="101">
                  <c:v>12.0672342</c:v>
                </c:pt>
                <c:pt idx="102">
                  <c:v>11.690257458</c:v>
                </c:pt>
                <c:pt idx="103">
                  <c:v>11.542331015</c:v>
                </c:pt>
                <c:pt idx="104">
                  <c:v>9.356217497</c:v>
                </c:pt>
                <c:pt idx="105">
                  <c:v>10.740599463</c:v>
                </c:pt>
                <c:pt idx="106">
                  <c:v>11.169112767</c:v>
                </c:pt>
                <c:pt idx="107">
                  <c:v>11.027409846</c:v>
                </c:pt>
                <c:pt idx="108">
                  <c:v>9.744346195</c:v>
                </c:pt>
                <c:pt idx="109">
                  <c:v>10.427979442</c:v>
                </c:pt>
                <c:pt idx="110">
                  <c:v>10.331602496</c:v>
                </c:pt>
                <c:pt idx="111">
                  <c:v>11.099950237</c:v>
                </c:pt>
                <c:pt idx="112">
                  <c:v>11.607261024</c:v>
                </c:pt>
                <c:pt idx="113">
                  <c:v>11.350762662</c:v>
                </c:pt>
                <c:pt idx="114">
                  <c:v>11.467862628</c:v>
                </c:pt>
                <c:pt idx="115">
                  <c:v>12.103124929</c:v>
                </c:pt>
                <c:pt idx="116">
                  <c:v>10.514881706</c:v>
                </c:pt>
                <c:pt idx="117">
                  <c:v>10.129347573</c:v>
                </c:pt>
                <c:pt idx="118">
                  <c:v>9.921328231</c:v>
                </c:pt>
                <c:pt idx="119">
                  <c:v>10.924572877</c:v>
                </c:pt>
                <c:pt idx="120">
                  <c:v>8.974154754</c:v>
                </c:pt>
                <c:pt idx="121">
                  <c:v>9.200489927</c:v>
                </c:pt>
                <c:pt idx="122">
                  <c:v>7.64455087</c:v>
                </c:pt>
                <c:pt idx="123">
                  <c:v>7.151012909</c:v>
                </c:pt>
                <c:pt idx="124">
                  <c:v>6.755557655</c:v>
                </c:pt>
                <c:pt idx="125">
                  <c:v>4.272878671</c:v>
                </c:pt>
                <c:pt idx="126">
                  <c:v>4.86513039</c:v>
                </c:pt>
                <c:pt idx="127">
                  <c:v>4.109049135</c:v>
                </c:pt>
                <c:pt idx="128">
                  <c:v>5.134379752</c:v>
                </c:pt>
                <c:pt idx="129">
                  <c:v>5.217101531</c:v>
                </c:pt>
                <c:pt idx="130">
                  <c:v>4.785666998</c:v>
                </c:pt>
                <c:pt idx="131">
                  <c:v>3.980727147</c:v>
                </c:pt>
                <c:pt idx="132">
                  <c:v>4.163427527</c:v>
                </c:pt>
                <c:pt idx="133">
                  <c:v>4.176931189</c:v>
                </c:pt>
                <c:pt idx="134">
                  <c:v>3.899646723</c:v>
                </c:pt>
                <c:pt idx="135">
                  <c:v>3.558243839</c:v>
                </c:pt>
                <c:pt idx="136">
                  <c:v>3.842646466</c:v>
                </c:pt>
                <c:pt idx="137">
                  <c:v>3.024376406</c:v>
                </c:pt>
                <c:pt idx="138">
                  <c:v>2.935599186</c:v>
                </c:pt>
                <c:pt idx="139">
                  <c:v>2.471352186</c:v>
                </c:pt>
                <c:pt idx="140">
                  <c:v>3.429519819</c:v>
                </c:pt>
                <c:pt idx="141">
                  <c:v>2.857789784</c:v>
                </c:pt>
                <c:pt idx="142">
                  <c:v>2.729955005</c:v>
                </c:pt>
                <c:pt idx="143">
                  <c:v>2.511924961</c:v>
                </c:pt>
                <c:pt idx="144">
                  <c:v>2.997639251</c:v>
                </c:pt>
                <c:pt idx="145">
                  <c:v>2.879688535</c:v>
                </c:pt>
                <c:pt idx="146">
                  <c:v>3.40581315</c:v>
                </c:pt>
              </c:numCache>
            </c:numRef>
          </c:val>
          <c:smooth val="0"/>
        </c:ser>
        <c:ser>
          <c:idx val="10"/>
          <c:order val="4"/>
          <c:tx>
            <c:strRef>
              <c:f>'International SR''s (Fig 12)'!$I$8</c:f>
              <c:strCache>
                <c:ptCount val="1"/>
                <c:pt idx="0">
                  <c:v>United States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'International SR''s (Fig 12)'!$A$9:$A$155</c:f>
              <c:strCache>
                <c:ptCount val="147"/>
                <c:pt idx="0">
                  <c:v>25628</c:v>
                </c:pt>
                <c:pt idx="1">
                  <c:v>25720</c:v>
                </c:pt>
                <c:pt idx="2">
                  <c:v>25812</c:v>
                </c:pt>
                <c:pt idx="3">
                  <c:v>25903</c:v>
                </c:pt>
                <c:pt idx="4">
                  <c:v>25993</c:v>
                </c:pt>
                <c:pt idx="5">
                  <c:v>26085</c:v>
                </c:pt>
                <c:pt idx="6">
                  <c:v>26177</c:v>
                </c:pt>
                <c:pt idx="7">
                  <c:v>26268</c:v>
                </c:pt>
                <c:pt idx="8">
                  <c:v>26359</c:v>
                </c:pt>
                <c:pt idx="9">
                  <c:v>26451</c:v>
                </c:pt>
                <c:pt idx="10">
                  <c:v>26543</c:v>
                </c:pt>
                <c:pt idx="11">
                  <c:v>26634</c:v>
                </c:pt>
                <c:pt idx="12">
                  <c:v>26724</c:v>
                </c:pt>
                <c:pt idx="13">
                  <c:v>26816</c:v>
                </c:pt>
                <c:pt idx="14">
                  <c:v>26908</c:v>
                </c:pt>
                <c:pt idx="15">
                  <c:v>26999</c:v>
                </c:pt>
                <c:pt idx="16">
                  <c:v>27089</c:v>
                </c:pt>
                <c:pt idx="17">
                  <c:v>27181</c:v>
                </c:pt>
                <c:pt idx="18">
                  <c:v>27273</c:v>
                </c:pt>
                <c:pt idx="19">
                  <c:v>27364</c:v>
                </c:pt>
                <c:pt idx="20">
                  <c:v>27454</c:v>
                </c:pt>
                <c:pt idx="21">
                  <c:v>27546</c:v>
                </c:pt>
                <c:pt idx="22">
                  <c:v>27638</c:v>
                </c:pt>
                <c:pt idx="23">
                  <c:v>27729</c:v>
                </c:pt>
                <c:pt idx="24">
                  <c:v>27820</c:v>
                </c:pt>
                <c:pt idx="25">
                  <c:v>27912</c:v>
                </c:pt>
                <c:pt idx="26">
                  <c:v>28004</c:v>
                </c:pt>
                <c:pt idx="27">
                  <c:v>28095</c:v>
                </c:pt>
                <c:pt idx="28">
                  <c:v>28185</c:v>
                </c:pt>
                <c:pt idx="29">
                  <c:v>28277</c:v>
                </c:pt>
                <c:pt idx="30">
                  <c:v>28369</c:v>
                </c:pt>
                <c:pt idx="31">
                  <c:v>28460</c:v>
                </c:pt>
                <c:pt idx="32">
                  <c:v>28550</c:v>
                </c:pt>
                <c:pt idx="33">
                  <c:v>28642</c:v>
                </c:pt>
                <c:pt idx="34">
                  <c:v>28734</c:v>
                </c:pt>
                <c:pt idx="35">
                  <c:v>28825</c:v>
                </c:pt>
                <c:pt idx="36">
                  <c:v>28915</c:v>
                </c:pt>
                <c:pt idx="37">
                  <c:v>29007</c:v>
                </c:pt>
                <c:pt idx="38">
                  <c:v>29099</c:v>
                </c:pt>
                <c:pt idx="39">
                  <c:v>29190</c:v>
                </c:pt>
                <c:pt idx="40">
                  <c:v>29281</c:v>
                </c:pt>
                <c:pt idx="41">
                  <c:v>29373</c:v>
                </c:pt>
                <c:pt idx="42">
                  <c:v>29465</c:v>
                </c:pt>
                <c:pt idx="43">
                  <c:v>29556</c:v>
                </c:pt>
                <c:pt idx="44">
                  <c:v>29646</c:v>
                </c:pt>
                <c:pt idx="45">
                  <c:v>29738</c:v>
                </c:pt>
                <c:pt idx="46">
                  <c:v>29830</c:v>
                </c:pt>
                <c:pt idx="47">
                  <c:v>29921</c:v>
                </c:pt>
                <c:pt idx="48">
                  <c:v>30011</c:v>
                </c:pt>
                <c:pt idx="49">
                  <c:v>30103</c:v>
                </c:pt>
                <c:pt idx="50">
                  <c:v>30195</c:v>
                </c:pt>
                <c:pt idx="51">
                  <c:v>30286</c:v>
                </c:pt>
                <c:pt idx="52">
                  <c:v>30376</c:v>
                </c:pt>
                <c:pt idx="53">
                  <c:v>30468</c:v>
                </c:pt>
                <c:pt idx="54">
                  <c:v>30560</c:v>
                </c:pt>
                <c:pt idx="55">
                  <c:v>30651</c:v>
                </c:pt>
                <c:pt idx="56">
                  <c:v>30742</c:v>
                </c:pt>
                <c:pt idx="57">
                  <c:v>30834</c:v>
                </c:pt>
                <c:pt idx="58">
                  <c:v>30926</c:v>
                </c:pt>
                <c:pt idx="59">
                  <c:v>31017</c:v>
                </c:pt>
                <c:pt idx="60">
                  <c:v>31107</c:v>
                </c:pt>
                <c:pt idx="61">
                  <c:v>31199</c:v>
                </c:pt>
                <c:pt idx="62">
                  <c:v>31291</c:v>
                </c:pt>
                <c:pt idx="63">
                  <c:v>31382</c:v>
                </c:pt>
                <c:pt idx="64">
                  <c:v>31472</c:v>
                </c:pt>
                <c:pt idx="65">
                  <c:v>31564</c:v>
                </c:pt>
                <c:pt idx="66">
                  <c:v>31656</c:v>
                </c:pt>
                <c:pt idx="67">
                  <c:v>31747</c:v>
                </c:pt>
                <c:pt idx="68">
                  <c:v>31837</c:v>
                </c:pt>
                <c:pt idx="69">
                  <c:v>31929</c:v>
                </c:pt>
                <c:pt idx="70">
                  <c:v>32021</c:v>
                </c:pt>
                <c:pt idx="71">
                  <c:v>32112</c:v>
                </c:pt>
                <c:pt idx="72">
                  <c:v>32203</c:v>
                </c:pt>
                <c:pt idx="73">
                  <c:v>32295</c:v>
                </c:pt>
                <c:pt idx="74">
                  <c:v>32387</c:v>
                </c:pt>
                <c:pt idx="75">
                  <c:v>32478</c:v>
                </c:pt>
                <c:pt idx="76">
                  <c:v>32568</c:v>
                </c:pt>
                <c:pt idx="77">
                  <c:v>32660</c:v>
                </c:pt>
                <c:pt idx="78">
                  <c:v>32752</c:v>
                </c:pt>
                <c:pt idx="79">
                  <c:v>32843</c:v>
                </c:pt>
                <c:pt idx="80">
                  <c:v>32933</c:v>
                </c:pt>
                <c:pt idx="81">
                  <c:v>33025</c:v>
                </c:pt>
                <c:pt idx="82">
                  <c:v>33117</c:v>
                </c:pt>
                <c:pt idx="83">
                  <c:v>33208</c:v>
                </c:pt>
                <c:pt idx="84">
                  <c:v>33298</c:v>
                </c:pt>
                <c:pt idx="85">
                  <c:v>33390</c:v>
                </c:pt>
                <c:pt idx="86">
                  <c:v>33482</c:v>
                </c:pt>
                <c:pt idx="87">
                  <c:v>33573</c:v>
                </c:pt>
                <c:pt idx="88">
                  <c:v>33664</c:v>
                </c:pt>
                <c:pt idx="89">
                  <c:v>33756</c:v>
                </c:pt>
                <c:pt idx="90">
                  <c:v>33848</c:v>
                </c:pt>
                <c:pt idx="91">
                  <c:v>33939</c:v>
                </c:pt>
                <c:pt idx="92">
                  <c:v>34029</c:v>
                </c:pt>
                <c:pt idx="93">
                  <c:v>34121</c:v>
                </c:pt>
                <c:pt idx="94">
                  <c:v>34213</c:v>
                </c:pt>
                <c:pt idx="95">
                  <c:v>34304</c:v>
                </c:pt>
                <c:pt idx="96">
                  <c:v>34394</c:v>
                </c:pt>
                <c:pt idx="97">
                  <c:v>34486</c:v>
                </c:pt>
                <c:pt idx="98">
                  <c:v>34578</c:v>
                </c:pt>
                <c:pt idx="99">
                  <c:v>34669</c:v>
                </c:pt>
                <c:pt idx="100">
                  <c:v>34759</c:v>
                </c:pt>
                <c:pt idx="101">
                  <c:v>34851</c:v>
                </c:pt>
                <c:pt idx="102">
                  <c:v>34943</c:v>
                </c:pt>
                <c:pt idx="103">
                  <c:v>35034</c:v>
                </c:pt>
                <c:pt idx="104">
                  <c:v>35125</c:v>
                </c:pt>
                <c:pt idx="105">
                  <c:v>35217</c:v>
                </c:pt>
                <c:pt idx="106">
                  <c:v>35309</c:v>
                </c:pt>
                <c:pt idx="107">
                  <c:v>35400</c:v>
                </c:pt>
                <c:pt idx="108">
                  <c:v>35490</c:v>
                </c:pt>
                <c:pt idx="109">
                  <c:v>35582</c:v>
                </c:pt>
                <c:pt idx="110">
                  <c:v>35674</c:v>
                </c:pt>
                <c:pt idx="111">
                  <c:v>35765</c:v>
                </c:pt>
                <c:pt idx="112">
                  <c:v>35855</c:v>
                </c:pt>
                <c:pt idx="113">
                  <c:v>35947</c:v>
                </c:pt>
                <c:pt idx="114">
                  <c:v>36039</c:v>
                </c:pt>
                <c:pt idx="115">
                  <c:v>36130</c:v>
                </c:pt>
                <c:pt idx="116">
                  <c:v>36220</c:v>
                </c:pt>
                <c:pt idx="117">
                  <c:v>36312</c:v>
                </c:pt>
                <c:pt idx="118">
                  <c:v>36404</c:v>
                </c:pt>
                <c:pt idx="119">
                  <c:v>36495</c:v>
                </c:pt>
                <c:pt idx="120">
                  <c:v>36586</c:v>
                </c:pt>
                <c:pt idx="121">
                  <c:v>36678</c:v>
                </c:pt>
                <c:pt idx="122">
                  <c:v>36770</c:v>
                </c:pt>
                <c:pt idx="123">
                  <c:v>36861</c:v>
                </c:pt>
                <c:pt idx="124">
                  <c:v>36951</c:v>
                </c:pt>
                <c:pt idx="125">
                  <c:v>37043</c:v>
                </c:pt>
                <c:pt idx="126">
                  <c:v>37135</c:v>
                </c:pt>
                <c:pt idx="127">
                  <c:v>37226</c:v>
                </c:pt>
                <c:pt idx="128">
                  <c:v>37316</c:v>
                </c:pt>
                <c:pt idx="129">
                  <c:v>37408</c:v>
                </c:pt>
                <c:pt idx="130">
                  <c:v>37500</c:v>
                </c:pt>
                <c:pt idx="131">
                  <c:v>37591</c:v>
                </c:pt>
                <c:pt idx="132">
                  <c:v>37681</c:v>
                </c:pt>
                <c:pt idx="133">
                  <c:v>37773</c:v>
                </c:pt>
                <c:pt idx="134">
                  <c:v>37865</c:v>
                </c:pt>
                <c:pt idx="135">
                  <c:v>37956</c:v>
                </c:pt>
                <c:pt idx="136">
                  <c:v>38047</c:v>
                </c:pt>
                <c:pt idx="137">
                  <c:v>38139</c:v>
                </c:pt>
                <c:pt idx="138">
                  <c:v>38231</c:v>
                </c:pt>
                <c:pt idx="139">
                  <c:v>38322</c:v>
                </c:pt>
                <c:pt idx="140">
                  <c:v>38412</c:v>
                </c:pt>
                <c:pt idx="141">
                  <c:v>38504</c:v>
                </c:pt>
                <c:pt idx="142">
                  <c:v>38596</c:v>
                </c:pt>
                <c:pt idx="143">
                  <c:v>38687</c:v>
                </c:pt>
                <c:pt idx="144">
                  <c:v>38777</c:v>
                </c:pt>
                <c:pt idx="145">
                  <c:v>38869</c:v>
                </c:pt>
                <c:pt idx="146">
                  <c:v>38961</c:v>
                </c:pt>
              </c:strCache>
            </c:strRef>
          </c:cat>
          <c:val>
            <c:numRef>
              <c:f>'International SR''s (Fig 12)'!$I$9:$I$155</c:f>
              <c:numCache>
                <c:ptCount val="147"/>
                <c:pt idx="0">
                  <c:v>8.366197183</c:v>
                </c:pt>
                <c:pt idx="1">
                  <c:v>9.526416644</c:v>
                </c:pt>
                <c:pt idx="2">
                  <c:v>9.927749532</c:v>
                </c:pt>
                <c:pt idx="3">
                  <c:v>9.835630965</c:v>
                </c:pt>
                <c:pt idx="4">
                  <c:v>10.055291243</c:v>
                </c:pt>
                <c:pt idx="5">
                  <c:v>10.501253133</c:v>
                </c:pt>
                <c:pt idx="6">
                  <c:v>10.134717587</c:v>
                </c:pt>
                <c:pt idx="7">
                  <c:v>9.53307393</c:v>
                </c:pt>
                <c:pt idx="8">
                  <c:v>8.919177427</c:v>
                </c:pt>
                <c:pt idx="9">
                  <c:v>8.010366356</c:v>
                </c:pt>
                <c:pt idx="10">
                  <c:v>8.521102596</c:v>
                </c:pt>
                <c:pt idx="11">
                  <c:v>10.003272608</c:v>
                </c:pt>
                <c:pt idx="12">
                  <c:v>9.429941396</c:v>
                </c:pt>
                <c:pt idx="13">
                  <c:v>10.315898498</c:v>
                </c:pt>
                <c:pt idx="14">
                  <c:v>10.490642387</c:v>
                </c:pt>
                <c:pt idx="15">
                  <c:v>11.684622919</c:v>
                </c:pt>
                <c:pt idx="16">
                  <c:v>11.246376812</c:v>
                </c:pt>
                <c:pt idx="17">
                  <c:v>10.161137441</c:v>
                </c:pt>
                <c:pt idx="18">
                  <c:v>10.06624954</c:v>
                </c:pt>
                <c:pt idx="19">
                  <c:v>10.942851992</c:v>
                </c:pt>
                <c:pt idx="20">
                  <c:v>9.813499112</c:v>
                </c:pt>
                <c:pt idx="21">
                  <c:v>12.463330819</c:v>
                </c:pt>
                <c:pt idx="22">
                  <c:v>9.992493119</c:v>
                </c:pt>
                <c:pt idx="23">
                  <c:v>9.996751665</c:v>
                </c:pt>
                <c:pt idx="24">
                  <c:v>9.639889197</c:v>
                </c:pt>
                <c:pt idx="25">
                  <c:v>9.567925263</c:v>
                </c:pt>
                <c:pt idx="26">
                  <c:v>9.447442426</c:v>
                </c:pt>
                <c:pt idx="27">
                  <c:v>8.936265042</c:v>
                </c:pt>
                <c:pt idx="28">
                  <c:v>7.992131721</c:v>
                </c:pt>
                <c:pt idx="29">
                  <c:v>8.460884354</c:v>
                </c:pt>
                <c:pt idx="30">
                  <c:v>8.966513099</c:v>
                </c:pt>
                <c:pt idx="31">
                  <c:v>9.403867881</c:v>
                </c:pt>
                <c:pt idx="32">
                  <c:v>9.35733316</c:v>
                </c:pt>
                <c:pt idx="33">
                  <c:v>8.48908187</c:v>
                </c:pt>
                <c:pt idx="34">
                  <c:v>8.81324747</c:v>
                </c:pt>
                <c:pt idx="35">
                  <c:v>8.807021734</c:v>
                </c:pt>
                <c:pt idx="36">
                  <c:v>9.386950979</c:v>
                </c:pt>
                <c:pt idx="37">
                  <c:v>8.783591841</c:v>
                </c:pt>
                <c:pt idx="38">
                  <c:v>8.407762708</c:v>
                </c:pt>
                <c:pt idx="39">
                  <c:v>8.942005015</c:v>
                </c:pt>
                <c:pt idx="40">
                  <c:v>9.50617284</c:v>
                </c:pt>
                <c:pt idx="41">
                  <c:v>9.922258592</c:v>
                </c:pt>
                <c:pt idx="42">
                  <c:v>9.974272709</c:v>
                </c:pt>
                <c:pt idx="43">
                  <c:v>10.654691562</c:v>
                </c:pt>
                <c:pt idx="44">
                  <c:v>9.787686757</c:v>
                </c:pt>
                <c:pt idx="45">
                  <c:v>9.905574723</c:v>
                </c:pt>
                <c:pt idx="46">
                  <c:v>11.455649212</c:v>
                </c:pt>
                <c:pt idx="47">
                  <c:v>12.231759657</c:v>
                </c:pt>
                <c:pt idx="48">
                  <c:v>11.573995592</c:v>
                </c:pt>
                <c:pt idx="49">
                  <c:v>11.776230772</c:v>
                </c:pt>
                <c:pt idx="50">
                  <c:v>11.449820203</c:v>
                </c:pt>
                <c:pt idx="51">
                  <c:v>9.972969702</c:v>
                </c:pt>
                <c:pt idx="52">
                  <c:v>9.804854831</c:v>
                </c:pt>
                <c:pt idx="53">
                  <c:v>8.715489003</c:v>
                </c:pt>
                <c:pt idx="54">
                  <c:v>8.364326376</c:v>
                </c:pt>
                <c:pt idx="55">
                  <c:v>8.971618135</c:v>
                </c:pt>
                <c:pt idx="56">
                  <c:v>10.269846362</c:v>
                </c:pt>
                <c:pt idx="57">
                  <c:v>10.629007104</c:v>
                </c:pt>
                <c:pt idx="58">
                  <c:v>11.319796954</c:v>
                </c:pt>
                <c:pt idx="59">
                  <c:v>10.991207034</c:v>
                </c:pt>
                <c:pt idx="60">
                  <c:v>9.359540927</c:v>
                </c:pt>
                <c:pt idx="61">
                  <c:v>10.229022325</c:v>
                </c:pt>
                <c:pt idx="62">
                  <c:v>7.889584336</c:v>
                </c:pt>
                <c:pt idx="63">
                  <c:v>8.57106831</c:v>
                </c:pt>
                <c:pt idx="64">
                  <c:v>8.897754685</c:v>
                </c:pt>
                <c:pt idx="65">
                  <c:v>8.886237802</c:v>
                </c:pt>
                <c:pt idx="66">
                  <c:v>7.749992441</c:v>
                </c:pt>
                <c:pt idx="67">
                  <c:v>7.172666406</c:v>
                </c:pt>
                <c:pt idx="68">
                  <c:v>8.036502797</c:v>
                </c:pt>
                <c:pt idx="69">
                  <c:v>5.847470128</c:v>
                </c:pt>
                <c:pt idx="70">
                  <c:v>6.477070539</c:v>
                </c:pt>
                <c:pt idx="71">
                  <c:v>7.548493951</c:v>
                </c:pt>
                <c:pt idx="72">
                  <c:v>7.214511475</c:v>
                </c:pt>
                <c:pt idx="73">
                  <c:v>7.374774338</c:v>
                </c:pt>
                <c:pt idx="74">
                  <c:v>7.396746593</c:v>
                </c:pt>
                <c:pt idx="75">
                  <c:v>7.143042273</c:v>
                </c:pt>
                <c:pt idx="76">
                  <c:v>7.936788875</c:v>
                </c:pt>
                <c:pt idx="77">
                  <c:v>7.146613247</c:v>
                </c:pt>
                <c:pt idx="78">
                  <c:v>6.680367445</c:v>
                </c:pt>
                <c:pt idx="79">
                  <c:v>6.817904623</c:v>
                </c:pt>
                <c:pt idx="80">
                  <c:v>6.969653661</c:v>
                </c:pt>
                <c:pt idx="81">
                  <c:v>7.195239099</c:v>
                </c:pt>
                <c:pt idx="82">
                  <c:v>6.888899163</c:v>
                </c:pt>
                <c:pt idx="83">
                  <c:v>6.896630969</c:v>
                </c:pt>
                <c:pt idx="84">
                  <c:v>7.305342815</c:v>
                </c:pt>
                <c:pt idx="85">
                  <c:v>7.156686177</c:v>
                </c:pt>
                <c:pt idx="86">
                  <c:v>6.996297783</c:v>
                </c:pt>
                <c:pt idx="87">
                  <c:v>7.587026361</c:v>
                </c:pt>
                <c:pt idx="88">
                  <c:v>7.72868967</c:v>
                </c:pt>
                <c:pt idx="89">
                  <c:v>7.921967769</c:v>
                </c:pt>
                <c:pt idx="90">
                  <c:v>7.343874512</c:v>
                </c:pt>
                <c:pt idx="91">
                  <c:v>7.8219977</c:v>
                </c:pt>
                <c:pt idx="92">
                  <c:v>5.673108964</c:v>
                </c:pt>
                <c:pt idx="93">
                  <c:v>6.206769909</c:v>
                </c:pt>
                <c:pt idx="94">
                  <c:v>5.371321812</c:v>
                </c:pt>
                <c:pt idx="95">
                  <c:v>5.87555768</c:v>
                </c:pt>
                <c:pt idx="96">
                  <c:v>4.067057435</c:v>
                </c:pt>
                <c:pt idx="97">
                  <c:v>5.054807636</c:v>
                </c:pt>
                <c:pt idx="98">
                  <c:v>4.93131181</c:v>
                </c:pt>
                <c:pt idx="99">
                  <c:v>5.278570214</c:v>
                </c:pt>
                <c:pt idx="100">
                  <c:v>5.660729971</c:v>
                </c:pt>
                <c:pt idx="101">
                  <c:v>4.703978573</c:v>
                </c:pt>
                <c:pt idx="102">
                  <c:v>4.245283019</c:v>
                </c:pt>
                <c:pt idx="103">
                  <c:v>3.971745122</c:v>
                </c:pt>
                <c:pt idx="104">
                  <c:v>4.244250709</c:v>
                </c:pt>
                <c:pt idx="105">
                  <c:v>3.942297493</c:v>
                </c:pt>
                <c:pt idx="106">
                  <c:v>4.103011785</c:v>
                </c:pt>
                <c:pt idx="107">
                  <c:v>3.784100909</c:v>
                </c:pt>
                <c:pt idx="108">
                  <c:v>3.630980739</c:v>
                </c:pt>
                <c:pt idx="109">
                  <c:v>3.884312834</c:v>
                </c:pt>
                <c:pt idx="110">
                  <c:v>3.399880415</c:v>
                </c:pt>
                <c:pt idx="111">
                  <c:v>3.666307225</c:v>
                </c:pt>
                <c:pt idx="112">
                  <c:v>4.662798318</c:v>
                </c:pt>
                <c:pt idx="113">
                  <c:v>4.48904478</c:v>
                </c:pt>
                <c:pt idx="114">
                  <c:v>4.35011864</c:v>
                </c:pt>
                <c:pt idx="115">
                  <c:v>3.82698824</c:v>
                </c:pt>
                <c:pt idx="116">
                  <c:v>3.6497791</c:v>
                </c:pt>
                <c:pt idx="117">
                  <c:v>2.247461814</c:v>
                </c:pt>
                <c:pt idx="118">
                  <c:v>1.714319788</c:v>
                </c:pt>
                <c:pt idx="119">
                  <c:v>1.89448161</c:v>
                </c:pt>
                <c:pt idx="120">
                  <c:v>2.425203989</c:v>
                </c:pt>
                <c:pt idx="121">
                  <c:v>2.395955862</c:v>
                </c:pt>
                <c:pt idx="122">
                  <c:v>2.616151051</c:v>
                </c:pt>
                <c:pt idx="123">
                  <c:v>1.933153654</c:v>
                </c:pt>
                <c:pt idx="124">
                  <c:v>1.877654825</c:v>
                </c:pt>
                <c:pt idx="125">
                  <c:v>1.197418867</c:v>
                </c:pt>
                <c:pt idx="126">
                  <c:v>3.43049798</c:v>
                </c:pt>
                <c:pt idx="127">
                  <c:v>0.539527714</c:v>
                </c:pt>
                <c:pt idx="128">
                  <c:v>2.910366892</c:v>
                </c:pt>
                <c:pt idx="129">
                  <c:v>2.823331378</c:v>
                </c:pt>
                <c:pt idx="130">
                  <c:v>1.95143713</c:v>
                </c:pt>
                <c:pt idx="131">
                  <c:v>1.76489247</c:v>
                </c:pt>
                <c:pt idx="132">
                  <c:v>1.869475268</c:v>
                </c:pt>
                <c:pt idx="133">
                  <c:v>2.152624941</c:v>
                </c:pt>
                <c:pt idx="134">
                  <c:v>2.345991357</c:v>
                </c:pt>
                <c:pt idx="135">
                  <c:v>2.194278302</c:v>
                </c:pt>
                <c:pt idx="136">
                  <c:v>2.109271836</c:v>
                </c:pt>
                <c:pt idx="137">
                  <c:v>1.957663352</c:v>
                </c:pt>
                <c:pt idx="138">
                  <c:v>1.622944041</c:v>
                </c:pt>
                <c:pt idx="139">
                  <c:v>2.340111071</c:v>
                </c:pt>
                <c:pt idx="140">
                  <c:v>0.59048476</c:v>
                </c:pt>
                <c:pt idx="141">
                  <c:v>-0.343382091</c:v>
                </c:pt>
                <c:pt idx="142">
                  <c:v>-1.468897829</c:v>
                </c:pt>
                <c:pt idx="143">
                  <c:v>-0.307489092</c:v>
                </c:pt>
                <c:pt idx="144">
                  <c:v>-0.317399455</c:v>
                </c:pt>
                <c:pt idx="145">
                  <c:v>-0.57337884</c:v>
                </c:pt>
                <c:pt idx="146">
                  <c:v>-0.483011843</c:v>
                </c:pt>
              </c:numCache>
            </c:numRef>
          </c:val>
          <c:smooth val="0"/>
        </c:ser>
        <c:ser>
          <c:idx val="2"/>
          <c:order val="5"/>
          <c:tx>
            <c:strRef>
              <c:f>'International SR''s (Fig 12)'!$J$8</c:f>
              <c:strCache>
                <c:ptCount val="1"/>
                <c:pt idx="0">
                  <c:v>France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'International SR''s (Fig 12)'!$A$9:$A$155</c:f>
              <c:strCache>
                <c:ptCount val="147"/>
                <c:pt idx="0">
                  <c:v>25628</c:v>
                </c:pt>
                <c:pt idx="1">
                  <c:v>25720</c:v>
                </c:pt>
                <c:pt idx="2">
                  <c:v>25812</c:v>
                </c:pt>
                <c:pt idx="3">
                  <c:v>25903</c:v>
                </c:pt>
                <c:pt idx="4">
                  <c:v>25993</c:v>
                </c:pt>
                <c:pt idx="5">
                  <c:v>26085</c:v>
                </c:pt>
                <c:pt idx="6">
                  <c:v>26177</c:v>
                </c:pt>
                <c:pt idx="7">
                  <c:v>26268</c:v>
                </c:pt>
                <c:pt idx="8">
                  <c:v>26359</c:v>
                </c:pt>
                <c:pt idx="9">
                  <c:v>26451</c:v>
                </c:pt>
                <c:pt idx="10">
                  <c:v>26543</c:v>
                </c:pt>
                <c:pt idx="11">
                  <c:v>26634</c:v>
                </c:pt>
                <c:pt idx="12">
                  <c:v>26724</c:v>
                </c:pt>
                <c:pt idx="13">
                  <c:v>26816</c:v>
                </c:pt>
                <c:pt idx="14">
                  <c:v>26908</c:v>
                </c:pt>
                <c:pt idx="15">
                  <c:v>26999</c:v>
                </c:pt>
                <c:pt idx="16">
                  <c:v>27089</c:v>
                </c:pt>
                <c:pt idx="17">
                  <c:v>27181</c:v>
                </c:pt>
                <c:pt idx="18">
                  <c:v>27273</c:v>
                </c:pt>
                <c:pt idx="19">
                  <c:v>27364</c:v>
                </c:pt>
                <c:pt idx="20">
                  <c:v>27454</c:v>
                </c:pt>
                <c:pt idx="21">
                  <c:v>27546</c:v>
                </c:pt>
                <c:pt idx="22">
                  <c:v>27638</c:v>
                </c:pt>
                <c:pt idx="23">
                  <c:v>27729</c:v>
                </c:pt>
                <c:pt idx="24">
                  <c:v>27820</c:v>
                </c:pt>
                <c:pt idx="25">
                  <c:v>27912</c:v>
                </c:pt>
                <c:pt idx="26">
                  <c:v>28004</c:v>
                </c:pt>
                <c:pt idx="27">
                  <c:v>28095</c:v>
                </c:pt>
                <c:pt idx="28">
                  <c:v>28185</c:v>
                </c:pt>
                <c:pt idx="29">
                  <c:v>28277</c:v>
                </c:pt>
                <c:pt idx="30">
                  <c:v>28369</c:v>
                </c:pt>
                <c:pt idx="31">
                  <c:v>28460</c:v>
                </c:pt>
                <c:pt idx="32">
                  <c:v>28550</c:v>
                </c:pt>
                <c:pt idx="33">
                  <c:v>28642</c:v>
                </c:pt>
                <c:pt idx="34">
                  <c:v>28734</c:v>
                </c:pt>
                <c:pt idx="35">
                  <c:v>28825</c:v>
                </c:pt>
                <c:pt idx="36">
                  <c:v>28915</c:v>
                </c:pt>
                <c:pt idx="37">
                  <c:v>29007</c:v>
                </c:pt>
                <c:pt idx="38">
                  <c:v>29099</c:v>
                </c:pt>
                <c:pt idx="39">
                  <c:v>29190</c:v>
                </c:pt>
                <c:pt idx="40">
                  <c:v>29281</c:v>
                </c:pt>
                <c:pt idx="41">
                  <c:v>29373</c:v>
                </c:pt>
                <c:pt idx="42">
                  <c:v>29465</c:v>
                </c:pt>
                <c:pt idx="43">
                  <c:v>29556</c:v>
                </c:pt>
                <c:pt idx="44">
                  <c:v>29646</c:v>
                </c:pt>
                <c:pt idx="45">
                  <c:v>29738</c:v>
                </c:pt>
                <c:pt idx="46">
                  <c:v>29830</c:v>
                </c:pt>
                <c:pt idx="47">
                  <c:v>29921</c:v>
                </c:pt>
                <c:pt idx="48">
                  <c:v>30011</c:v>
                </c:pt>
                <c:pt idx="49">
                  <c:v>30103</c:v>
                </c:pt>
                <c:pt idx="50">
                  <c:v>30195</c:v>
                </c:pt>
                <c:pt idx="51">
                  <c:v>30286</c:v>
                </c:pt>
                <c:pt idx="52">
                  <c:v>30376</c:v>
                </c:pt>
                <c:pt idx="53">
                  <c:v>30468</c:v>
                </c:pt>
                <c:pt idx="54">
                  <c:v>30560</c:v>
                </c:pt>
                <c:pt idx="55">
                  <c:v>30651</c:v>
                </c:pt>
                <c:pt idx="56">
                  <c:v>30742</c:v>
                </c:pt>
                <c:pt idx="57">
                  <c:v>30834</c:v>
                </c:pt>
                <c:pt idx="58">
                  <c:v>30926</c:v>
                </c:pt>
                <c:pt idx="59">
                  <c:v>31017</c:v>
                </c:pt>
                <c:pt idx="60">
                  <c:v>31107</c:v>
                </c:pt>
                <c:pt idx="61">
                  <c:v>31199</c:v>
                </c:pt>
                <c:pt idx="62">
                  <c:v>31291</c:v>
                </c:pt>
                <c:pt idx="63">
                  <c:v>31382</c:v>
                </c:pt>
                <c:pt idx="64">
                  <c:v>31472</c:v>
                </c:pt>
                <c:pt idx="65">
                  <c:v>31564</c:v>
                </c:pt>
                <c:pt idx="66">
                  <c:v>31656</c:v>
                </c:pt>
                <c:pt idx="67">
                  <c:v>31747</c:v>
                </c:pt>
                <c:pt idx="68">
                  <c:v>31837</c:v>
                </c:pt>
                <c:pt idx="69">
                  <c:v>31929</c:v>
                </c:pt>
                <c:pt idx="70">
                  <c:v>32021</c:v>
                </c:pt>
                <c:pt idx="71">
                  <c:v>32112</c:v>
                </c:pt>
                <c:pt idx="72">
                  <c:v>32203</c:v>
                </c:pt>
                <c:pt idx="73">
                  <c:v>32295</c:v>
                </c:pt>
                <c:pt idx="74">
                  <c:v>32387</c:v>
                </c:pt>
                <c:pt idx="75">
                  <c:v>32478</c:v>
                </c:pt>
                <c:pt idx="76">
                  <c:v>32568</c:v>
                </c:pt>
                <c:pt idx="77">
                  <c:v>32660</c:v>
                </c:pt>
                <c:pt idx="78">
                  <c:v>32752</c:v>
                </c:pt>
                <c:pt idx="79">
                  <c:v>32843</c:v>
                </c:pt>
                <c:pt idx="80">
                  <c:v>32933</c:v>
                </c:pt>
                <c:pt idx="81">
                  <c:v>33025</c:v>
                </c:pt>
                <c:pt idx="82">
                  <c:v>33117</c:v>
                </c:pt>
                <c:pt idx="83">
                  <c:v>33208</c:v>
                </c:pt>
                <c:pt idx="84">
                  <c:v>33298</c:v>
                </c:pt>
                <c:pt idx="85">
                  <c:v>33390</c:v>
                </c:pt>
                <c:pt idx="86">
                  <c:v>33482</c:v>
                </c:pt>
                <c:pt idx="87">
                  <c:v>33573</c:v>
                </c:pt>
                <c:pt idx="88">
                  <c:v>33664</c:v>
                </c:pt>
                <c:pt idx="89">
                  <c:v>33756</c:v>
                </c:pt>
                <c:pt idx="90">
                  <c:v>33848</c:v>
                </c:pt>
                <c:pt idx="91">
                  <c:v>33939</c:v>
                </c:pt>
                <c:pt idx="92">
                  <c:v>34029</c:v>
                </c:pt>
                <c:pt idx="93">
                  <c:v>34121</c:v>
                </c:pt>
                <c:pt idx="94">
                  <c:v>34213</c:v>
                </c:pt>
                <c:pt idx="95">
                  <c:v>34304</c:v>
                </c:pt>
                <c:pt idx="96">
                  <c:v>34394</c:v>
                </c:pt>
                <c:pt idx="97">
                  <c:v>34486</c:v>
                </c:pt>
                <c:pt idx="98">
                  <c:v>34578</c:v>
                </c:pt>
                <c:pt idx="99">
                  <c:v>34669</c:v>
                </c:pt>
                <c:pt idx="100">
                  <c:v>34759</c:v>
                </c:pt>
                <c:pt idx="101">
                  <c:v>34851</c:v>
                </c:pt>
                <c:pt idx="102">
                  <c:v>34943</c:v>
                </c:pt>
                <c:pt idx="103">
                  <c:v>35034</c:v>
                </c:pt>
                <c:pt idx="104">
                  <c:v>35125</c:v>
                </c:pt>
                <c:pt idx="105">
                  <c:v>35217</c:v>
                </c:pt>
                <c:pt idx="106">
                  <c:v>35309</c:v>
                </c:pt>
                <c:pt idx="107">
                  <c:v>35400</c:v>
                </c:pt>
                <c:pt idx="108">
                  <c:v>35490</c:v>
                </c:pt>
                <c:pt idx="109">
                  <c:v>35582</c:v>
                </c:pt>
                <c:pt idx="110">
                  <c:v>35674</c:v>
                </c:pt>
                <c:pt idx="111">
                  <c:v>35765</c:v>
                </c:pt>
                <c:pt idx="112">
                  <c:v>35855</c:v>
                </c:pt>
                <c:pt idx="113">
                  <c:v>35947</c:v>
                </c:pt>
                <c:pt idx="114">
                  <c:v>36039</c:v>
                </c:pt>
                <c:pt idx="115">
                  <c:v>36130</c:v>
                </c:pt>
                <c:pt idx="116">
                  <c:v>36220</c:v>
                </c:pt>
                <c:pt idx="117">
                  <c:v>36312</c:v>
                </c:pt>
                <c:pt idx="118">
                  <c:v>36404</c:v>
                </c:pt>
                <c:pt idx="119">
                  <c:v>36495</c:v>
                </c:pt>
                <c:pt idx="120">
                  <c:v>36586</c:v>
                </c:pt>
                <c:pt idx="121">
                  <c:v>36678</c:v>
                </c:pt>
                <c:pt idx="122">
                  <c:v>36770</c:v>
                </c:pt>
                <c:pt idx="123">
                  <c:v>36861</c:v>
                </c:pt>
                <c:pt idx="124">
                  <c:v>36951</c:v>
                </c:pt>
                <c:pt idx="125">
                  <c:v>37043</c:v>
                </c:pt>
                <c:pt idx="126">
                  <c:v>37135</c:v>
                </c:pt>
                <c:pt idx="127">
                  <c:v>37226</c:v>
                </c:pt>
                <c:pt idx="128">
                  <c:v>37316</c:v>
                </c:pt>
                <c:pt idx="129">
                  <c:v>37408</c:v>
                </c:pt>
                <c:pt idx="130">
                  <c:v>37500</c:v>
                </c:pt>
                <c:pt idx="131">
                  <c:v>37591</c:v>
                </c:pt>
                <c:pt idx="132">
                  <c:v>37681</c:v>
                </c:pt>
                <c:pt idx="133">
                  <c:v>37773</c:v>
                </c:pt>
                <c:pt idx="134">
                  <c:v>37865</c:v>
                </c:pt>
                <c:pt idx="135">
                  <c:v>37956</c:v>
                </c:pt>
                <c:pt idx="136">
                  <c:v>38047</c:v>
                </c:pt>
                <c:pt idx="137">
                  <c:v>38139</c:v>
                </c:pt>
                <c:pt idx="138">
                  <c:v>38231</c:v>
                </c:pt>
                <c:pt idx="139">
                  <c:v>38322</c:v>
                </c:pt>
                <c:pt idx="140">
                  <c:v>38412</c:v>
                </c:pt>
                <c:pt idx="141">
                  <c:v>38504</c:v>
                </c:pt>
                <c:pt idx="142">
                  <c:v>38596</c:v>
                </c:pt>
                <c:pt idx="143">
                  <c:v>38687</c:v>
                </c:pt>
                <c:pt idx="144">
                  <c:v>38777</c:v>
                </c:pt>
                <c:pt idx="145">
                  <c:v>38869</c:v>
                </c:pt>
                <c:pt idx="146">
                  <c:v>38961</c:v>
                </c:pt>
              </c:strCache>
            </c:strRef>
          </c:cat>
          <c:val>
            <c:numRef>
              <c:f>'International SR''s (Fig 12)'!$J$9:$J$155</c:f>
              <c:numCache>
                <c:ptCount val="147"/>
                <c:pt idx="32">
                  <c:v>19.317194557</c:v>
                </c:pt>
                <c:pt idx="33">
                  <c:v>16.834847035</c:v>
                </c:pt>
                <c:pt idx="34">
                  <c:v>16.603289485</c:v>
                </c:pt>
                <c:pt idx="35">
                  <c:v>16.408502798</c:v>
                </c:pt>
                <c:pt idx="36">
                  <c:v>16.685937612</c:v>
                </c:pt>
                <c:pt idx="37">
                  <c:v>14.649700233</c:v>
                </c:pt>
                <c:pt idx="38">
                  <c:v>14.543875958</c:v>
                </c:pt>
                <c:pt idx="39">
                  <c:v>15.350141971</c:v>
                </c:pt>
                <c:pt idx="40">
                  <c:v>13.52700785</c:v>
                </c:pt>
                <c:pt idx="41">
                  <c:v>15.296030231</c:v>
                </c:pt>
                <c:pt idx="42">
                  <c:v>15.110941513</c:v>
                </c:pt>
                <c:pt idx="43">
                  <c:v>14.839375155</c:v>
                </c:pt>
                <c:pt idx="44">
                  <c:v>15.682970479</c:v>
                </c:pt>
                <c:pt idx="45">
                  <c:v>15.359839593</c:v>
                </c:pt>
                <c:pt idx="46">
                  <c:v>14.90487495</c:v>
                </c:pt>
                <c:pt idx="47">
                  <c:v>13.598800878</c:v>
                </c:pt>
                <c:pt idx="48">
                  <c:v>14.777484718</c:v>
                </c:pt>
                <c:pt idx="49">
                  <c:v>14.228279538</c:v>
                </c:pt>
                <c:pt idx="50">
                  <c:v>14.13025449</c:v>
                </c:pt>
                <c:pt idx="51">
                  <c:v>12.558537935</c:v>
                </c:pt>
                <c:pt idx="52">
                  <c:v>14.302331674</c:v>
                </c:pt>
                <c:pt idx="53">
                  <c:v>13.12533749</c:v>
                </c:pt>
                <c:pt idx="54">
                  <c:v>12.857352288</c:v>
                </c:pt>
                <c:pt idx="55">
                  <c:v>12.201352066</c:v>
                </c:pt>
                <c:pt idx="56">
                  <c:v>11.65040986</c:v>
                </c:pt>
                <c:pt idx="57">
                  <c:v>11.176759816</c:v>
                </c:pt>
                <c:pt idx="58">
                  <c:v>11.301331417</c:v>
                </c:pt>
                <c:pt idx="59">
                  <c:v>11.227029633</c:v>
                </c:pt>
                <c:pt idx="60">
                  <c:v>10.53010633</c:v>
                </c:pt>
                <c:pt idx="61">
                  <c:v>10.03407984</c:v>
                </c:pt>
                <c:pt idx="62">
                  <c:v>11.086639719</c:v>
                </c:pt>
                <c:pt idx="63">
                  <c:v>10.932506319</c:v>
                </c:pt>
                <c:pt idx="64">
                  <c:v>11.207923082</c:v>
                </c:pt>
                <c:pt idx="65">
                  <c:v>9.531581877</c:v>
                </c:pt>
                <c:pt idx="66">
                  <c:v>9.262967502</c:v>
                </c:pt>
                <c:pt idx="67">
                  <c:v>9.154071472</c:v>
                </c:pt>
                <c:pt idx="68">
                  <c:v>8.125683136</c:v>
                </c:pt>
                <c:pt idx="69">
                  <c:v>8.383810974</c:v>
                </c:pt>
                <c:pt idx="70">
                  <c:v>8.049972804</c:v>
                </c:pt>
                <c:pt idx="71">
                  <c:v>7.739528569</c:v>
                </c:pt>
                <c:pt idx="72">
                  <c:v>8.127642735</c:v>
                </c:pt>
                <c:pt idx="73">
                  <c:v>8.850312695</c:v>
                </c:pt>
                <c:pt idx="74">
                  <c:v>8.202115382</c:v>
                </c:pt>
                <c:pt idx="75">
                  <c:v>9.035691469</c:v>
                </c:pt>
                <c:pt idx="76">
                  <c:v>8.243599602</c:v>
                </c:pt>
                <c:pt idx="77">
                  <c:v>8.373185413</c:v>
                </c:pt>
                <c:pt idx="78">
                  <c:v>8.930825557</c:v>
                </c:pt>
                <c:pt idx="79">
                  <c:v>9.748623052</c:v>
                </c:pt>
                <c:pt idx="80">
                  <c:v>9.466221417</c:v>
                </c:pt>
                <c:pt idx="81">
                  <c:v>8.897192199</c:v>
                </c:pt>
                <c:pt idx="82">
                  <c:v>10.282450966</c:v>
                </c:pt>
                <c:pt idx="83">
                  <c:v>9.527884726</c:v>
                </c:pt>
                <c:pt idx="84">
                  <c:v>10.652685012</c:v>
                </c:pt>
                <c:pt idx="85">
                  <c:v>10.764781925</c:v>
                </c:pt>
                <c:pt idx="86">
                  <c:v>10.666672183</c:v>
                </c:pt>
                <c:pt idx="87">
                  <c:v>10.298495686</c:v>
                </c:pt>
                <c:pt idx="88">
                  <c:v>10.930213982</c:v>
                </c:pt>
                <c:pt idx="89">
                  <c:v>11.688649629</c:v>
                </c:pt>
                <c:pt idx="90">
                  <c:v>11.879611809</c:v>
                </c:pt>
                <c:pt idx="91">
                  <c:v>11.819240963</c:v>
                </c:pt>
                <c:pt idx="92">
                  <c:v>12.776890651</c:v>
                </c:pt>
                <c:pt idx="93">
                  <c:v>12.594023891</c:v>
                </c:pt>
                <c:pt idx="94">
                  <c:v>12.476897029</c:v>
                </c:pt>
                <c:pt idx="95">
                  <c:v>11.511136904</c:v>
                </c:pt>
                <c:pt idx="96">
                  <c:v>11.787981166</c:v>
                </c:pt>
                <c:pt idx="97">
                  <c:v>11.103968288</c:v>
                </c:pt>
                <c:pt idx="98">
                  <c:v>11.400806329</c:v>
                </c:pt>
                <c:pt idx="99">
                  <c:v>12.377742369</c:v>
                </c:pt>
                <c:pt idx="100">
                  <c:v>12.363484603</c:v>
                </c:pt>
                <c:pt idx="101">
                  <c:v>12.361757767</c:v>
                </c:pt>
                <c:pt idx="102">
                  <c:v>13.083971866</c:v>
                </c:pt>
                <c:pt idx="103">
                  <c:v>13.662796968</c:v>
                </c:pt>
                <c:pt idx="104">
                  <c:v>11.617250329</c:v>
                </c:pt>
                <c:pt idx="105">
                  <c:v>12.342292999</c:v>
                </c:pt>
                <c:pt idx="106">
                  <c:v>11.405737688</c:v>
                </c:pt>
                <c:pt idx="107">
                  <c:v>12.248704729</c:v>
                </c:pt>
                <c:pt idx="108">
                  <c:v>12.619202756</c:v>
                </c:pt>
                <c:pt idx="109">
                  <c:v>12.484189875</c:v>
                </c:pt>
                <c:pt idx="110">
                  <c:v>13.752198005</c:v>
                </c:pt>
                <c:pt idx="111">
                  <c:v>12.635476253</c:v>
                </c:pt>
                <c:pt idx="112">
                  <c:v>12.881945668</c:v>
                </c:pt>
                <c:pt idx="113">
                  <c:v>12.290580783</c:v>
                </c:pt>
                <c:pt idx="114">
                  <c:v>12.622921481</c:v>
                </c:pt>
                <c:pt idx="115">
                  <c:v>12.120330641</c:v>
                </c:pt>
                <c:pt idx="116">
                  <c:v>12.584392024</c:v>
                </c:pt>
                <c:pt idx="117">
                  <c:v>12.525425423</c:v>
                </c:pt>
                <c:pt idx="118">
                  <c:v>11.703658397</c:v>
                </c:pt>
                <c:pt idx="119">
                  <c:v>11.826615572</c:v>
                </c:pt>
                <c:pt idx="120">
                  <c:v>11.433232366</c:v>
                </c:pt>
                <c:pt idx="121">
                  <c:v>11.438803759</c:v>
                </c:pt>
                <c:pt idx="122">
                  <c:v>11.4089949</c:v>
                </c:pt>
                <c:pt idx="123">
                  <c:v>13.541271281</c:v>
                </c:pt>
                <c:pt idx="124">
                  <c:v>12.758912308</c:v>
                </c:pt>
                <c:pt idx="125">
                  <c:v>11.961508389</c:v>
                </c:pt>
                <c:pt idx="126">
                  <c:v>12.864506123</c:v>
                </c:pt>
                <c:pt idx="127">
                  <c:v>13.391451197</c:v>
                </c:pt>
                <c:pt idx="128">
                  <c:v>13.883978722</c:v>
                </c:pt>
                <c:pt idx="129">
                  <c:v>13.74688369</c:v>
                </c:pt>
                <c:pt idx="130">
                  <c:v>13.119114624</c:v>
                </c:pt>
                <c:pt idx="131">
                  <c:v>14.797563037</c:v>
                </c:pt>
                <c:pt idx="132">
                  <c:v>12.798348608</c:v>
                </c:pt>
                <c:pt idx="133">
                  <c:v>12.758785734</c:v>
                </c:pt>
                <c:pt idx="134">
                  <c:v>12.525983772</c:v>
                </c:pt>
                <c:pt idx="135">
                  <c:v>12.924756124</c:v>
                </c:pt>
                <c:pt idx="136">
                  <c:v>12.480668768</c:v>
                </c:pt>
                <c:pt idx="137">
                  <c:v>12.679434944</c:v>
                </c:pt>
                <c:pt idx="138">
                  <c:v>13.083888868</c:v>
                </c:pt>
                <c:pt idx="139">
                  <c:v>12.4150706</c:v>
                </c:pt>
                <c:pt idx="140">
                  <c:v>11.824405499</c:v>
                </c:pt>
                <c:pt idx="141">
                  <c:v>11.943484887</c:v>
                </c:pt>
                <c:pt idx="142">
                  <c:v>11.662364158</c:v>
                </c:pt>
                <c:pt idx="143">
                  <c:v>11.951914645</c:v>
                </c:pt>
                <c:pt idx="144">
                  <c:v>11.447826725</c:v>
                </c:pt>
                <c:pt idx="145">
                  <c:v>11.584049735</c:v>
                </c:pt>
                <c:pt idx="146">
                  <c:v>11.531860167</c:v>
                </c:pt>
              </c:numCache>
            </c:numRef>
          </c:val>
          <c:smooth val="0"/>
        </c:ser>
        <c:ser>
          <c:idx val="4"/>
          <c:order val="6"/>
          <c:tx>
            <c:strRef>
              <c:f>'International SR''s (Fig 12)'!$K$8</c:f>
              <c:strCache>
                <c:ptCount val="1"/>
                <c:pt idx="0">
                  <c:v>Germany</c:v>
                </c:pt>
              </c:strCache>
            </c:strRef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'International SR''s (Fig 12)'!$A$9:$A$155</c:f>
              <c:strCache>
                <c:ptCount val="147"/>
                <c:pt idx="0">
                  <c:v>25628</c:v>
                </c:pt>
                <c:pt idx="1">
                  <c:v>25720</c:v>
                </c:pt>
                <c:pt idx="2">
                  <c:v>25812</c:v>
                </c:pt>
                <c:pt idx="3">
                  <c:v>25903</c:v>
                </c:pt>
                <c:pt idx="4">
                  <c:v>25993</c:v>
                </c:pt>
                <c:pt idx="5">
                  <c:v>26085</c:v>
                </c:pt>
                <c:pt idx="6">
                  <c:v>26177</c:v>
                </c:pt>
                <c:pt idx="7">
                  <c:v>26268</c:v>
                </c:pt>
                <c:pt idx="8">
                  <c:v>26359</c:v>
                </c:pt>
                <c:pt idx="9">
                  <c:v>26451</c:v>
                </c:pt>
                <c:pt idx="10">
                  <c:v>26543</c:v>
                </c:pt>
                <c:pt idx="11">
                  <c:v>26634</c:v>
                </c:pt>
                <c:pt idx="12">
                  <c:v>26724</c:v>
                </c:pt>
                <c:pt idx="13">
                  <c:v>26816</c:v>
                </c:pt>
                <c:pt idx="14">
                  <c:v>26908</c:v>
                </c:pt>
                <c:pt idx="15">
                  <c:v>26999</c:v>
                </c:pt>
                <c:pt idx="16">
                  <c:v>27089</c:v>
                </c:pt>
                <c:pt idx="17">
                  <c:v>27181</c:v>
                </c:pt>
                <c:pt idx="18">
                  <c:v>27273</c:v>
                </c:pt>
                <c:pt idx="19">
                  <c:v>27364</c:v>
                </c:pt>
                <c:pt idx="20">
                  <c:v>27454</c:v>
                </c:pt>
                <c:pt idx="21">
                  <c:v>27546</c:v>
                </c:pt>
                <c:pt idx="22">
                  <c:v>27638</c:v>
                </c:pt>
                <c:pt idx="23">
                  <c:v>27729</c:v>
                </c:pt>
                <c:pt idx="24">
                  <c:v>27820</c:v>
                </c:pt>
                <c:pt idx="25">
                  <c:v>27912</c:v>
                </c:pt>
                <c:pt idx="26">
                  <c:v>28004</c:v>
                </c:pt>
                <c:pt idx="27">
                  <c:v>28095</c:v>
                </c:pt>
                <c:pt idx="28">
                  <c:v>28185</c:v>
                </c:pt>
                <c:pt idx="29">
                  <c:v>28277</c:v>
                </c:pt>
                <c:pt idx="30">
                  <c:v>28369</c:v>
                </c:pt>
                <c:pt idx="31">
                  <c:v>28460</c:v>
                </c:pt>
                <c:pt idx="32">
                  <c:v>28550</c:v>
                </c:pt>
                <c:pt idx="33">
                  <c:v>28642</c:v>
                </c:pt>
                <c:pt idx="34">
                  <c:v>28734</c:v>
                </c:pt>
                <c:pt idx="35">
                  <c:v>28825</c:v>
                </c:pt>
                <c:pt idx="36">
                  <c:v>28915</c:v>
                </c:pt>
                <c:pt idx="37">
                  <c:v>29007</c:v>
                </c:pt>
                <c:pt idx="38">
                  <c:v>29099</c:v>
                </c:pt>
                <c:pt idx="39">
                  <c:v>29190</c:v>
                </c:pt>
                <c:pt idx="40">
                  <c:v>29281</c:v>
                </c:pt>
                <c:pt idx="41">
                  <c:v>29373</c:v>
                </c:pt>
                <c:pt idx="42">
                  <c:v>29465</c:v>
                </c:pt>
                <c:pt idx="43">
                  <c:v>29556</c:v>
                </c:pt>
                <c:pt idx="44">
                  <c:v>29646</c:v>
                </c:pt>
                <c:pt idx="45">
                  <c:v>29738</c:v>
                </c:pt>
                <c:pt idx="46">
                  <c:v>29830</c:v>
                </c:pt>
                <c:pt idx="47">
                  <c:v>29921</c:v>
                </c:pt>
                <c:pt idx="48">
                  <c:v>30011</c:v>
                </c:pt>
                <c:pt idx="49">
                  <c:v>30103</c:v>
                </c:pt>
                <c:pt idx="50">
                  <c:v>30195</c:v>
                </c:pt>
                <c:pt idx="51">
                  <c:v>30286</c:v>
                </c:pt>
                <c:pt idx="52">
                  <c:v>30376</c:v>
                </c:pt>
                <c:pt idx="53">
                  <c:v>30468</c:v>
                </c:pt>
                <c:pt idx="54">
                  <c:v>30560</c:v>
                </c:pt>
                <c:pt idx="55">
                  <c:v>30651</c:v>
                </c:pt>
                <c:pt idx="56">
                  <c:v>30742</c:v>
                </c:pt>
                <c:pt idx="57">
                  <c:v>30834</c:v>
                </c:pt>
                <c:pt idx="58">
                  <c:v>30926</c:v>
                </c:pt>
                <c:pt idx="59">
                  <c:v>31017</c:v>
                </c:pt>
                <c:pt idx="60">
                  <c:v>31107</c:v>
                </c:pt>
                <c:pt idx="61">
                  <c:v>31199</c:v>
                </c:pt>
                <c:pt idx="62">
                  <c:v>31291</c:v>
                </c:pt>
                <c:pt idx="63">
                  <c:v>31382</c:v>
                </c:pt>
                <c:pt idx="64">
                  <c:v>31472</c:v>
                </c:pt>
                <c:pt idx="65">
                  <c:v>31564</c:v>
                </c:pt>
                <c:pt idx="66">
                  <c:v>31656</c:v>
                </c:pt>
                <c:pt idx="67">
                  <c:v>31747</c:v>
                </c:pt>
                <c:pt idx="68">
                  <c:v>31837</c:v>
                </c:pt>
                <c:pt idx="69">
                  <c:v>31929</c:v>
                </c:pt>
                <c:pt idx="70">
                  <c:v>32021</c:v>
                </c:pt>
                <c:pt idx="71">
                  <c:v>32112</c:v>
                </c:pt>
                <c:pt idx="72">
                  <c:v>32203</c:v>
                </c:pt>
                <c:pt idx="73">
                  <c:v>32295</c:v>
                </c:pt>
                <c:pt idx="74">
                  <c:v>32387</c:v>
                </c:pt>
                <c:pt idx="75">
                  <c:v>32478</c:v>
                </c:pt>
                <c:pt idx="76">
                  <c:v>32568</c:v>
                </c:pt>
                <c:pt idx="77">
                  <c:v>32660</c:v>
                </c:pt>
                <c:pt idx="78">
                  <c:v>32752</c:v>
                </c:pt>
                <c:pt idx="79">
                  <c:v>32843</c:v>
                </c:pt>
                <c:pt idx="80">
                  <c:v>32933</c:v>
                </c:pt>
                <c:pt idx="81">
                  <c:v>33025</c:v>
                </c:pt>
                <c:pt idx="82">
                  <c:v>33117</c:v>
                </c:pt>
                <c:pt idx="83">
                  <c:v>33208</c:v>
                </c:pt>
                <c:pt idx="84">
                  <c:v>33298</c:v>
                </c:pt>
                <c:pt idx="85">
                  <c:v>33390</c:v>
                </c:pt>
                <c:pt idx="86">
                  <c:v>33482</c:v>
                </c:pt>
                <c:pt idx="87">
                  <c:v>33573</c:v>
                </c:pt>
                <c:pt idx="88">
                  <c:v>33664</c:v>
                </c:pt>
                <c:pt idx="89">
                  <c:v>33756</c:v>
                </c:pt>
                <c:pt idx="90">
                  <c:v>33848</c:v>
                </c:pt>
                <c:pt idx="91">
                  <c:v>33939</c:v>
                </c:pt>
                <c:pt idx="92">
                  <c:v>34029</c:v>
                </c:pt>
                <c:pt idx="93">
                  <c:v>34121</c:v>
                </c:pt>
                <c:pt idx="94">
                  <c:v>34213</c:v>
                </c:pt>
                <c:pt idx="95">
                  <c:v>34304</c:v>
                </c:pt>
                <c:pt idx="96">
                  <c:v>34394</c:v>
                </c:pt>
                <c:pt idx="97">
                  <c:v>34486</c:v>
                </c:pt>
                <c:pt idx="98">
                  <c:v>34578</c:v>
                </c:pt>
                <c:pt idx="99">
                  <c:v>34669</c:v>
                </c:pt>
                <c:pt idx="100">
                  <c:v>34759</c:v>
                </c:pt>
                <c:pt idx="101">
                  <c:v>34851</c:v>
                </c:pt>
                <c:pt idx="102">
                  <c:v>34943</c:v>
                </c:pt>
                <c:pt idx="103">
                  <c:v>35034</c:v>
                </c:pt>
                <c:pt idx="104">
                  <c:v>35125</c:v>
                </c:pt>
                <c:pt idx="105">
                  <c:v>35217</c:v>
                </c:pt>
                <c:pt idx="106">
                  <c:v>35309</c:v>
                </c:pt>
                <c:pt idx="107">
                  <c:v>35400</c:v>
                </c:pt>
                <c:pt idx="108">
                  <c:v>35490</c:v>
                </c:pt>
                <c:pt idx="109">
                  <c:v>35582</c:v>
                </c:pt>
                <c:pt idx="110">
                  <c:v>35674</c:v>
                </c:pt>
                <c:pt idx="111">
                  <c:v>35765</c:v>
                </c:pt>
                <c:pt idx="112">
                  <c:v>35855</c:v>
                </c:pt>
                <c:pt idx="113">
                  <c:v>35947</c:v>
                </c:pt>
                <c:pt idx="114">
                  <c:v>36039</c:v>
                </c:pt>
                <c:pt idx="115">
                  <c:v>36130</c:v>
                </c:pt>
                <c:pt idx="116">
                  <c:v>36220</c:v>
                </c:pt>
                <c:pt idx="117">
                  <c:v>36312</c:v>
                </c:pt>
                <c:pt idx="118">
                  <c:v>36404</c:v>
                </c:pt>
                <c:pt idx="119">
                  <c:v>36495</c:v>
                </c:pt>
                <c:pt idx="120">
                  <c:v>36586</c:v>
                </c:pt>
                <c:pt idx="121">
                  <c:v>36678</c:v>
                </c:pt>
                <c:pt idx="122">
                  <c:v>36770</c:v>
                </c:pt>
                <c:pt idx="123">
                  <c:v>36861</c:v>
                </c:pt>
                <c:pt idx="124">
                  <c:v>36951</c:v>
                </c:pt>
                <c:pt idx="125">
                  <c:v>37043</c:v>
                </c:pt>
                <c:pt idx="126">
                  <c:v>37135</c:v>
                </c:pt>
                <c:pt idx="127">
                  <c:v>37226</c:v>
                </c:pt>
                <c:pt idx="128">
                  <c:v>37316</c:v>
                </c:pt>
                <c:pt idx="129">
                  <c:v>37408</c:v>
                </c:pt>
                <c:pt idx="130">
                  <c:v>37500</c:v>
                </c:pt>
                <c:pt idx="131">
                  <c:v>37591</c:v>
                </c:pt>
                <c:pt idx="132">
                  <c:v>37681</c:v>
                </c:pt>
                <c:pt idx="133">
                  <c:v>37773</c:v>
                </c:pt>
                <c:pt idx="134">
                  <c:v>37865</c:v>
                </c:pt>
                <c:pt idx="135">
                  <c:v>37956</c:v>
                </c:pt>
                <c:pt idx="136">
                  <c:v>38047</c:v>
                </c:pt>
                <c:pt idx="137">
                  <c:v>38139</c:v>
                </c:pt>
                <c:pt idx="138">
                  <c:v>38231</c:v>
                </c:pt>
                <c:pt idx="139">
                  <c:v>38322</c:v>
                </c:pt>
                <c:pt idx="140">
                  <c:v>38412</c:v>
                </c:pt>
                <c:pt idx="141">
                  <c:v>38504</c:v>
                </c:pt>
                <c:pt idx="142">
                  <c:v>38596</c:v>
                </c:pt>
                <c:pt idx="143">
                  <c:v>38687</c:v>
                </c:pt>
                <c:pt idx="144">
                  <c:v>38777</c:v>
                </c:pt>
                <c:pt idx="145">
                  <c:v>38869</c:v>
                </c:pt>
                <c:pt idx="146">
                  <c:v>38961</c:v>
                </c:pt>
              </c:strCache>
            </c:strRef>
          </c:cat>
          <c:val>
            <c:numRef>
              <c:f>'International SR''s (Fig 12)'!$K$9:$K$155</c:f>
              <c:numCache>
                <c:ptCount val="147"/>
                <c:pt idx="84">
                  <c:v>12.614742017</c:v>
                </c:pt>
                <c:pt idx="85">
                  <c:v>13.480914303</c:v>
                </c:pt>
                <c:pt idx="86">
                  <c:v>12.931943497</c:v>
                </c:pt>
                <c:pt idx="87">
                  <c:v>12.541447707</c:v>
                </c:pt>
                <c:pt idx="88">
                  <c:v>12.729953388</c:v>
                </c:pt>
                <c:pt idx="89">
                  <c:v>12.656206676</c:v>
                </c:pt>
                <c:pt idx="90">
                  <c:v>13.088354431</c:v>
                </c:pt>
                <c:pt idx="91">
                  <c:v>12.260483349</c:v>
                </c:pt>
                <c:pt idx="92">
                  <c:v>12.076693324</c:v>
                </c:pt>
                <c:pt idx="93">
                  <c:v>12.387027874</c:v>
                </c:pt>
                <c:pt idx="94">
                  <c:v>11.749010501</c:v>
                </c:pt>
                <c:pt idx="95">
                  <c:v>12.015449784</c:v>
                </c:pt>
                <c:pt idx="96">
                  <c:v>11.080859094</c:v>
                </c:pt>
                <c:pt idx="97">
                  <c:v>11.258757301</c:v>
                </c:pt>
                <c:pt idx="98">
                  <c:v>11.382017252</c:v>
                </c:pt>
                <c:pt idx="99">
                  <c:v>11.801969356</c:v>
                </c:pt>
                <c:pt idx="100">
                  <c:v>11.163735415</c:v>
                </c:pt>
                <c:pt idx="101">
                  <c:v>10.944981803</c:v>
                </c:pt>
                <c:pt idx="102">
                  <c:v>11.035308753</c:v>
                </c:pt>
                <c:pt idx="103">
                  <c:v>10.808539273</c:v>
                </c:pt>
                <c:pt idx="104">
                  <c:v>10.726892114</c:v>
                </c:pt>
                <c:pt idx="105">
                  <c:v>10.596665515</c:v>
                </c:pt>
                <c:pt idx="106">
                  <c:v>10.615203047</c:v>
                </c:pt>
                <c:pt idx="107">
                  <c:v>10.255145435</c:v>
                </c:pt>
                <c:pt idx="108">
                  <c:v>10.124891684</c:v>
                </c:pt>
                <c:pt idx="109">
                  <c:v>9.882586609</c:v>
                </c:pt>
                <c:pt idx="110">
                  <c:v>10.060791834</c:v>
                </c:pt>
                <c:pt idx="111">
                  <c:v>10.356738863</c:v>
                </c:pt>
                <c:pt idx="112">
                  <c:v>10.437096509</c:v>
                </c:pt>
                <c:pt idx="113">
                  <c:v>10.213022898</c:v>
                </c:pt>
                <c:pt idx="114">
                  <c:v>9.897781501</c:v>
                </c:pt>
                <c:pt idx="115">
                  <c:v>9.783678095</c:v>
                </c:pt>
                <c:pt idx="116">
                  <c:v>9.310237253</c:v>
                </c:pt>
                <c:pt idx="117">
                  <c:v>9.300609432</c:v>
                </c:pt>
                <c:pt idx="118">
                  <c:v>9.410048423</c:v>
                </c:pt>
                <c:pt idx="119">
                  <c:v>9.795766686</c:v>
                </c:pt>
                <c:pt idx="120">
                  <c:v>9.591748888</c:v>
                </c:pt>
                <c:pt idx="121">
                  <c:v>9.292832928</c:v>
                </c:pt>
                <c:pt idx="122">
                  <c:v>8.877184158</c:v>
                </c:pt>
                <c:pt idx="123">
                  <c:v>9.101300569</c:v>
                </c:pt>
                <c:pt idx="124">
                  <c:v>9.520161648</c:v>
                </c:pt>
                <c:pt idx="125">
                  <c:v>9.457001878</c:v>
                </c:pt>
                <c:pt idx="126">
                  <c:v>9.489893632</c:v>
                </c:pt>
                <c:pt idx="127">
                  <c:v>9.2272752</c:v>
                </c:pt>
                <c:pt idx="128">
                  <c:v>9.451052352</c:v>
                </c:pt>
                <c:pt idx="129">
                  <c:v>9.977173716</c:v>
                </c:pt>
                <c:pt idx="130">
                  <c:v>10.208539709</c:v>
                </c:pt>
                <c:pt idx="131">
                  <c:v>10.074598796</c:v>
                </c:pt>
                <c:pt idx="132">
                  <c:v>10.601812948</c:v>
                </c:pt>
                <c:pt idx="133">
                  <c:v>10.237306932</c:v>
                </c:pt>
                <c:pt idx="134">
                  <c:v>10.132288407</c:v>
                </c:pt>
                <c:pt idx="135">
                  <c:v>10.275180484</c:v>
                </c:pt>
                <c:pt idx="136">
                  <c:v>10.40543198</c:v>
                </c:pt>
                <c:pt idx="137">
                  <c:v>10.396427218</c:v>
                </c:pt>
                <c:pt idx="138">
                  <c:v>10.491450251</c:v>
                </c:pt>
                <c:pt idx="139">
                  <c:v>10.462733342</c:v>
                </c:pt>
                <c:pt idx="140">
                  <c:v>10.587382281</c:v>
                </c:pt>
                <c:pt idx="141">
                  <c:v>10.615308914</c:v>
                </c:pt>
                <c:pt idx="142">
                  <c:v>10.563837771</c:v>
                </c:pt>
                <c:pt idx="143">
                  <c:v>10.684895989</c:v>
                </c:pt>
                <c:pt idx="144">
                  <c:v>10.880582714</c:v>
                </c:pt>
                <c:pt idx="145">
                  <c:v>9.841187553</c:v>
                </c:pt>
                <c:pt idx="146">
                  <c:v>10.709491628</c:v>
                </c:pt>
              </c:numCache>
            </c:numRef>
          </c:val>
          <c:smooth val="0"/>
        </c:ser>
        <c:marker val="1"/>
        <c:axId val="59923075"/>
        <c:axId val="2436764"/>
      </c:lineChart>
      <c:catAx>
        <c:axId val="59923075"/>
        <c:scaling>
          <c:orientation val="minMax"/>
          <c:min val="962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2436764"/>
        <c:crosses val="autoZero"/>
        <c:auto val="1"/>
        <c:lblOffset val="100"/>
        <c:noMultiLvlLbl val="0"/>
      </c:catAx>
      <c:valAx>
        <c:axId val="2436764"/>
        <c:scaling>
          <c:orientation val="minMax"/>
          <c:max val="22.5"/>
          <c:min val="-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Percent</a:t>
                </a:r>
              </a:p>
            </c:rich>
          </c:tx>
          <c:layout>
            <c:manualLayout>
              <c:xMode val="factor"/>
              <c:yMode val="factor"/>
              <c:x val="0.0235"/>
              <c:y val="0.13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5992307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1"/>
          <c:y val="0.4112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8475"/>
          <c:w val="1"/>
          <c:h val="0.769"/>
        </c:manualLayout>
      </c:layout>
      <c:areaChart>
        <c:grouping val="standard"/>
        <c:varyColors val="0"/>
        <c:ser>
          <c:idx val="1"/>
          <c:order val="1"/>
          <c:spPr>
            <a:solidFill>
              <a:srgbClr val="C0C0C0"/>
            </a:solidFill>
            <a:ln w="127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'Saving Rate Data (Fig 1)'!$B$14:$B$463</c:f>
              <c:strCache>
                <c:ptCount val="450"/>
                <c:pt idx="0">
                  <c:v>25569</c:v>
                </c:pt>
                <c:pt idx="1">
                  <c:v>25600</c:v>
                </c:pt>
                <c:pt idx="2">
                  <c:v>25628</c:v>
                </c:pt>
                <c:pt idx="3">
                  <c:v>25659</c:v>
                </c:pt>
                <c:pt idx="4">
                  <c:v>25689</c:v>
                </c:pt>
                <c:pt idx="5">
                  <c:v>25720</c:v>
                </c:pt>
                <c:pt idx="6">
                  <c:v>25750</c:v>
                </c:pt>
                <c:pt idx="7">
                  <c:v>25781</c:v>
                </c:pt>
                <c:pt idx="8">
                  <c:v>25812</c:v>
                </c:pt>
                <c:pt idx="9">
                  <c:v>25842</c:v>
                </c:pt>
                <c:pt idx="10">
                  <c:v>25873</c:v>
                </c:pt>
                <c:pt idx="11">
                  <c:v>25903</c:v>
                </c:pt>
                <c:pt idx="12">
                  <c:v>25934</c:v>
                </c:pt>
                <c:pt idx="13">
                  <c:v>25965</c:v>
                </c:pt>
                <c:pt idx="14">
                  <c:v>25993</c:v>
                </c:pt>
                <c:pt idx="15">
                  <c:v>26024</c:v>
                </c:pt>
                <c:pt idx="16">
                  <c:v>26054</c:v>
                </c:pt>
                <c:pt idx="17">
                  <c:v>26085</c:v>
                </c:pt>
                <c:pt idx="18">
                  <c:v>26115</c:v>
                </c:pt>
                <c:pt idx="19">
                  <c:v>26146</c:v>
                </c:pt>
                <c:pt idx="20">
                  <c:v>26177</c:v>
                </c:pt>
                <c:pt idx="21">
                  <c:v>26207</c:v>
                </c:pt>
                <c:pt idx="22">
                  <c:v>26238</c:v>
                </c:pt>
                <c:pt idx="23">
                  <c:v>26268</c:v>
                </c:pt>
                <c:pt idx="24">
                  <c:v>26299</c:v>
                </c:pt>
                <c:pt idx="25">
                  <c:v>26330</c:v>
                </c:pt>
                <c:pt idx="26">
                  <c:v>26359</c:v>
                </c:pt>
                <c:pt idx="27">
                  <c:v>26390</c:v>
                </c:pt>
                <c:pt idx="28">
                  <c:v>26420</c:v>
                </c:pt>
                <c:pt idx="29">
                  <c:v>26451</c:v>
                </c:pt>
                <c:pt idx="30">
                  <c:v>26481</c:v>
                </c:pt>
                <c:pt idx="31">
                  <c:v>26512</c:v>
                </c:pt>
                <c:pt idx="32">
                  <c:v>26543</c:v>
                </c:pt>
                <c:pt idx="33">
                  <c:v>26573</c:v>
                </c:pt>
                <c:pt idx="34">
                  <c:v>26604</c:v>
                </c:pt>
                <c:pt idx="35">
                  <c:v>26634</c:v>
                </c:pt>
                <c:pt idx="36">
                  <c:v>26665</c:v>
                </c:pt>
                <c:pt idx="37">
                  <c:v>26696</c:v>
                </c:pt>
                <c:pt idx="38">
                  <c:v>26724</c:v>
                </c:pt>
                <c:pt idx="39">
                  <c:v>26755</c:v>
                </c:pt>
                <c:pt idx="40">
                  <c:v>26785</c:v>
                </c:pt>
                <c:pt idx="41">
                  <c:v>26816</c:v>
                </c:pt>
                <c:pt idx="42">
                  <c:v>26846</c:v>
                </c:pt>
                <c:pt idx="43">
                  <c:v>26877</c:v>
                </c:pt>
                <c:pt idx="44">
                  <c:v>26908</c:v>
                </c:pt>
                <c:pt idx="45">
                  <c:v>26938</c:v>
                </c:pt>
                <c:pt idx="46">
                  <c:v>26969</c:v>
                </c:pt>
                <c:pt idx="47">
                  <c:v>26999</c:v>
                </c:pt>
                <c:pt idx="48">
                  <c:v>27030</c:v>
                </c:pt>
                <c:pt idx="49">
                  <c:v>27061</c:v>
                </c:pt>
                <c:pt idx="50">
                  <c:v>27089</c:v>
                </c:pt>
                <c:pt idx="51">
                  <c:v>27120</c:v>
                </c:pt>
                <c:pt idx="52">
                  <c:v>27150</c:v>
                </c:pt>
                <c:pt idx="53">
                  <c:v>27181</c:v>
                </c:pt>
                <c:pt idx="54">
                  <c:v>27211</c:v>
                </c:pt>
                <c:pt idx="55">
                  <c:v>27242</c:v>
                </c:pt>
                <c:pt idx="56">
                  <c:v>27273</c:v>
                </c:pt>
                <c:pt idx="57">
                  <c:v>27303</c:v>
                </c:pt>
                <c:pt idx="58">
                  <c:v>27334</c:v>
                </c:pt>
                <c:pt idx="59">
                  <c:v>27364</c:v>
                </c:pt>
                <c:pt idx="60">
                  <c:v>27395</c:v>
                </c:pt>
                <c:pt idx="61">
                  <c:v>27426</c:v>
                </c:pt>
                <c:pt idx="62">
                  <c:v>27454</c:v>
                </c:pt>
                <c:pt idx="63">
                  <c:v>27485</c:v>
                </c:pt>
                <c:pt idx="64">
                  <c:v>27515</c:v>
                </c:pt>
                <c:pt idx="65">
                  <c:v>27546</c:v>
                </c:pt>
                <c:pt idx="66">
                  <c:v>27576</c:v>
                </c:pt>
                <c:pt idx="67">
                  <c:v>27607</c:v>
                </c:pt>
                <c:pt idx="68">
                  <c:v>27638</c:v>
                </c:pt>
                <c:pt idx="69">
                  <c:v>27668</c:v>
                </c:pt>
                <c:pt idx="70">
                  <c:v>27699</c:v>
                </c:pt>
                <c:pt idx="71">
                  <c:v>27729</c:v>
                </c:pt>
                <c:pt idx="72">
                  <c:v>27760</c:v>
                </c:pt>
                <c:pt idx="73">
                  <c:v>27791</c:v>
                </c:pt>
                <c:pt idx="74">
                  <c:v>27820</c:v>
                </c:pt>
                <c:pt idx="75">
                  <c:v>27851</c:v>
                </c:pt>
                <c:pt idx="76">
                  <c:v>27881</c:v>
                </c:pt>
                <c:pt idx="77">
                  <c:v>27912</c:v>
                </c:pt>
                <c:pt idx="78">
                  <c:v>27942</c:v>
                </c:pt>
                <c:pt idx="79">
                  <c:v>27973</c:v>
                </c:pt>
                <c:pt idx="80">
                  <c:v>28004</c:v>
                </c:pt>
                <c:pt idx="81">
                  <c:v>28034</c:v>
                </c:pt>
                <c:pt idx="82">
                  <c:v>28065</c:v>
                </c:pt>
                <c:pt idx="83">
                  <c:v>28095</c:v>
                </c:pt>
                <c:pt idx="84">
                  <c:v>28126</c:v>
                </c:pt>
                <c:pt idx="85">
                  <c:v>28157</c:v>
                </c:pt>
                <c:pt idx="86">
                  <c:v>28185</c:v>
                </c:pt>
                <c:pt idx="87">
                  <c:v>28216</c:v>
                </c:pt>
                <c:pt idx="88">
                  <c:v>28246</c:v>
                </c:pt>
                <c:pt idx="89">
                  <c:v>28277</c:v>
                </c:pt>
                <c:pt idx="90">
                  <c:v>28307</c:v>
                </c:pt>
                <c:pt idx="91">
                  <c:v>28338</c:v>
                </c:pt>
                <c:pt idx="92">
                  <c:v>28369</c:v>
                </c:pt>
                <c:pt idx="93">
                  <c:v>28399</c:v>
                </c:pt>
                <c:pt idx="94">
                  <c:v>28430</c:v>
                </c:pt>
                <c:pt idx="95">
                  <c:v>28460</c:v>
                </c:pt>
                <c:pt idx="96">
                  <c:v>28491</c:v>
                </c:pt>
                <c:pt idx="97">
                  <c:v>28522</c:v>
                </c:pt>
                <c:pt idx="98">
                  <c:v>28550</c:v>
                </c:pt>
                <c:pt idx="99">
                  <c:v>28581</c:v>
                </c:pt>
                <c:pt idx="100">
                  <c:v>28611</c:v>
                </c:pt>
                <c:pt idx="101">
                  <c:v>28642</c:v>
                </c:pt>
                <c:pt idx="102">
                  <c:v>28672</c:v>
                </c:pt>
                <c:pt idx="103">
                  <c:v>28703</c:v>
                </c:pt>
                <c:pt idx="104">
                  <c:v>28734</c:v>
                </c:pt>
                <c:pt idx="105">
                  <c:v>28764</c:v>
                </c:pt>
                <c:pt idx="106">
                  <c:v>28795</c:v>
                </c:pt>
                <c:pt idx="107">
                  <c:v>28825</c:v>
                </c:pt>
                <c:pt idx="108">
                  <c:v>28856</c:v>
                </c:pt>
                <c:pt idx="109">
                  <c:v>28887</c:v>
                </c:pt>
                <c:pt idx="110">
                  <c:v>28915</c:v>
                </c:pt>
                <c:pt idx="111">
                  <c:v>28946</c:v>
                </c:pt>
                <c:pt idx="112">
                  <c:v>28976</c:v>
                </c:pt>
                <c:pt idx="113">
                  <c:v>29007</c:v>
                </c:pt>
                <c:pt idx="114">
                  <c:v>29037</c:v>
                </c:pt>
                <c:pt idx="115">
                  <c:v>29068</c:v>
                </c:pt>
                <c:pt idx="116">
                  <c:v>29099</c:v>
                </c:pt>
                <c:pt idx="117">
                  <c:v>29129</c:v>
                </c:pt>
                <c:pt idx="118">
                  <c:v>29160</c:v>
                </c:pt>
                <c:pt idx="119">
                  <c:v>29190</c:v>
                </c:pt>
                <c:pt idx="120">
                  <c:v>29221</c:v>
                </c:pt>
                <c:pt idx="121">
                  <c:v>29252</c:v>
                </c:pt>
                <c:pt idx="122">
                  <c:v>29281</c:v>
                </c:pt>
                <c:pt idx="123">
                  <c:v>29312</c:v>
                </c:pt>
                <c:pt idx="124">
                  <c:v>29342</c:v>
                </c:pt>
                <c:pt idx="125">
                  <c:v>29373</c:v>
                </c:pt>
                <c:pt idx="126">
                  <c:v>29403</c:v>
                </c:pt>
                <c:pt idx="127">
                  <c:v>29434</c:v>
                </c:pt>
                <c:pt idx="128">
                  <c:v>29465</c:v>
                </c:pt>
                <c:pt idx="129">
                  <c:v>29495</c:v>
                </c:pt>
                <c:pt idx="130">
                  <c:v>29526</c:v>
                </c:pt>
                <c:pt idx="131">
                  <c:v>29556</c:v>
                </c:pt>
                <c:pt idx="132">
                  <c:v>29587</c:v>
                </c:pt>
                <c:pt idx="133">
                  <c:v>29618</c:v>
                </c:pt>
                <c:pt idx="134">
                  <c:v>29646</c:v>
                </c:pt>
                <c:pt idx="135">
                  <c:v>29677</c:v>
                </c:pt>
                <c:pt idx="136">
                  <c:v>29707</c:v>
                </c:pt>
                <c:pt idx="137">
                  <c:v>29738</c:v>
                </c:pt>
                <c:pt idx="138">
                  <c:v>29768</c:v>
                </c:pt>
                <c:pt idx="139">
                  <c:v>29799</c:v>
                </c:pt>
                <c:pt idx="140">
                  <c:v>29830</c:v>
                </c:pt>
                <c:pt idx="141">
                  <c:v>29860</c:v>
                </c:pt>
                <c:pt idx="142">
                  <c:v>29891</c:v>
                </c:pt>
                <c:pt idx="143">
                  <c:v>29921</c:v>
                </c:pt>
                <c:pt idx="144">
                  <c:v>29952</c:v>
                </c:pt>
                <c:pt idx="145">
                  <c:v>29983</c:v>
                </c:pt>
                <c:pt idx="146">
                  <c:v>30011</c:v>
                </c:pt>
                <c:pt idx="147">
                  <c:v>30042</c:v>
                </c:pt>
                <c:pt idx="148">
                  <c:v>30072</c:v>
                </c:pt>
                <c:pt idx="149">
                  <c:v>30103</c:v>
                </c:pt>
                <c:pt idx="150">
                  <c:v>30133</c:v>
                </c:pt>
                <c:pt idx="151">
                  <c:v>30164</c:v>
                </c:pt>
                <c:pt idx="152">
                  <c:v>30195</c:v>
                </c:pt>
                <c:pt idx="153">
                  <c:v>30225</c:v>
                </c:pt>
                <c:pt idx="154">
                  <c:v>30256</c:v>
                </c:pt>
                <c:pt idx="155">
                  <c:v>30286</c:v>
                </c:pt>
                <c:pt idx="156">
                  <c:v>30317</c:v>
                </c:pt>
                <c:pt idx="157">
                  <c:v>30348</c:v>
                </c:pt>
                <c:pt idx="158">
                  <c:v>30376</c:v>
                </c:pt>
                <c:pt idx="159">
                  <c:v>30407</c:v>
                </c:pt>
                <c:pt idx="160">
                  <c:v>30437</c:v>
                </c:pt>
                <c:pt idx="161">
                  <c:v>30468</c:v>
                </c:pt>
                <c:pt idx="162">
                  <c:v>30498</c:v>
                </c:pt>
                <c:pt idx="163">
                  <c:v>30529</c:v>
                </c:pt>
                <c:pt idx="164">
                  <c:v>30560</c:v>
                </c:pt>
                <c:pt idx="165">
                  <c:v>30590</c:v>
                </c:pt>
                <c:pt idx="166">
                  <c:v>30621</c:v>
                </c:pt>
                <c:pt idx="167">
                  <c:v>30651</c:v>
                </c:pt>
                <c:pt idx="168">
                  <c:v>30682</c:v>
                </c:pt>
                <c:pt idx="169">
                  <c:v>30713</c:v>
                </c:pt>
                <c:pt idx="170">
                  <c:v>30742</c:v>
                </c:pt>
                <c:pt idx="171">
                  <c:v>30773</c:v>
                </c:pt>
                <c:pt idx="172">
                  <c:v>30803</c:v>
                </c:pt>
                <c:pt idx="173">
                  <c:v>30834</c:v>
                </c:pt>
                <c:pt idx="174">
                  <c:v>30864</c:v>
                </c:pt>
                <c:pt idx="175">
                  <c:v>30895</c:v>
                </c:pt>
                <c:pt idx="176">
                  <c:v>30926</c:v>
                </c:pt>
                <c:pt idx="177">
                  <c:v>30956</c:v>
                </c:pt>
                <c:pt idx="178">
                  <c:v>30987</c:v>
                </c:pt>
                <c:pt idx="179">
                  <c:v>31017</c:v>
                </c:pt>
                <c:pt idx="180">
                  <c:v>31048</c:v>
                </c:pt>
                <c:pt idx="181">
                  <c:v>31079</c:v>
                </c:pt>
                <c:pt idx="182">
                  <c:v>31107</c:v>
                </c:pt>
                <c:pt idx="183">
                  <c:v>31138</c:v>
                </c:pt>
                <c:pt idx="184">
                  <c:v>31168</c:v>
                </c:pt>
                <c:pt idx="185">
                  <c:v>31199</c:v>
                </c:pt>
                <c:pt idx="186">
                  <c:v>31229</c:v>
                </c:pt>
                <c:pt idx="187">
                  <c:v>31260</c:v>
                </c:pt>
                <c:pt idx="188">
                  <c:v>31291</c:v>
                </c:pt>
                <c:pt idx="189">
                  <c:v>31321</c:v>
                </c:pt>
                <c:pt idx="190">
                  <c:v>31352</c:v>
                </c:pt>
                <c:pt idx="191">
                  <c:v>31382</c:v>
                </c:pt>
                <c:pt idx="192">
                  <c:v>31413</c:v>
                </c:pt>
                <c:pt idx="193">
                  <c:v>31444</c:v>
                </c:pt>
                <c:pt idx="194">
                  <c:v>31472</c:v>
                </c:pt>
                <c:pt idx="195">
                  <c:v>31503</c:v>
                </c:pt>
                <c:pt idx="196">
                  <c:v>31533</c:v>
                </c:pt>
                <c:pt idx="197">
                  <c:v>31564</c:v>
                </c:pt>
                <c:pt idx="198">
                  <c:v>31594</c:v>
                </c:pt>
                <c:pt idx="199">
                  <c:v>31625</c:v>
                </c:pt>
                <c:pt idx="200">
                  <c:v>31656</c:v>
                </c:pt>
                <c:pt idx="201">
                  <c:v>31686</c:v>
                </c:pt>
                <c:pt idx="202">
                  <c:v>31717</c:v>
                </c:pt>
                <c:pt idx="203">
                  <c:v>31747</c:v>
                </c:pt>
                <c:pt idx="204">
                  <c:v>31778</c:v>
                </c:pt>
                <c:pt idx="205">
                  <c:v>31809</c:v>
                </c:pt>
                <c:pt idx="206">
                  <c:v>31837</c:v>
                </c:pt>
                <c:pt idx="207">
                  <c:v>31868</c:v>
                </c:pt>
                <c:pt idx="208">
                  <c:v>31898</c:v>
                </c:pt>
                <c:pt idx="209">
                  <c:v>31929</c:v>
                </c:pt>
                <c:pt idx="210">
                  <c:v>31959</c:v>
                </c:pt>
                <c:pt idx="211">
                  <c:v>31990</c:v>
                </c:pt>
                <c:pt idx="212">
                  <c:v>32021</c:v>
                </c:pt>
                <c:pt idx="213">
                  <c:v>32051</c:v>
                </c:pt>
                <c:pt idx="214">
                  <c:v>32082</c:v>
                </c:pt>
                <c:pt idx="215">
                  <c:v>32112</c:v>
                </c:pt>
                <c:pt idx="216">
                  <c:v>32143</c:v>
                </c:pt>
                <c:pt idx="217">
                  <c:v>32174</c:v>
                </c:pt>
                <c:pt idx="218">
                  <c:v>32203</c:v>
                </c:pt>
                <c:pt idx="219">
                  <c:v>32234</c:v>
                </c:pt>
                <c:pt idx="220">
                  <c:v>32264</c:v>
                </c:pt>
                <c:pt idx="221">
                  <c:v>32295</c:v>
                </c:pt>
                <c:pt idx="222">
                  <c:v>32325</c:v>
                </c:pt>
                <c:pt idx="223">
                  <c:v>32356</c:v>
                </c:pt>
                <c:pt idx="224">
                  <c:v>32387</c:v>
                </c:pt>
                <c:pt idx="225">
                  <c:v>32417</c:v>
                </c:pt>
                <c:pt idx="226">
                  <c:v>32448</c:v>
                </c:pt>
                <c:pt idx="227">
                  <c:v>32478</c:v>
                </c:pt>
                <c:pt idx="228">
                  <c:v>32509</c:v>
                </c:pt>
                <c:pt idx="229">
                  <c:v>32540</c:v>
                </c:pt>
                <c:pt idx="230">
                  <c:v>32568</c:v>
                </c:pt>
                <c:pt idx="231">
                  <c:v>32599</c:v>
                </c:pt>
                <c:pt idx="232">
                  <c:v>32629</c:v>
                </c:pt>
                <c:pt idx="233">
                  <c:v>32660</c:v>
                </c:pt>
                <c:pt idx="234">
                  <c:v>32690</c:v>
                </c:pt>
                <c:pt idx="235">
                  <c:v>32721</c:v>
                </c:pt>
                <c:pt idx="236">
                  <c:v>32752</c:v>
                </c:pt>
                <c:pt idx="237">
                  <c:v>32782</c:v>
                </c:pt>
                <c:pt idx="238">
                  <c:v>32813</c:v>
                </c:pt>
                <c:pt idx="239">
                  <c:v>32843</c:v>
                </c:pt>
                <c:pt idx="240">
                  <c:v>32874</c:v>
                </c:pt>
                <c:pt idx="241">
                  <c:v>32905</c:v>
                </c:pt>
                <c:pt idx="242">
                  <c:v>32933</c:v>
                </c:pt>
                <c:pt idx="243">
                  <c:v>32964</c:v>
                </c:pt>
                <c:pt idx="244">
                  <c:v>32994</c:v>
                </c:pt>
                <c:pt idx="245">
                  <c:v>33025</c:v>
                </c:pt>
                <c:pt idx="246">
                  <c:v>33055</c:v>
                </c:pt>
                <c:pt idx="247">
                  <c:v>33086</c:v>
                </c:pt>
                <c:pt idx="248">
                  <c:v>33117</c:v>
                </c:pt>
                <c:pt idx="249">
                  <c:v>33147</c:v>
                </c:pt>
                <c:pt idx="250">
                  <c:v>33178</c:v>
                </c:pt>
                <c:pt idx="251">
                  <c:v>33208</c:v>
                </c:pt>
                <c:pt idx="252">
                  <c:v>33239</c:v>
                </c:pt>
                <c:pt idx="253">
                  <c:v>33270</c:v>
                </c:pt>
                <c:pt idx="254">
                  <c:v>33298</c:v>
                </c:pt>
                <c:pt idx="255">
                  <c:v>33329</c:v>
                </c:pt>
                <c:pt idx="256">
                  <c:v>33359</c:v>
                </c:pt>
                <c:pt idx="257">
                  <c:v>33390</c:v>
                </c:pt>
                <c:pt idx="258">
                  <c:v>33420</c:v>
                </c:pt>
                <c:pt idx="259">
                  <c:v>33451</c:v>
                </c:pt>
                <c:pt idx="260">
                  <c:v>33482</c:v>
                </c:pt>
                <c:pt idx="261">
                  <c:v>33512</c:v>
                </c:pt>
                <c:pt idx="262">
                  <c:v>33543</c:v>
                </c:pt>
                <c:pt idx="263">
                  <c:v>33573</c:v>
                </c:pt>
                <c:pt idx="264">
                  <c:v>33604</c:v>
                </c:pt>
                <c:pt idx="265">
                  <c:v>33635</c:v>
                </c:pt>
                <c:pt idx="266">
                  <c:v>33664</c:v>
                </c:pt>
                <c:pt idx="267">
                  <c:v>33695</c:v>
                </c:pt>
                <c:pt idx="268">
                  <c:v>33725</c:v>
                </c:pt>
                <c:pt idx="269">
                  <c:v>33756</c:v>
                </c:pt>
                <c:pt idx="270">
                  <c:v>33786</c:v>
                </c:pt>
                <c:pt idx="271">
                  <c:v>33817</c:v>
                </c:pt>
                <c:pt idx="272">
                  <c:v>33848</c:v>
                </c:pt>
                <c:pt idx="273">
                  <c:v>33878</c:v>
                </c:pt>
                <c:pt idx="274">
                  <c:v>33909</c:v>
                </c:pt>
                <c:pt idx="275">
                  <c:v>33939</c:v>
                </c:pt>
                <c:pt idx="276">
                  <c:v>33970</c:v>
                </c:pt>
                <c:pt idx="277">
                  <c:v>34001</c:v>
                </c:pt>
                <c:pt idx="278">
                  <c:v>34029</c:v>
                </c:pt>
                <c:pt idx="279">
                  <c:v>34060</c:v>
                </c:pt>
                <c:pt idx="280">
                  <c:v>34090</c:v>
                </c:pt>
                <c:pt idx="281">
                  <c:v>34121</c:v>
                </c:pt>
                <c:pt idx="282">
                  <c:v>34151</c:v>
                </c:pt>
                <c:pt idx="283">
                  <c:v>34182</c:v>
                </c:pt>
                <c:pt idx="284">
                  <c:v>34213</c:v>
                </c:pt>
                <c:pt idx="285">
                  <c:v>34243</c:v>
                </c:pt>
                <c:pt idx="286">
                  <c:v>34274</c:v>
                </c:pt>
                <c:pt idx="287">
                  <c:v>34304</c:v>
                </c:pt>
                <c:pt idx="288">
                  <c:v>34335</c:v>
                </c:pt>
                <c:pt idx="289">
                  <c:v>34366</c:v>
                </c:pt>
                <c:pt idx="290">
                  <c:v>34394</c:v>
                </c:pt>
                <c:pt idx="291">
                  <c:v>34425</c:v>
                </c:pt>
                <c:pt idx="292">
                  <c:v>34455</c:v>
                </c:pt>
                <c:pt idx="293">
                  <c:v>34486</c:v>
                </c:pt>
                <c:pt idx="294">
                  <c:v>34516</c:v>
                </c:pt>
                <c:pt idx="295">
                  <c:v>34547</c:v>
                </c:pt>
                <c:pt idx="296">
                  <c:v>34578</c:v>
                </c:pt>
                <c:pt idx="297">
                  <c:v>34608</c:v>
                </c:pt>
                <c:pt idx="298">
                  <c:v>34639</c:v>
                </c:pt>
                <c:pt idx="299">
                  <c:v>34669</c:v>
                </c:pt>
                <c:pt idx="300">
                  <c:v>34700</c:v>
                </c:pt>
                <c:pt idx="301">
                  <c:v>34731</c:v>
                </c:pt>
                <c:pt idx="302">
                  <c:v>34759</c:v>
                </c:pt>
                <c:pt idx="303">
                  <c:v>34790</c:v>
                </c:pt>
                <c:pt idx="304">
                  <c:v>34820</c:v>
                </c:pt>
                <c:pt idx="305">
                  <c:v>34851</c:v>
                </c:pt>
                <c:pt idx="306">
                  <c:v>34881</c:v>
                </c:pt>
                <c:pt idx="307">
                  <c:v>34912</c:v>
                </c:pt>
                <c:pt idx="308">
                  <c:v>34943</c:v>
                </c:pt>
                <c:pt idx="309">
                  <c:v>34973</c:v>
                </c:pt>
                <c:pt idx="310">
                  <c:v>35004</c:v>
                </c:pt>
                <c:pt idx="311">
                  <c:v>35034</c:v>
                </c:pt>
                <c:pt idx="312">
                  <c:v>35065</c:v>
                </c:pt>
                <c:pt idx="313">
                  <c:v>35096</c:v>
                </c:pt>
                <c:pt idx="314">
                  <c:v>35125</c:v>
                </c:pt>
                <c:pt idx="315">
                  <c:v>35156</c:v>
                </c:pt>
                <c:pt idx="316">
                  <c:v>35186</c:v>
                </c:pt>
                <c:pt idx="317">
                  <c:v>35217</c:v>
                </c:pt>
                <c:pt idx="318">
                  <c:v>35247</c:v>
                </c:pt>
                <c:pt idx="319">
                  <c:v>35278</c:v>
                </c:pt>
                <c:pt idx="320">
                  <c:v>35309</c:v>
                </c:pt>
                <c:pt idx="321">
                  <c:v>35339</c:v>
                </c:pt>
                <c:pt idx="322">
                  <c:v>35370</c:v>
                </c:pt>
                <c:pt idx="323">
                  <c:v>35400</c:v>
                </c:pt>
                <c:pt idx="324">
                  <c:v>35431</c:v>
                </c:pt>
                <c:pt idx="325">
                  <c:v>35462</c:v>
                </c:pt>
                <c:pt idx="326">
                  <c:v>35490</c:v>
                </c:pt>
                <c:pt idx="327">
                  <c:v>35521</c:v>
                </c:pt>
                <c:pt idx="328">
                  <c:v>35551</c:v>
                </c:pt>
                <c:pt idx="329">
                  <c:v>35582</c:v>
                </c:pt>
                <c:pt idx="330">
                  <c:v>35612</c:v>
                </c:pt>
                <c:pt idx="331">
                  <c:v>35643</c:v>
                </c:pt>
                <c:pt idx="332">
                  <c:v>35674</c:v>
                </c:pt>
                <c:pt idx="333">
                  <c:v>35704</c:v>
                </c:pt>
                <c:pt idx="334">
                  <c:v>35735</c:v>
                </c:pt>
                <c:pt idx="335">
                  <c:v>35765</c:v>
                </c:pt>
                <c:pt idx="336">
                  <c:v>35796</c:v>
                </c:pt>
                <c:pt idx="337">
                  <c:v>35827</c:v>
                </c:pt>
                <c:pt idx="338">
                  <c:v>35855</c:v>
                </c:pt>
                <c:pt idx="339">
                  <c:v>35886</c:v>
                </c:pt>
                <c:pt idx="340">
                  <c:v>35916</c:v>
                </c:pt>
                <c:pt idx="341">
                  <c:v>35947</c:v>
                </c:pt>
                <c:pt idx="342">
                  <c:v>35977</c:v>
                </c:pt>
                <c:pt idx="343">
                  <c:v>36008</c:v>
                </c:pt>
                <c:pt idx="344">
                  <c:v>36039</c:v>
                </c:pt>
                <c:pt idx="345">
                  <c:v>36069</c:v>
                </c:pt>
                <c:pt idx="346">
                  <c:v>36100</c:v>
                </c:pt>
                <c:pt idx="347">
                  <c:v>36130</c:v>
                </c:pt>
                <c:pt idx="348">
                  <c:v>36161</c:v>
                </c:pt>
                <c:pt idx="349">
                  <c:v>36192</c:v>
                </c:pt>
                <c:pt idx="350">
                  <c:v>36220</c:v>
                </c:pt>
                <c:pt idx="351">
                  <c:v>36251</c:v>
                </c:pt>
                <c:pt idx="352">
                  <c:v>36281</c:v>
                </c:pt>
                <c:pt idx="353">
                  <c:v>36312</c:v>
                </c:pt>
                <c:pt idx="354">
                  <c:v>36342</c:v>
                </c:pt>
                <c:pt idx="355">
                  <c:v>36373</c:v>
                </c:pt>
                <c:pt idx="356">
                  <c:v>36404</c:v>
                </c:pt>
                <c:pt idx="357">
                  <c:v>36434</c:v>
                </c:pt>
                <c:pt idx="358">
                  <c:v>36465</c:v>
                </c:pt>
                <c:pt idx="359">
                  <c:v>36495</c:v>
                </c:pt>
                <c:pt idx="360">
                  <c:v>36526</c:v>
                </c:pt>
                <c:pt idx="361">
                  <c:v>36557</c:v>
                </c:pt>
                <c:pt idx="362">
                  <c:v>36586</c:v>
                </c:pt>
                <c:pt idx="363">
                  <c:v>36617</c:v>
                </c:pt>
                <c:pt idx="364">
                  <c:v>36647</c:v>
                </c:pt>
                <c:pt idx="365">
                  <c:v>36678</c:v>
                </c:pt>
                <c:pt idx="366">
                  <c:v>36708</c:v>
                </c:pt>
                <c:pt idx="367">
                  <c:v>36739</c:v>
                </c:pt>
                <c:pt idx="368">
                  <c:v>36770</c:v>
                </c:pt>
                <c:pt idx="369">
                  <c:v>36800</c:v>
                </c:pt>
                <c:pt idx="370">
                  <c:v>36831</c:v>
                </c:pt>
                <c:pt idx="371">
                  <c:v>36861</c:v>
                </c:pt>
                <c:pt idx="372">
                  <c:v>36892</c:v>
                </c:pt>
                <c:pt idx="373">
                  <c:v>36923</c:v>
                </c:pt>
                <c:pt idx="374">
                  <c:v>36951</c:v>
                </c:pt>
                <c:pt idx="375">
                  <c:v>36982</c:v>
                </c:pt>
                <c:pt idx="376">
                  <c:v>37012</c:v>
                </c:pt>
                <c:pt idx="377">
                  <c:v>37043</c:v>
                </c:pt>
                <c:pt idx="378">
                  <c:v>37073</c:v>
                </c:pt>
                <c:pt idx="379">
                  <c:v>37104</c:v>
                </c:pt>
                <c:pt idx="380">
                  <c:v>37135</c:v>
                </c:pt>
                <c:pt idx="381">
                  <c:v>37165</c:v>
                </c:pt>
                <c:pt idx="382">
                  <c:v>37196</c:v>
                </c:pt>
                <c:pt idx="383">
                  <c:v>37226</c:v>
                </c:pt>
                <c:pt idx="384">
                  <c:v>37257</c:v>
                </c:pt>
                <c:pt idx="385">
                  <c:v>37288</c:v>
                </c:pt>
                <c:pt idx="386">
                  <c:v>37316</c:v>
                </c:pt>
                <c:pt idx="387">
                  <c:v>37347</c:v>
                </c:pt>
                <c:pt idx="388">
                  <c:v>37377</c:v>
                </c:pt>
                <c:pt idx="389">
                  <c:v>37408</c:v>
                </c:pt>
                <c:pt idx="390">
                  <c:v>37438</c:v>
                </c:pt>
                <c:pt idx="391">
                  <c:v>37469</c:v>
                </c:pt>
                <c:pt idx="392">
                  <c:v>37500</c:v>
                </c:pt>
                <c:pt idx="393">
                  <c:v>37530</c:v>
                </c:pt>
                <c:pt idx="394">
                  <c:v>37561</c:v>
                </c:pt>
                <c:pt idx="395">
                  <c:v>37591</c:v>
                </c:pt>
                <c:pt idx="396">
                  <c:v>37622</c:v>
                </c:pt>
                <c:pt idx="397">
                  <c:v>37653</c:v>
                </c:pt>
                <c:pt idx="398">
                  <c:v>37681</c:v>
                </c:pt>
                <c:pt idx="399">
                  <c:v>37712</c:v>
                </c:pt>
                <c:pt idx="400">
                  <c:v>37742</c:v>
                </c:pt>
                <c:pt idx="401">
                  <c:v>37773</c:v>
                </c:pt>
                <c:pt idx="402">
                  <c:v>37803</c:v>
                </c:pt>
                <c:pt idx="403">
                  <c:v>37834</c:v>
                </c:pt>
                <c:pt idx="404">
                  <c:v>37865</c:v>
                </c:pt>
                <c:pt idx="405">
                  <c:v>37895</c:v>
                </c:pt>
                <c:pt idx="406">
                  <c:v>37926</c:v>
                </c:pt>
                <c:pt idx="407">
                  <c:v>37956</c:v>
                </c:pt>
                <c:pt idx="408">
                  <c:v>37987</c:v>
                </c:pt>
                <c:pt idx="409">
                  <c:v>38018</c:v>
                </c:pt>
                <c:pt idx="410">
                  <c:v>38047</c:v>
                </c:pt>
                <c:pt idx="411">
                  <c:v>38078</c:v>
                </c:pt>
                <c:pt idx="412">
                  <c:v>38108</c:v>
                </c:pt>
                <c:pt idx="413">
                  <c:v>38139</c:v>
                </c:pt>
                <c:pt idx="414">
                  <c:v>38169</c:v>
                </c:pt>
                <c:pt idx="415">
                  <c:v>38200</c:v>
                </c:pt>
                <c:pt idx="416">
                  <c:v>38231</c:v>
                </c:pt>
                <c:pt idx="417">
                  <c:v>38261</c:v>
                </c:pt>
                <c:pt idx="418">
                  <c:v>38292</c:v>
                </c:pt>
                <c:pt idx="419">
                  <c:v>38322</c:v>
                </c:pt>
                <c:pt idx="420">
                  <c:v>38353</c:v>
                </c:pt>
                <c:pt idx="421">
                  <c:v>38384</c:v>
                </c:pt>
                <c:pt idx="422">
                  <c:v>38412</c:v>
                </c:pt>
                <c:pt idx="423">
                  <c:v>38443</c:v>
                </c:pt>
                <c:pt idx="424">
                  <c:v>38473</c:v>
                </c:pt>
                <c:pt idx="425">
                  <c:v>38504</c:v>
                </c:pt>
                <c:pt idx="426">
                  <c:v>38534</c:v>
                </c:pt>
                <c:pt idx="427">
                  <c:v>38565</c:v>
                </c:pt>
                <c:pt idx="428">
                  <c:v>38596</c:v>
                </c:pt>
                <c:pt idx="429">
                  <c:v>38626</c:v>
                </c:pt>
                <c:pt idx="430">
                  <c:v>38657</c:v>
                </c:pt>
                <c:pt idx="431">
                  <c:v>38687</c:v>
                </c:pt>
                <c:pt idx="432">
                  <c:v>38718</c:v>
                </c:pt>
                <c:pt idx="433">
                  <c:v>38749</c:v>
                </c:pt>
                <c:pt idx="434">
                  <c:v>38777</c:v>
                </c:pt>
                <c:pt idx="435">
                  <c:v>38808</c:v>
                </c:pt>
                <c:pt idx="436">
                  <c:v>38838</c:v>
                </c:pt>
                <c:pt idx="437">
                  <c:v>38869</c:v>
                </c:pt>
                <c:pt idx="438">
                  <c:v>38899</c:v>
                </c:pt>
                <c:pt idx="439">
                  <c:v>38930</c:v>
                </c:pt>
                <c:pt idx="440">
                  <c:v>38961</c:v>
                </c:pt>
                <c:pt idx="441">
                  <c:v>38991</c:v>
                </c:pt>
                <c:pt idx="442">
                  <c:v>39022</c:v>
                </c:pt>
                <c:pt idx="443">
                  <c:v>39052</c:v>
                </c:pt>
                <c:pt idx="444">
                  <c:v>39083</c:v>
                </c:pt>
                <c:pt idx="445">
                  <c:v>39114</c:v>
                </c:pt>
                <c:pt idx="446">
                  <c:v>39142</c:v>
                </c:pt>
                <c:pt idx="447">
                  <c:v>39173</c:v>
                </c:pt>
                <c:pt idx="448">
                  <c:v>39203</c:v>
                </c:pt>
                <c:pt idx="449">
                  <c:v>39234</c:v>
                </c:pt>
              </c:strCache>
            </c:strRef>
          </c:cat>
          <c:val>
            <c:numRef>
              <c:f>'Saving Rate Data (Fig 1)'!$H$14:$H$463</c:f>
              <c:numCache>
                <c:ptCount val="450"/>
                <c:pt idx="0">
                  <c:v>99999999</c:v>
                </c:pt>
                <c:pt idx="1">
                  <c:v>99999999</c:v>
                </c:pt>
                <c:pt idx="2">
                  <c:v>99999999</c:v>
                </c:pt>
                <c:pt idx="3">
                  <c:v>99999999</c:v>
                </c:pt>
                <c:pt idx="4">
                  <c:v>99999999</c:v>
                </c:pt>
                <c:pt idx="5">
                  <c:v>99999999</c:v>
                </c:pt>
                <c:pt idx="6">
                  <c:v>99999999</c:v>
                </c:pt>
                <c:pt idx="7">
                  <c:v>99999999</c:v>
                </c:pt>
                <c:pt idx="8">
                  <c:v>99999999</c:v>
                </c:pt>
                <c:pt idx="9">
                  <c:v>99999999</c:v>
                </c:pt>
                <c:pt idx="10">
                  <c:v>99999999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99999999</c:v>
                </c:pt>
                <c:pt idx="47">
                  <c:v>99999999</c:v>
                </c:pt>
                <c:pt idx="48">
                  <c:v>99999999</c:v>
                </c:pt>
                <c:pt idx="49">
                  <c:v>99999999</c:v>
                </c:pt>
                <c:pt idx="50">
                  <c:v>99999999</c:v>
                </c:pt>
                <c:pt idx="51">
                  <c:v>99999999</c:v>
                </c:pt>
                <c:pt idx="52">
                  <c:v>99999999</c:v>
                </c:pt>
                <c:pt idx="53">
                  <c:v>99999999</c:v>
                </c:pt>
                <c:pt idx="54">
                  <c:v>99999999</c:v>
                </c:pt>
                <c:pt idx="55">
                  <c:v>99999999</c:v>
                </c:pt>
                <c:pt idx="56">
                  <c:v>99999999</c:v>
                </c:pt>
                <c:pt idx="57">
                  <c:v>99999999</c:v>
                </c:pt>
                <c:pt idx="58">
                  <c:v>99999999</c:v>
                </c:pt>
                <c:pt idx="59">
                  <c:v>99999999</c:v>
                </c:pt>
                <c:pt idx="60">
                  <c:v>99999999</c:v>
                </c:pt>
                <c:pt idx="61">
                  <c:v>99999999</c:v>
                </c:pt>
                <c:pt idx="62">
                  <c:v>99999999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99999999</c:v>
                </c:pt>
                <c:pt idx="121">
                  <c:v>99999999</c:v>
                </c:pt>
                <c:pt idx="122">
                  <c:v>99999999</c:v>
                </c:pt>
                <c:pt idx="123">
                  <c:v>99999999</c:v>
                </c:pt>
                <c:pt idx="124">
                  <c:v>99999999</c:v>
                </c:pt>
                <c:pt idx="125">
                  <c:v>99999999</c:v>
                </c:pt>
                <c:pt idx="126">
                  <c:v>99999999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99999999</c:v>
                </c:pt>
                <c:pt idx="139">
                  <c:v>99999999</c:v>
                </c:pt>
                <c:pt idx="140">
                  <c:v>99999999</c:v>
                </c:pt>
                <c:pt idx="141">
                  <c:v>99999999</c:v>
                </c:pt>
                <c:pt idx="142">
                  <c:v>99999999</c:v>
                </c:pt>
                <c:pt idx="143">
                  <c:v>99999999</c:v>
                </c:pt>
                <c:pt idx="144">
                  <c:v>99999999</c:v>
                </c:pt>
                <c:pt idx="145">
                  <c:v>99999999</c:v>
                </c:pt>
                <c:pt idx="146">
                  <c:v>99999999</c:v>
                </c:pt>
                <c:pt idx="147">
                  <c:v>99999999</c:v>
                </c:pt>
                <c:pt idx="148">
                  <c:v>99999999</c:v>
                </c:pt>
                <c:pt idx="149">
                  <c:v>99999999</c:v>
                </c:pt>
                <c:pt idx="150">
                  <c:v>99999999</c:v>
                </c:pt>
                <c:pt idx="151">
                  <c:v>99999999</c:v>
                </c:pt>
                <c:pt idx="152">
                  <c:v>99999999</c:v>
                </c:pt>
                <c:pt idx="153">
                  <c:v>99999999</c:v>
                </c:pt>
                <c:pt idx="154">
                  <c:v>99999999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99999999</c:v>
                </c:pt>
                <c:pt idx="247">
                  <c:v>99999999</c:v>
                </c:pt>
                <c:pt idx="248">
                  <c:v>99999999</c:v>
                </c:pt>
                <c:pt idx="249">
                  <c:v>99999999</c:v>
                </c:pt>
                <c:pt idx="250">
                  <c:v>99999999</c:v>
                </c:pt>
                <c:pt idx="251">
                  <c:v>99999999</c:v>
                </c:pt>
                <c:pt idx="252">
                  <c:v>99999999</c:v>
                </c:pt>
                <c:pt idx="253">
                  <c:v>99999999</c:v>
                </c:pt>
                <c:pt idx="254">
                  <c:v>99999999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99999999</c:v>
                </c:pt>
                <c:pt idx="375">
                  <c:v>99999999</c:v>
                </c:pt>
                <c:pt idx="376">
                  <c:v>99999999</c:v>
                </c:pt>
                <c:pt idx="377">
                  <c:v>99999999</c:v>
                </c:pt>
                <c:pt idx="378">
                  <c:v>99999999</c:v>
                </c:pt>
                <c:pt idx="379">
                  <c:v>99999999</c:v>
                </c:pt>
                <c:pt idx="380">
                  <c:v>99999999</c:v>
                </c:pt>
                <c:pt idx="381">
                  <c:v>99999999</c:v>
                </c:pt>
                <c:pt idx="382">
                  <c:v>99999999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</c:numCache>
            </c:numRef>
          </c:val>
        </c:ser>
        <c:ser>
          <c:idx val="2"/>
          <c:order val="2"/>
          <c:spPr>
            <a:solidFill>
              <a:srgbClr val="C0C0C0"/>
            </a:solidFill>
            <a:ln w="127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'Saving Rate Data (Fig 1)'!$B$14:$B$463</c:f>
              <c:strCache>
                <c:ptCount val="450"/>
                <c:pt idx="0">
                  <c:v>25569</c:v>
                </c:pt>
                <c:pt idx="1">
                  <c:v>25600</c:v>
                </c:pt>
                <c:pt idx="2">
                  <c:v>25628</c:v>
                </c:pt>
                <c:pt idx="3">
                  <c:v>25659</c:v>
                </c:pt>
                <c:pt idx="4">
                  <c:v>25689</c:v>
                </c:pt>
                <c:pt idx="5">
                  <c:v>25720</c:v>
                </c:pt>
                <c:pt idx="6">
                  <c:v>25750</c:v>
                </c:pt>
                <c:pt idx="7">
                  <c:v>25781</c:v>
                </c:pt>
                <c:pt idx="8">
                  <c:v>25812</c:v>
                </c:pt>
                <c:pt idx="9">
                  <c:v>25842</c:v>
                </c:pt>
                <c:pt idx="10">
                  <c:v>25873</c:v>
                </c:pt>
                <c:pt idx="11">
                  <c:v>25903</c:v>
                </c:pt>
                <c:pt idx="12">
                  <c:v>25934</c:v>
                </c:pt>
                <c:pt idx="13">
                  <c:v>25965</c:v>
                </c:pt>
                <c:pt idx="14">
                  <c:v>25993</c:v>
                </c:pt>
                <c:pt idx="15">
                  <c:v>26024</c:v>
                </c:pt>
                <c:pt idx="16">
                  <c:v>26054</c:v>
                </c:pt>
                <c:pt idx="17">
                  <c:v>26085</c:v>
                </c:pt>
                <c:pt idx="18">
                  <c:v>26115</c:v>
                </c:pt>
                <c:pt idx="19">
                  <c:v>26146</c:v>
                </c:pt>
                <c:pt idx="20">
                  <c:v>26177</c:v>
                </c:pt>
                <c:pt idx="21">
                  <c:v>26207</c:v>
                </c:pt>
                <c:pt idx="22">
                  <c:v>26238</c:v>
                </c:pt>
                <c:pt idx="23">
                  <c:v>26268</c:v>
                </c:pt>
                <c:pt idx="24">
                  <c:v>26299</c:v>
                </c:pt>
                <c:pt idx="25">
                  <c:v>26330</c:v>
                </c:pt>
                <c:pt idx="26">
                  <c:v>26359</c:v>
                </c:pt>
                <c:pt idx="27">
                  <c:v>26390</c:v>
                </c:pt>
                <c:pt idx="28">
                  <c:v>26420</c:v>
                </c:pt>
                <c:pt idx="29">
                  <c:v>26451</c:v>
                </c:pt>
                <c:pt idx="30">
                  <c:v>26481</c:v>
                </c:pt>
                <c:pt idx="31">
                  <c:v>26512</c:v>
                </c:pt>
                <c:pt idx="32">
                  <c:v>26543</c:v>
                </c:pt>
                <c:pt idx="33">
                  <c:v>26573</c:v>
                </c:pt>
                <c:pt idx="34">
                  <c:v>26604</c:v>
                </c:pt>
                <c:pt idx="35">
                  <c:v>26634</c:v>
                </c:pt>
                <c:pt idx="36">
                  <c:v>26665</c:v>
                </c:pt>
                <c:pt idx="37">
                  <c:v>26696</c:v>
                </c:pt>
                <c:pt idx="38">
                  <c:v>26724</c:v>
                </c:pt>
                <c:pt idx="39">
                  <c:v>26755</c:v>
                </c:pt>
                <c:pt idx="40">
                  <c:v>26785</c:v>
                </c:pt>
                <c:pt idx="41">
                  <c:v>26816</c:v>
                </c:pt>
                <c:pt idx="42">
                  <c:v>26846</c:v>
                </c:pt>
                <c:pt idx="43">
                  <c:v>26877</c:v>
                </c:pt>
                <c:pt idx="44">
                  <c:v>26908</c:v>
                </c:pt>
                <c:pt idx="45">
                  <c:v>26938</c:v>
                </c:pt>
                <c:pt idx="46">
                  <c:v>26969</c:v>
                </c:pt>
                <c:pt idx="47">
                  <c:v>26999</c:v>
                </c:pt>
                <c:pt idx="48">
                  <c:v>27030</c:v>
                </c:pt>
                <c:pt idx="49">
                  <c:v>27061</c:v>
                </c:pt>
                <c:pt idx="50">
                  <c:v>27089</c:v>
                </c:pt>
                <c:pt idx="51">
                  <c:v>27120</c:v>
                </c:pt>
                <c:pt idx="52">
                  <c:v>27150</c:v>
                </c:pt>
                <c:pt idx="53">
                  <c:v>27181</c:v>
                </c:pt>
                <c:pt idx="54">
                  <c:v>27211</c:v>
                </c:pt>
                <c:pt idx="55">
                  <c:v>27242</c:v>
                </c:pt>
                <c:pt idx="56">
                  <c:v>27273</c:v>
                </c:pt>
                <c:pt idx="57">
                  <c:v>27303</c:v>
                </c:pt>
                <c:pt idx="58">
                  <c:v>27334</c:v>
                </c:pt>
                <c:pt idx="59">
                  <c:v>27364</c:v>
                </c:pt>
                <c:pt idx="60">
                  <c:v>27395</c:v>
                </c:pt>
                <c:pt idx="61">
                  <c:v>27426</c:v>
                </c:pt>
                <c:pt idx="62">
                  <c:v>27454</c:v>
                </c:pt>
                <c:pt idx="63">
                  <c:v>27485</c:v>
                </c:pt>
                <c:pt idx="64">
                  <c:v>27515</c:v>
                </c:pt>
                <c:pt idx="65">
                  <c:v>27546</c:v>
                </c:pt>
                <c:pt idx="66">
                  <c:v>27576</c:v>
                </c:pt>
                <c:pt idx="67">
                  <c:v>27607</c:v>
                </c:pt>
                <c:pt idx="68">
                  <c:v>27638</c:v>
                </c:pt>
                <c:pt idx="69">
                  <c:v>27668</c:v>
                </c:pt>
                <c:pt idx="70">
                  <c:v>27699</c:v>
                </c:pt>
                <c:pt idx="71">
                  <c:v>27729</c:v>
                </c:pt>
                <c:pt idx="72">
                  <c:v>27760</c:v>
                </c:pt>
                <c:pt idx="73">
                  <c:v>27791</c:v>
                </c:pt>
                <c:pt idx="74">
                  <c:v>27820</c:v>
                </c:pt>
                <c:pt idx="75">
                  <c:v>27851</c:v>
                </c:pt>
                <c:pt idx="76">
                  <c:v>27881</c:v>
                </c:pt>
                <c:pt idx="77">
                  <c:v>27912</c:v>
                </c:pt>
                <c:pt idx="78">
                  <c:v>27942</c:v>
                </c:pt>
                <c:pt idx="79">
                  <c:v>27973</c:v>
                </c:pt>
                <c:pt idx="80">
                  <c:v>28004</c:v>
                </c:pt>
                <c:pt idx="81">
                  <c:v>28034</c:v>
                </c:pt>
                <c:pt idx="82">
                  <c:v>28065</c:v>
                </c:pt>
                <c:pt idx="83">
                  <c:v>28095</c:v>
                </c:pt>
                <c:pt idx="84">
                  <c:v>28126</c:v>
                </c:pt>
                <c:pt idx="85">
                  <c:v>28157</c:v>
                </c:pt>
                <c:pt idx="86">
                  <c:v>28185</c:v>
                </c:pt>
                <c:pt idx="87">
                  <c:v>28216</c:v>
                </c:pt>
                <c:pt idx="88">
                  <c:v>28246</c:v>
                </c:pt>
                <c:pt idx="89">
                  <c:v>28277</c:v>
                </c:pt>
                <c:pt idx="90">
                  <c:v>28307</c:v>
                </c:pt>
                <c:pt idx="91">
                  <c:v>28338</c:v>
                </c:pt>
                <c:pt idx="92">
                  <c:v>28369</c:v>
                </c:pt>
                <c:pt idx="93">
                  <c:v>28399</c:v>
                </c:pt>
                <c:pt idx="94">
                  <c:v>28430</c:v>
                </c:pt>
                <c:pt idx="95">
                  <c:v>28460</c:v>
                </c:pt>
                <c:pt idx="96">
                  <c:v>28491</c:v>
                </c:pt>
                <c:pt idx="97">
                  <c:v>28522</c:v>
                </c:pt>
                <c:pt idx="98">
                  <c:v>28550</c:v>
                </c:pt>
                <c:pt idx="99">
                  <c:v>28581</c:v>
                </c:pt>
                <c:pt idx="100">
                  <c:v>28611</c:v>
                </c:pt>
                <c:pt idx="101">
                  <c:v>28642</c:v>
                </c:pt>
                <c:pt idx="102">
                  <c:v>28672</c:v>
                </c:pt>
                <c:pt idx="103">
                  <c:v>28703</c:v>
                </c:pt>
                <c:pt idx="104">
                  <c:v>28734</c:v>
                </c:pt>
                <c:pt idx="105">
                  <c:v>28764</c:v>
                </c:pt>
                <c:pt idx="106">
                  <c:v>28795</c:v>
                </c:pt>
                <c:pt idx="107">
                  <c:v>28825</c:v>
                </c:pt>
                <c:pt idx="108">
                  <c:v>28856</c:v>
                </c:pt>
                <c:pt idx="109">
                  <c:v>28887</c:v>
                </c:pt>
                <c:pt idx="110">
                  <c:v>28915</c:v>
                </c:pt>
                <c:pt idx="111">
                  <c:v>28946</c:v>
                </c:pt>
                <c:pt idx="112">
                  <c:v>28976</c:v>
                </c:pt>
                <c:pt idx="113">
                  <c:v>29007</c:v>
                </c:pt>
                <c:pt idx="114">
                  <c:v>29037</c:v>
                </c:pt>
                <c:pt idx="115">
                  <c:v>29068</c:v>
                </c:pt>
                <c:pt idx="116">
                  <c:v>29099</c:v>
                </c:pt>
                <c:pt idx="117">
                  <c:v>29129</c:v>
                </c:pt>
                <c:pt idx="118">
                  <c:v>29160</c:v>
                </c:pt>
                <c:pt idx="119">
                  <c:v>29190</c:v>
                </c:pt>
                <c:pt idx="120">
                  <c:v>29221</c:v>
                </c:pt>
                <c:pt idx="121">
                  <c:v>29252</c:v>
                </c:pt>
                <c:pt idx="122">
                  <c:v>29281</c:v>
                </c:pt>
                <c:pt idx="123">
                  <c:v>29312</c:v>
                </c:pt>
                <c:pt idx="124">
                  <c:v>29342</c:v>
                </c:pt>
                <c:pt idx="125">
                  <c:v>29373</c:v>
                </c:pt>
                <c:pt idx="126">
                  <c:v>29403</c:v>
                </c:pt>
                <c:pt idx="127">
                  <c:v>29434</c:v>
                </c:pt>
                <c:pt idx="128">
                  <c:v>29465</c:v>
                </c:pt>
                <c:pt idx="129">
                  <c:v>29495</c:v>
                </c:pt>
                <c:pt idx="130">
                  <c:v>29526</c:v>
                </c:pt>
                <c:pt idx="131">
                  <c:v>29556</c:v>
                </c:pt>
                <c:pt idx="132">
                  <c:v>29587</c:v>
                </c:pt>
                <c:pt idx="133">
                  <c:v>29618</c:v>
                </c:pt>
                <c:pt idx="134">
                  <c:v>29646</c:v>
                </c:pt>
                <c:pt idx="135">
                  <c:v>29677</c:v>
                </c:pt>
                <c:pt idx="136">
                  <c:v>29707</c:v>
                </c:pt>
                <c:pt idx="137">
                  <c:v>29738</c:v>
                </c:pt>
                <c:pt idx="138">
                  <c:v>29768</c:v>
                </c:pt>
                <c:pt idx="139">
                  <c:v>29799</c:v>
                </c:pt>
                <c:pt idx="140">
                  <c:v>29830</c:v>
                </c:pt>
                <c:pt idx="141">
                  <c:v>29860</c:v>
                </c:pt>
                <c:pt idx="142">
                  <c:v>29891</c:v>
                </c:pt>
                <c:pt idx="143">
                  <c:v>29921</c:v>
                </c:pt>
                <c:pt idx="144">
                  <c:v>29952</c:v>
                </c:pt>
                <c:pt idx="145">
                  <c:v>29983</c:v>
                </c:pt>
                <c:pt idx="146">
                  <c:v>30011</c:v>
                </c:pt>
                <c:pt idx="147">
                  <c:v>30042</c:v>
                </c:pt>
                <c:pt idx="148">
                  <c:v>30072</c:v>
                </c:pt>
                <c:pt idx="149">
                  <c:v>30103</c:v>
                </c:pt>
                <c:pt idx="150">
                  <c:v>30133</c:v>
                </c:pt>
                <c:pt idx="151">
                  <c:v>30164</c:v>
                </c:pt>
                <c:pt idx="152">
                  <c:v>30195</c:v>
                </c:pt>
                <c:pt idx="153">
                  <c:v>30225</c:v>
                </c:pt>
                <c:pt idx="154">
                  <c:v>30256</c:v>
                </c:pt>
                <c:pt idx="155">
                  <c:v>30286</c:v>
                </c:pt>
                <c:pt idx="156">
                  <c:v>30317</c:v>
                </c:pt>
                <c:pt idx="157">
                  <c:v>30348</c:v>
                </c:pt>
                <c:pt idx="158">
                  <c:v>30376</c:v>
                </c:pt>
                <c:pt idx="159">
                  <c:v>30407</c:v>
                </c:pt>
                <c:pt idx="160">
                  <c:v>30437</c:v>
                </c:pt>
                <c:pt idx="161">
                  <c:v>30468</c:v>
                </c:pt>
                <c:pt idx="162">
                  <c:v>30498</c:v>
                </c:pt>
                <c:pt idx="163">
                  <c:v>30529</c:v>
                </c:pt>
                <c:pt idx="164">
                  <c:v>30560</c:v>
                </c:pt>
                <c:pt idx="165">
                  <c:v>30590</c:v>
                </c:pt>
                <c:pt idx="166">
                  <c:v>30621</c:v>
                </c:pt>
                <c:pt idx="167">
                  <c:v>30651</c:v>
                </c:pt>
                <c:pt idx="168">
                  <c:v>30682</c:v>
                </c:pt>
                <c:pt idx="169">
                  <c:v>30713</c:v>
                </c:pt>
                <c:pt idx="170">
                  <c:v>30742</c:v>
                </c:pt>
                <c:pt idx="171">
                  <c:v>30773</c:v>
                </c:pt>
                <c:pt idx="172">
                  <c:v>30803</c:v>
                </c:pt>
                <c:pt idx="173">
                  <c:v>30834</c:v>
                </c:pt>
                <c:pt idx="174">
                  <c:v>30864</c:v>
                </c:pt>
                <c:pt idx="175">
                  <c:v>30895</c:v>
                </c:pt>
                <c:pt idx="176">
                  <c:v>30926</c:v>
                </c:pt>
                <c:pt idx="177">
                  <c:v>30956</c:v>
                </c:pt>
                <c:pt idx="178">
                  <c:v>30987</c:v>
                </c:pt>
                <c:pt idx="179">
                  <c:v>31017</c:v>
                </c:pt>
                <c:pt idx="180">
                  <c:v>31048</c:v>
                </c:pt>
                <c:pt idx="181">
                  <c:v>31079</c:v>
                </c:pt>
                <c:pt idx="182">
                  <c:v>31107</c:v>
                </c:pt>
                <c:pt idx="183">
                  <c:v>31138</c:v>
                </c:pt>
                <c:pt idx="184">
                  <c:v>31168</c:v>
                </c:pt>
                <c:pt idx="185">
                  <c:v>31199</c:v>
                </c:pt>
                <c:pt idx="186">
                  <c:v>31229</c:v>
                </c:pt>
                <c:pt idx="187">
                  <c:v>31260</c:v>
                </c:pt>
                <c:pt idx="188">
                  <c:v>31291</c:v>
                </c:pt>
                <c:pt idx="189">
                  <c:v>31321</c:v>
                </c:pt>
                <c:pt idx="190">
                  <c:v>31352</c:v>
                </c:pt>
                <c:pt idx="191">
                  <c:v>31382</c:v>
                </c:pt>
                <c:pt idx="192">
                  <c:v>31413</c:v>
                </c:pt>
                <c:pt idx="193">
                  <c:v>31444</c:v>
                </c:pt>
                <c:pt idx="194">
                  <c:v>31472</c:v>
                </c:pt>
                <c:pt idx="195">
                  <c:v>31503</c:v>
                </c:pt>
                <c:pt idx="196">
                  <c:v>31533</c:v>
                </c:pt>
                <c:pt idx="197">
                  <c:v>31564</c:v>
                </c:pt>
                <c:pt idx="198">
                  <c:v>31594</c:v>
                </c:pt>
                <c:pt idx="199">
                  <c:v>31625</c:v>
                </c:pt>
                <c:pt idx="200">
                  <c:v>31656</c:v>
                </c:pt>
                <c:pt idx="201">
                  <c:v>31686</c:v>
                </c:pt>
                <c:pt idx="202">
                  <c:v>31717</c:v>
                </c:pt>
                <c:pt idx="203">
                  <c:v>31747</c:v>
                </c:pt>
                <c:pt idx="204">
                  <c:v>31778</c:v>
                </c:pt>
                <c:pt idx="205">
                  <c:v>31809</c:v>
                </c:pt>
                <c:pt idx="206">
                  <c:v>31837</c:v>
                </c:pt>
                <c:pt idx="207">
                  <c:v>31868</c:v>
                </c:pt>
                <c:pt idx="208">
                  <c:v>31898</c:v>
                </c:pt>
                <c:pt idx="209">
                  <c:v>31929</c:v>
                </c:pt>
                <c:pt idx="210">
                  <c:v>31959</c:v>
                </c:pt>
                <c:pt idx="211">
                  <c:v>31990</c:v>
                </c:pt>
                <c:pt idx="212">
                  <c:v>32021</c:v>
                </c:pt>
                <c:pt idx="213">
                  <c:v>32051</c:v>
                </c:pt>
                <c:pt idx="214">
                  <c:v>32082</c:v>
                </c:pt>
                <c:pt idx="215">
                  <c:v>32112</c:v>
                </c:pt>
                <c:pt idx="216">
                  <c:v>32143</c:v>
                </c:pt>
                <c:pt idx="217">
                  <c:v>32174</c:v>
                </c:pt>
                <c:pt idx="218">
                  <c:v>32203</c:v>
                </c:pt>
                <c:pt idx="219">
                  <c:v>32234</c:v>
                </c:pt>
                <c:pt idx="220">
                  <c:v>32264</c:v>
                </c:pt>
                <c:pt idx="221">
                  <c:v>32295</c:v>
                </c:pt>
                <c:pt idx="222">
                  <c:v>32325</c:v>
                </c:pt>
                <c:pt idx="223">
                  <c:v>32356</c:v>
                </c:pt>
                <c:pt idx="224">
                  <c:v>32387</c:v>
                </c:pt>
                <c:pt idx="225">
                  <c:v>32417</c:v>
                </c:pt>
                <c:pt idx="226">
                  <c:v>32448</c:v>
                </c:pt>
                <c:pt idx="227">
                  <c:v>32478</c:v>
                </c:pt>
                <c:pt idx="228">
                  <c:v>32509</c:v>
                </c:pt>
                <c:pt idx="229">
                  <c:v>32540</c:v>
                </c:pt>
                <c:pt idx="230">
                  <c:v>32568</c:v>
                </c:pt>
                <c:pt idx="231">
                  <c:v>32599</c:v>
                </c:pt>
                <c:pt idx="232">
                  <c:v>32629</c:v>
                </c:pt>
                <c:pt idx="233">
                  <c:v>32660</c:v>
                </c:pt>
                <c:pt idx="234">
                  <c:v>32690</c:v>
                </c:pt>
                <c:pt idx="235">
                  <c:v>32721</c:v>
                </c:pt>
                <c:pt idx="236">
                  <c:v>32752</c:v>
                </c:pt>
                <c:pt idx="237">
                  <c:v>32782</c:v>
                </c:pt>
                <c:pt idx="238">
                  <c:v>32813</c:v>
                </c:pt>
                <c:pt idx="239">
                  <c:v>32843</c:v>
                </c:pt>
                <c:pt idx="240">
                  <c:v>32874</c:v>
                </c:pt>
                <c:pt idx="241">
                  <c:v>32905</c:v>
                </c:pt>
                <c:pt idx="242">
                  <c:v>32933</c:v>
                </c:pt>
                <c:pt idx="243">
                  <c:v>32964</c:v>
                </c:pt>
                <c:pt idx="244">
                  <c:v>32994</c:v>
                </c:pt>
                <c:pt idx="245">
                  <c:v>33025</c:v>
                </c:pt>
                <c:pt idx="246">
                  <c:v>33055</c:v>
                </c:pt>
                <c:pt idx="247">
                  <c:v>33086</c:v>
                </c:pt>
                <c:pt idx="248">
                  <c:v>33117</c:v>
                </c:pt>
                <c:pt idx="249">
                  <c:v>33147</c:v>
                </c:pt>
                <c:pt idx="250">
                  <c:v>33178</c:v>
                </c:pt>
                <c:pt idx="251">
                  <c:v>33208</c:v>
                </c:pt>
                <c:pt idx="252">
                  <c:v>33239</c:v>
                </c:pt>
                <c:pt idx="253">
                  <c:v>33270</c:v>
                </c:pt>
                <c:pt idx="254">
                  <c:v>33298</c:v>
                </c:pt>
                <c:pt idx="255">
                  <c:v>33329</c:v>
                </c:pt>
                <c:pt idx="256">
                  <c:v>33359</c:v>
                </c:pt>
                <c:pt idx="257">
                  <c:v>33390</c:v>
                </c:pt>
                <c:pt idx="258">
                  <c:v>33420</c:v>
                </c:pt>
                <c:pt idx="259">
                  <c:v>33451</c:v>
                </c:pt>
                <c:pt idx="260">
                  <c:v>33482</c:v>
                </c:pt>
                <c:pt idx="261">
                  <c:v>33512</c:v>
                </c:pt>
                <c:pt idx="262">
                  <c:v>33543</c:v>
                </c:pt>
                <c:pt idx="263">
                  <c:v>33573</c:v>
                </c:pt>
                <c:pt idx="264">
                  <c:v>33604</c:v>
                </c:pt>
                <c:pt idx="265">
                  <c:v>33635</c:v>
                </c:pt>
                <c:pt idx="266">
                  <c:v>33664</c:v>
                </c:pt>
                <c:pt idx="267">
                  <c:v>33695</c:v>
                </c:pt>
                <c:pt idx="268">
                  <c:v>33725</c:v>
                </c:pt>
                <c:pt idx="269">
                  <c:v>33756</c:v>
                </c:pt>
                <c:pt idx="270">
                  <c:v>33786</c:v>
                </c:pt>
                <c:pt idx="271">
                  <c:v>33817</c:v>
                </c:pt>
                <c:pt idx="272">
                  <c:v>33848</c:v>
                </c:pt>
                <c:pt idx="273">
                  <c:v>33878</c:v>
                </c:pt>
                <c:pt idx="274">
                  <c:v>33909</c:v>
                </c:pt>
                <c:pt idx="275">
                  <c:v>33939</c:v>
                </c:pt>
                <c:pt idx="276">
                  <c:v>33970</c:v>
                </c:pt>
                <c:pt idx="277">
                  <c:v>34001</c:v>
                </c:pt>
                <c:pt idx="278">
                  <c:v>34029</c:v>
                </c:pt>
                <c:pt idx="279">
                  <c:v>34060</c:v>
                </c:pt>
                <c:pt idx="280">
                  <c:v>34090</c:v>
                </c:pt>
                <c:pt idx="281">
                  <c:v>34121</c:v>
                </c:pt>
                <c:pt idx="282">
                  <c:v>34151</c:v>
                </c:pt>
                <c:pt idx="283">
                  <c:v>34182</c:v>
                </c:pt>
                <c:pt idx="284">
                  <c:v>34213</c:v>
                </c:pt>
                <c:pt idx="285">
                  <c:v>34243</c:v>
                </c:pt>
                <c:pt idx="286">
                  <c:v>34274</c:v>
                </c:pt>
                <c:pt idx="287">
                  <c:v>34304</c:v>
                </c:pt>
                <c:pt idx="288">
                  <c:v>34335</c:v>
                </c:pt>
                <c:pt idx="289">
                  <c:v>34366</c:v>
                </c:pt>
                <c:pt idx="290">
                  <c:v>34394</c:v>
                </c:pt>
                <c:pt idx="291">
                  <c:v>34425</c:v>
                </c:pt>
                <c:pt idx="292">
                  <c:v>34455</c:v>
                </c:pt>
                <c:pt idx="293">
                  <c:v>34486</c:v>
                </c:pt>
                <c:pt idx="294">
                  <c:v>34516</c:v>
                </c:pt>
                <c:pt idx="295">
                  <c:v>34547</c:v>
                </c:pt>
                <c:pt idx="296">
                  <c:v>34578</c:v>
                </c:pt>
                <c:pt idx="297">
                  <c:v>34608</c:v>
                </c:pt>
                <c:pt idx="298">
                  <c:v>34639</c:v>
                </c:pt>
                <c:pt idx="299">
                  <c:v>34669</c:v>
                </c:pt>
                <c:pt idx="300">
                  <c:v>34700</c:v>
                </c:pt>
                <c:pt idx="301">
                  <c:v>34731</c:v>
                </c:pt>
                <c:pt idx="302">
                  <c:v>34759</c:v>
                </c:pt>
                <c:pt idx="303">
                  <c:v>34790</c:v>
                </c:pt>
                <c:pt idx="304">
                  <c:v>34820</c:v>
                </c:pt>
                <c:pt idx="305">
                  <c:v>34851</c:v>
                </c:pt>
                <c:pt idx="306">
                  <c:v>34881</c:v>
                </c:pt>
                <c:pt idx="307">
                  <c:v>34912</c:v>
                </c:pt>
                <c:pt idx="308">
                  <c:v>34943</c:v>
                </c:pt>
                <c:pt idx="309">
                  <c:v>34973</c:v>
                </c:pt>
                <c:pt idx="310">
                  <c:v>35004</c:v>
                </c:pt>
                <c:pt idx="311">
                  <c:v>35034</c:v>
                </c:pt>
                <c:pt idx="312">
                  <c:v>35065</c:v>
                </c:pt>
                <c:pt idx="313">
                  <c:v>35096</c:v>
                </c:pt>
                <c:pt idx="314">
                  <c:v>35125</c:v>
                </c:pt>
                <c:pt idx="315">
                  <c:v>35156</c:v>
                </c:pt>
                <c:pt idx="316">
                  <c:v>35186</c:v>
                </c:pt>
                <c:pt idx="317">
                  <c:v>35217</c:v>
                </c:pt>
                <c:pt idx="318">
                  <c:v>35247</c:v>
                </c:pt>
                <c:pt idx="319">
                  <c:v>35278</c:v>
                </c:pt>
                <c:pt idx="320">
                  <c:v>35309</c:v>
                </c:pt>
                <c:pt idx="321">
                  <c:v>35339</c:v>
                </c:pt>
                <c:pt idx="322">
                  <c:v>35370</c:v>
                </c:pt>
                <c:pt idx="323">
                  <c:v>35400</c:v>
                </c:pt>
                <c:pt idx="324">
                  <c:v>35431</c:v>
                </c:pt>
                <c:pt idx="325">
                  <c:v>35462</c:v>
                </c:pt>
                <c:pt idx="326">
                  <c:v>35490</c:v>
                </c:pt>
                <c:pt idx="327">
                  <c:v>35521</c:v>
                </c:pt>
                <c:pt idx="328">
                  <c:v>35551</c:v>
                </c:pt>
                <c:pt idx="329">
                  <c:v>35582</c:v>
                </c:pt>
                <c:pt idx="330">
                  <c:v>35612</c:v>
                </c:pt>
                <c:pt idx="331">
                  <c:v>35643</c:v>
                </c:pt>
                <c:pt idx="332">
                  <c:v>35674</c:v>
                </c:pt>
                <c:pt idx="333">
                  <c:v>35704</c:v>
                </c:pt>
                <c:pt idx="334">
                  <c:v>35735</c:v>
                </c:pt>
                <c:pt idx="335">
                  <c:v>35765</c:v>
                </c:pt>
                <c:pt idx="336">
                  <c:v>35796</c:v>
                </c:pt>
                <c:pt idx="337">
                  <c:v>35827</c:v>
                </c:pt>
                <c:pt idx="338">
                  <c:v>35855</c:v>
                </c:pt>
                <c:pt idx="339">
                  <c:v>35886</c:v>
                </c:pt>
                <c:pt idx="340">
                  <c:v>35916</c:v>
                </c:pt>
                <c:pt idx="341">
                  <c:v>35947</c:v>
                </c:pt>
                <c:pt idx="342">
                  <c:v>35977</c:v>
                </c:pt>
                <c:pt idx="343">
                  <c:v>36008</c:v>
                </c:pt>
                <c:pt idx="344">
                  <c:v>36039</c:v>
                </c:pt>
                <c:pt idx="345">
                  <c:v>36069</c:v>
                </c:pt>
                <c:pt idx="346">
                  <c:v>36100</c:v>
                </c:pt>
                <c:pt idx="347">
                  <c:v>36130</c:v>
                </c:pt>
                <c:pt idx="348">
                  <c:v>36161</c:v>
                </c:pt>
                <c:pt idx="349">
                  <c:v>36192</c:v>
                </c:pt>
                <c:pt idx="350">
                  <c:v>36220</c:v>
                </c:pt>
                <c:pt idx="351">
                  <c:v>36251</c:v>
                </c:pt>
                <c:pt idx="352">
                  <c:v>36281</c:v>
                </c:pt>
                <c:pt idx="353">
                  <c:v>36312</c:v>
                </c:pt>
                <c:pt idx="354">
                  <c:v>36342</c:v>
                </c:pt>
                <c:pt idx="355">
                  <c:v>36373</c:v>
                </c:pt>
                <c:pt idx="356">
                  <c:v>36404</c:v>
                </c:pt>
                <c:pt idx="357">
                  <c:v>36434</c:v>
                </c:pt>
                <c:pt idx="358">
                  <c:v>36465</c:v>
                </c:pt>
                <c:pt idx="359">
                  <c:v>36495</c:v>
                </c:pt>
                <c:pt idx="360">
                  <c:v>36526</c:v>
                </c:pt>
                <c:pt idx="361">
                  <c:v>36557</c:v>
                </c:pt>
                <c:pt idx="362">
                  <c:v>36586</c:v>
                </c:pt>
                <c:pt idx="363">
                  <c:v>36617</c:v>
                </c:pt>
                <c:pt idx="364">
                  <c:v>36647</c:v>
                </c:pt>
                <c:pt idx="365">
                  <c:v>36678</c:v>
                </c:pt>
                <c:pt idx="366">
                  <c:v>36708</c:v>
                </c:pt>
                <c:pt idx="367">
                  <c:v>36739</c:v>
                </c:pt>
                <c:pt idx="368">
                  <c:v>36770</c:v>
                </c:pt>
                <c:pt idx="369">
                  <c:v>36800</c:v>
                </c:pt>
                <c:pt idx="370">
                  <c:v>36831</c:v>
                </c:pt>
                <c:pt idx="371">
                  <c:v>36861</c:v>
                </c:pt>
                <c:pt idx="372">
                  <c:v>36892</c:v>
                </c:pt>
                <c:pt idx="373">
                  <c:v>36923</c:v>
                </c:pt>
                <c:pt idx="374">
                  <c:v>36951</c:v>
                </c:pt>
                <c:pt idx="375">
                  <c:v>36982</c:v>
                </c:pt>
                <c:pt idx="376">
                  <c:v>37012</c:v>
                </c:pt>
                <c:pt idx="377">
                  <c:v>37043</c:v>
                </c:pt>
                <c:pt idx="378">
                  <c:v>37073</c:v>
                </c:pt>
                <c:pt idx="379">
                  <c:v>37104</c:v>
                </c:pt>
                <c:pt idx="380">
                  <c:v>37135</c:v>
                </c:pt>
                <c:pt idx="381">
                  <c:v>37165</c:v>
                </c:pt>
                <c:pt idx="382">
                  <c:v>37196</c:v>
                </c:pt>
                <c:pt idx="383">
                  <c:v>37226</c:v>
                </c:pt>
                <c:pt idx="384">
                  <c:v>37257</c:v>
                </c:pt>
                <c:pt idx="385">
                  <c:v>37288</c:v>
                </c:pt>
                <c:pt idx="386">
                  <c:v>37316</c:v>
                </c:pt>
                <c:pt idx="387">
                  <c:v>37347</c:v>
                </c:pt>
                <c:pt idx="388">
                  <c:v>37377</c:v>
                </c:pt>
                <c:pt idx="389">
                  <c:v>37408</c:v>
                </c:pt>
                <c:pt idx="390">
                  <c:v>37438</c:v>
                </c:pt>
                <c:pt idx="391">
                  <c:v>37469</c:v>
                </c:pt>
                <c:pt idx="392">
                  <c:v>37500</c:v>
                </c:pt>
                <c:pt idx="393">
                  <c:v>37530</c:v>
                </c:pt>
                <c:pt idx="394">
                  <c:v>37561</c:v>
                </c:pt>
                <c:pt idx="395">
                  <c:v>37591</c:v>
                </c:pt>
                <c:pt idx="396">
                  <c:v>37622</c:v>
                </c:pt>
                <c:pt idx="397">
                  <c:v>37653</c:v>
                </c:pt>
                <c:pt idx="398">
                  <c:v>37681</c:v>
                </c:pt>
                <c:pt idx="399">
                  <c:v>37712</c:v>
                </c:pt>
                <c:pt idx="400">
                  <c:v>37742</c:v>
                </c:pt>
                <c:pt idx="401">
                  <c:v>37773</c:v>
                </c:pt>
                <c:pt idx="402">
                  <c:v>37803</c:v>
                </c:pt>
                <c:pt idx="403">
                  <c:v>37834</c:v>
                </c:pt>
                <c:pt idx="404">
                  <c:v>37865</c:v>
                </c:pt>
                <c:pt idx="405">
                  <c:v>37895</c:v>
                </c:pt>
                <c:pt idx="406">
                  <c:v>37926</c:v>
                </c:pt>
                <c:pt idx="407">
                  <c:v>37956</c:v>
                </c:pt>
                <c:pt idx="408">
                  <c:v>37987</c:v>
                </c:pt>
                <c:pt idx="409">
                  <c:v>38018</c:v>
                </c:pt>
                <c:pt idx="410">
                  <c:v>38047</c:v>
                </c:pt>
                <c:pt idx="411">
                  <c:v>38078</c:v>
                </c:pt>
                <c:pt idx="412">
                  <c:v>38108</c:v>
                </c:pt>
                <c:pt idx="413">
                  <c:v>38139</c:v>
                </c:pt>
                <c:pt idx="414">
                  <c:v>38169</c:v>
                </c:pt>
                <c:pt idx="415">
                  <c:v>38200</c:v>
                </c:pt>
                <c:pt idx="416">
                  <c:v>38231</c:v>
                </c:pt>
                <c:pt idx="417">
                  <c:v>38261</c:v>
                </c:pt>
                <c:pt idx="418">
                  <c:v>38292</c:v>
                </c:pt>
                <c:pt idx="419">
                  <c:v>38322</c:v>
                </c:pt>
                <c:pt idx="420">
                  <c:v>38353</c:v>
                </c:pt>
                <c:pt idx="421">
                  <c:v>38384</c:v>
                </c:pt>
                <c:pt idx="422">
                  <c:v>38412</c:v>
                </c:pt>
                <c:pt idx="423">
                  <c:v>38443</c:v>
                </c:pt>
                <c:pt idx="424">
                  <c:v>38473</c:v>
                </c:pt>
                <c:pt idx="425">
                  <c:v>38504</c:v>
                </c:pt>
                <c:pt idx="426">
                  <c:v>38534</c:v>
                </c:pt>
                <c:pt idx="427">
                  <c:v>38565</c:v>
                </c:pt>
                <c:pt idx="428">
                  <c:v>38596</c:v>
                </c:pt>
                <c:pt idx="429">
                  <c:v>38626</c:v>
                </c:pt>
                <c:pt idx="430">
                  <c:v>38657</c:v>
                </c:pt>
                <c:pt idx="431">
                  <c:v>38687</c:v>
                </c:pt>
                <c:pt idx="432">
                  <c:v>38718</c:v>
                </c:pt>
                <c:pt idx="433">
                  <c:v>38749</c:v>
                </c:pt>
                <c:pt idx="434">
                  <c:v>38777</c:v>
                </c:pt>
                <c:pt idx="435">
                  <c:v>38808</c:v>
                </c:pt>
                <c:pt idx="436">
                  <c:v>38838</c:v>
                </c:pt>
                <c:pt idx="437">
                  <c:v>38869</c:v>
                </c:pt>
                <c:pt idx="438">
                  <c:v>38899</c:v>
                </c:pt>
                <c:pt idx="439">
                  <c:v>38930</c:v>
                </c:pt>
                <c:pt idx="440">
                  <c:v>38961</c:v>
                </c:pt>
                <c:pt idx="441">
                  <c:v>38991</c:v>
                </c:pt>
                <c:pt idx="442">
                  <c:v>39022</c:v>
                </c:pt>
                <c:pt idx="443">
                  <c:v>39052</c:v>
                </c:pt>
                <c:pt idx="444">
                  <c:v>39083</c:v>
                </c:pt>
                <c:pt idx="445">
                  <c:v>39114</c:v>
                </c:pt>
                <c:pt idx="446">
                  <c:v>39142</c:v>
                </c:pt>
                <c:pt idx="447">
                  <c:v>39173</c:v>
                </c:pt>
                <c:pt idx="448">
                  <c:v>39203</c:v>
                </c:pt>
                <c:pt idx="449">
                  <c:v>39234</c:v>
                </c:pt>
              </c:strCache>
            </c:strRef>
          </c:cat>
          <c:val>
            <c:numRef>
              <c:f>'Saving Rate Data (Fig 1)'!$I$14:$I$463</c:f>
              <c:numCache>
                <c:ptCount val="450"/>
                <c:pt idx="0">
                  <c:v>-99999999</c:v>
                </c:pt>
                <c:pt idx="1">
                  <c:v>-99999999</c:v>
                </c:pt>
                <c:pt idx="2">
                  <c:v>-99999999</c:v>
                </c:pt>
                <c:pt idx="3">
                  <c:v>-99999999</c:v>
                </c:pt>
                <c:pt idx="4">
                  <c:v>-99999999</c:v>
                </c:pt>
                <c:pt idx="5">
                  <c:v>-99999999</c:v>
                </c:pt>
                <c:pt idx="6">
                  <c:v>-99999999</c:v>
                </c:pt>
                <c:pt idx="7">
                  <c:v>-99999999</c:v>
                </c:pt>
                <c:pt idx="8">
                  <c:v>-99999999</c:v>
                </c:pt>
                <c:pt idx="9">
                  <c:v>-99999999</c:v>
                </c:pt>
                <c:pt idx="10">
                  <c:v>-99999999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-99999999</c:v>
                </c:pt>
                <c:pt idx="47">
                  <c:v>-99999999</c:v>
                </c:pt>
                <c:pt idx="48">
                  <c:v>-99999999</c:v>
                </c:pt>
                <c:pt idx="49">
                  <c:v>-99999999</c:v>
                </c:pt>
                <c:pt idx="50">
                  <c:v>-99999999</c:v>
                </c:pt>
                <c:pt idx="51">
                  <c:v>-99999999</c:v>
                </c:pt>
                <c:pt idx="52">
                  <c:v>-99999999</c:v>
                </c:pt>
                <c:pt idx="53">
                  <c:v>-99999999</c:v>
                </c:pt>
                <c:pt idx="54">
                  <c:v>-99999999</c:v>
                </c:pt>
                <c:pt idx="55">
                  <c:v>-99999999</c:v>
                </c:pt>
                <c:pt idx="56">
                  <c:v>-99999999</c:v>
                </c:pt>
                <c:pt idx="57">
                  <c:v>-99999999</c:v>
                </c:pt>
                <c:pt idx="58">
                  <c:v>-99999999</c:v>
                </c:pt>
                <c:pt idx="59">
                  <c:v>-99999999</c:v>
                </c:pt>
                <c:pt idx="60">
                  <c:v>-99999999</c:v>
                </c:pt>
                <c:pt idx="61">
                  <c:v>-99999999</c:v>
                </c:pt>
                <c:pt idx="62">
                  <c:v>-99999999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-99999999</c:v>
                </c:pt>
                <c:pt idx="121">
                  <c:v>-99999999</c:v>
                </c:pt>
                <c:pt idx="122">
                  <c:v>-99999999</c:v>
                </c:pt>
                <c:pt idx="123">
                  <c:v>-99999999</c:v>
                </c:pt>
                <c:pt idx="124">
                  <c:v>-99999999</c:v>
                </c:pt>
                <c:pt idx="125">
                  <c:v>-99999999</c:v>
                </c:pt>
                <c:pt idx="126">
                  <c:v>-99999999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-99999999</c:v>
                </c:pt>
                <c:pt idx="139">
                  <c:v>-99999999</c:v>
                </c:pt>
                <c:pt idx="140">
                  <c:v>-99999999</c:v>
                </c:pt>
                <c:pt idx="141">
                  <c:v>-99999999</c:v>
                </c:pt>
                <c:pt idx="142">
                  <c:v>-99999999</c:v>
                </c:pt>
                <c:pt idx="143">
                  <c:v>-99999999</c:v>
                </c:pt>
                <c:pt idx="144">
                  <c:v>-99999999</c:v>
                </c:pt>
                <c:pt idx="145">
                  <c:v>-99999999</c:v>
                </c:pt>
                <c:pt idx="146">
                  <c:v>-99999999</c:v>
                </c:pt>
                <c:pt idx="147">
                  <c:v>-99999999</c:v>
                </c:pt>
                <c:pt idx="148">
                  <c:v>-99999999</c:v>
                </c:pt>
                <c:pt idx="149">
                  <c:v>-99999999</c:v>
                </c:pt>
                <c:pt idx="150">
                  <c:v>-99999999</c:v>
                </c:pt>
                <c:pt idx="151">
                  <c:v>-99999999</c:v>
                </c:pt>
                <c:pt idx="152">
                  <c:v>-99999999</c:v>
                </c:pt>
                <c:pt idx="153">
                  <c:v>-99999999</c:v>
                </c:pt>
                <c:pt idx="154">
                  <c:v>-99999999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-99999999</c:v>
                </c:pt>
                <c:pt idx="247">
                  <c:v>-99999999</c:v>
                </c:pt>
                <c:pt idx="248">
                  <c:v>-99999999</c:v>
                </c:pt>
                <c:pt idx="249">
                  <c:v>-99999999</c:v>
                </c:pt>
                <c:pt idx="250">
                  <c:v>-99999999</c:v>
                </c:pt>
                <c:pt idx="251">
                  <c:v>-99999999</c:v>
                </c:pt>
                <c:pt idx="252">
                  <c:v>-99999999</c:v>
                </c:pt>
                <c:pt idx="253">
                  <c:v>-99999999</c:v>
                </c:pt>
                <c:pt idx="254">
                  <c:v>-99999999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-99999999</c:v>
                </c:pt>
                <c:pt idx="375">
                  <c:v>-99999999</c:v>
                </c:pt>
                <c:pt idx="376">
                  <c:v>-99999999</c:v>
                </c:pt>
                <c:pt idx="377">
                  <c:v>-99999999</c:v>
                </c:pt>
                <c:pt idx="378">
                  <c:v>-99999999</c:v>
                </c:pt>
                <c:pt idx="379">
                  <c:v>-99999999</c:v>
                </c:pt>
                <c:pt idx="380">
                  <c:v>-99999999</c:v>
                </c:pt>
                <c:pt idx="381">
                  <c:v>-99999999</c:v>
                </c:pt>
                <c:pt idx="382">
                  <c:v>-99999999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</c:numCache>
            </c:numRef>
          </c:val>
        </c:ser>
        <c:axId val="29263863"/>
        <c:axId val="62048176"/>
      </c:areaChart>
      <c:lineChart>
        <c:grouping val="standard"/>
        <c:varyColors val="0"/>
        <c:ser>
          <c:idx val="0"/>
          <c:order val="0"/>
          <c:tx>
            <c:strRef>
              <c:f>'Saving Rate Data (Fig 1)'!$F$13</c:f>
              <c:strCache>
                <c:ptCount val="1"/>
                <c:pt idx="0">
                  <c:v>Personal Saving Rate (SAAR, %) 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'Saving Rate Data (Fig 1)'!$B$14:$B$463</c:f>
              <c:strCache>
                <c:ptCount val="450"/>
                <c:pt idx="0">
                  <c:v>25569</c:v>
                </c:pt>
                <c:pt idx="1">
                  <c:v>25600</c:v>
                </c:pt>
                <c:pt idx="2">
                  <c:v>25628</c:v>
                </c:pt>
                <c:pt idx="3">
                  <c:v>25659</c:v>
                </c:pt>
                <c:pt idx="4">
                  <c:v>25689</c:v>
                </c:pt>
                <c:pt idx="5">
                  <c:v>25720</c:v>
                </c:pt>
                <c:pt idx="6">
                  <c:v>25750</c:v>
                </c:pt>
                <c:pt idx="7">
                  <c:v>25781</c:v>
                </c:pt>
                <c:pt idx="8">
                  <c:v>25812</c:v>
                </c:pt>
                <c:pt idx="9">
                  <c:v>25842</c:v>
                </c:pt>
                <c:pt idx="10">
                  <c:v>25873</c:v>
                </c:pt>
                <c:pt idx="11">
                  <c:v>25903</c:v>
                </c:pt>
                <c:pt idx="12">
                  <c:v>25934</c:v>
                </c:pt>
                <c:pt idx="13">
                  <c:v>25965</c:v>
                </c:pt>
                <c:pt idx="14">
                  <c:v>25993</c:v>
                </c:pt>
                <c:pt idx="15">
                  <c:v>26024</c:v>
                </c:pt>
                <c:pt idx="16">
                  <c:v>26054</c:v>
                </c:pt>
                <c:pt idx="17">
                  <c:v>26085</c:v>
                </c:pt>
                <c:pt idx="18">
                  <c:v>26115</c:v>
                </c:pt>
                <c:pt idx="19">
                  <c:v>26146</c:v>
                </c:pt>
                <c:pt idx="20">
                  <c:v>26177</c:v>
                </c:pt>
                <c:pt idx="21">
                  <c:v>26207</c:v>
                </c:pt>
                <c:pt idx="22">
                  <c:v>26238</c:v>
                </c:pt>
                <c:pt idx="23">
                  <c:v>26268</c:v>
                </c:pt>
                <c:pt idx="24">
                  <c:v>26299</c:v>
                </c:pt>
                <c:pt idx="25">
                  <c:v>26330</c:v>
                </c:pt>
                <c:pt idx="26">
                  <c:v>26359</c:v>
                </c:pt>
                <c:pt idx="27">
                  <c:v>26390</c:v>
                </c:pt>
                <c:pt idx="28">
                  <c:v>26420</c:v>
                </c:pt>
                <c:pt idx="29">
                  <c:v>26451</c:v>
                </c:pt>
                <c:pt idx="30">
                  <c:v>26481</c:v>
                </c:pt>
                <c:pt idx="31">
                  <c:v>26512</c:v>
                </c:pt>
                <c:pt idx="32">
                  <c:v>26543</c:v>
                </c:pt>
                <c:pt idx="33">
                  <c:v>26573</c:v>
                </c:pt>
                <c:pt idx="34">
                  <c:v>26604</c:v>
                </c:pt>
                <c:pt idx="35">
                  <c:v>26634</c:v>
                </c:pt>
                <c:pt idx="36">
                  <c:v>26665</c:v>
                </c:pt>
                <c:pt idx="37">
                  <c:v>26696</c:v>
                </c:pt>
                <c:pt idx="38">
                  <c:v>26724</c:v>
                </c:pt>
                <c:pt idx="39">
                  <c:v>26755</c:v>
                </c:pt>
                <c:pt idx="40">
                  <c:v>26785</c:v>
                </c:pt>
                <c:pt idx="41">
                  <c:v>26816</c:v>
                </c:pt>
                <c:pt idx="42">
                  <c:v>26846</c:v>
                </c:pt>
                <c:pt idx="43">
                  <c:v>26877</c:v>
                </c:pt>
                <c:pt idx="44">
                  <c:v>26908</c:v>
                </c:pt>
                <c:pt idx="45">
                  <c:v>26938</c:v>
                </c:pt>
                <c:pt idx="46">
                  <c:v>26969</c:v>
                </c:pt>
                <c:pt idx="47">
                  <c:v>26999</c:v>
                </c:pt>
                <c:pt idx="48">
                  <c:v>27030</c:v>
                </c:pt>
                <c:pt idx="49">
                  <c:v>27061</c:v>
                </c:pt>
                <c:pt idx="50">
                  <c:v>27089</c:v>
                </c:pt>
                <c:pt idx="51">
                  <c:v>27120</c:v>
                </c:pt>
                <c:pt idx="52">
                  <c:v>27150</c:v>
                </c:pt>
                <c:pt idx="53">
                  <c:v>27181</c:v>
                </c:pt>
                <c:pt idx="54">
                  <c:v>27211</c:v>
                </c:pt>
                <c:pt idx="55">
                  <c:v>27242</c:v>
                </c:pt>
                <c:pt idx="56">
                  <c:v>27273</c:v>
                </c:pt>
                <c:pt idx="57">
                  <c:v>27303</c:v>
                </c:pt>
                <c:pt idx="58">
                  <c:v>27334</c:v>
                </c:pt>
                <c:pt idx="59">
                  <c:v>27364</c:v>
                </c:pt>
                <c:pt idx="60">
                  <c:v>27395</c:v>
                </c:pt>
                <c:pt idx="61">
                  <c:v>27426</c:v>
                </c:pt>
                <c:pt idx="62">
                  <c:v>27454</c:v>
                </c:pt>
                <c:pt idx="63">
                  <c:v>27485</c:v>
                </c:pt>
                <c:pt idx="64">
                  <c:v>27515</c:v>
                </c:pt>
                <c:pt idx="65">
                  <c:v>27546</c:v>
                </c:pt>
                <c:pt idx="66">
                  <c:v>27576</c:v>
                </c:pt>
                <c:pt idx="67">
                  <c:v>27607</c:v>
                </c:pt>
                <c:pt idx="68">
                  <c:v>27638</c:v>
                </c:pt>
                <c:pt idx="69">
                  <c:v>27668</c:v>
                </c:pt>
                <c:pt idx="70">
                  <c:v>27699</c:v>
                </c:pt>
                <c:pt idx="71">
                  <c:v>27729</c:v>
                </c:pt>
                <c:pt idx="72">
                  <c:v>27760</c:v>
                </c:pt>
                <c:pt idx="73">
                  <c:v>27791</c:v>
                </c:pt>
                <c:pt idx="74">
                  <c:v>27820</c:v>
                </c:pt>
                <c:pt idx="75">
                  <c:v>27851</c:v>
                </c:pt>
                <c:pt idx="76">
                  <c:v>27881</c:v>
                </c:pt>
                <c:pt idx="77">
                  <c:v>27912</c:v>
                </c:pt>
                <c:pt idx="78">
                  <c:v>27942</c:v>
                </c:pt>
                <c:pt idx="79">
                  <c:v>27973</c:v>
                </c:pt>
                <c:pt idx="80">
                  <c:v>28004</c:v>
                </c:pt>
                <c:pt idx="81">
                  <c:v>28034</c:v>
                </c:pt>
                <c:pt idx="82">
                  <c:v>28065</c:v>
                </c:pt>
                <c:pt idx="83">
                  <c:v>28095</c:v>
                </c:pt>
                <c:pt idx="84">
                  <c:v>28126</c:v>
                </c:pt>
                <c:pt idx="85">
                  <c:v>28157</c:v>
                </c:pt>
                <c:pt idx="86">
                  <c:v>28185</c:v>
                </c:pt>
                <c:pt idx="87">
                  <c:v>28216</c:v>
                </c:pt>
                <c:pt idx="88">
                  <c:v>28246</c:v>
                </c:pt>
                <c:pt idx="89">
                  <c:v>28277</c:v>
                </c:pt>
                <c:pt idx="90">
                  <c:v>28307</c:v>
                </c:pt>
                <c:pt idx="91">
                  <c:v>28338</c:v>
                </c:pt>
                <c:pt idx="92">
                  <c:v>28369</c:v>
                </c:pt>
                <c:pt idx="93">
                  <c:v>28399</c:v>
                </c:pt>
                <c:pt idx="94">
                  <c:v>28430</c:v>
                </c:pt>
                <c:pt idx="95">
                  <c:v>28460</c:v>
                </c:pt>
                <c:pt idx="96">
                  <c:v>28491</c:v>
                </c:pt>
                <c:pt idx="97">
                  <c:v>28522</c:v>
                </c:pt>
                <c:pt idx="98">
                  <c:v>28550</c:v>
                </c:pt>
                <c:pt idx="99">
                  <c:v>28581</c:v>
                </c:pt>
                <c:pt idx="100">
                  <c:v>28611</c:v>
                </c:pt>
                <c:pt idx="101">
                  <c:v>28642</c:v>
                </c:pt>
                <c:pt idx="102">
                  <c:v>28672</c:v>
                </c:pt>
                <c:pt idx="103">
                  <c:v>28703</c:v>
                </c:pt>
                <c:pt idx="104">
                  <c:v>28734</c:v>
                </c:pt>
                <c:pt idx="105">
                  <c:v>28764</c:v>
                </c:pt>
                <c:pt idx="106">
                  <c:v>28795</c:v>
                </c:pt>
                <c:pt idx="107">
                  <c:v>28825</c:v>
                </c:pt>
                <c:pt idx="108">
                  <c:v>28856</c:v>
                </c:pt>
                <c:pt idx="109">
                  <c:v>28887</c:v>
                </c:pt>
                <c:pt idx="110">
                  <c:v>28915</c:v>
                </c:pt>
                <c:pt idx="111">
                  <c:v>28946</c:v>
                </c:pt>
                <c:pt idx="112">
                  <c:v>28976</c:v>
                </c:pt>
                <c:pt idx="113">
                  <c:v>29007</c:v>
                </c:pt>
                <c:pt idx="114">
                  <c:v>29037</c:v>
                </c:pt>
                <c:pt idx="115">
                  <c:v>29068</c:v>
                </c:pt>
                <c:pt idx="116">
                  <c:v>29099</c:v>
                </c:pt>
                <c:pt idx="117">
                  <c:v>29129</c:v>
                </c:pt>
                <c:pt idx="118">
                  <c:v>29160</c:v>
                </c:pt>
                <c:pt idx="119">
                  <c:v>29190</c:v>
                </c:pt>
                <c:pt idx="120">
                  <c:v>29221</c:v>
                </c:pt>
                <c:pt idx="121">
                  <c:v>29252</c:v>
                </c:pt>
                <c:pt idx="122">
                  <c:v>29281</c:v>
                </c:pt>
                <c:pt idx="123">
                  <c:v>29312</c:v>
                </c:pt>
                <c:pt idx="124">
                  <c:v>29342</c:v>
                </c:pt>
                <c:pt idx="125">
                  <c:v>29373</c:v>
                </c:pt>
                <c:pt idx="126">
                  <c:v>29403</c:v>
                </c:pt>
                <c:pt idx="127">
                  <c:v>29434</c:v>
                </c:pt>
                <c:pt idx="128">
                  <c:v>29465</c:v>
                </c:pt>
                <c:pt idx="129">
                  <c:v>29495</c:v>
                </c:pt>
                <c:pt idx="130">
                  <c:v>29526</c:v>
                </c:pt>
                <c:pt idx="131">
                  <c:v>29556</c:v>
                </c:pt>
                <c:pt idx="132">
                  <c:v>29587</c:v>
                </c:pt>
                <c:pt idx="133">
                  <c:v>29618</c:v>
                </c:pt>
                <c:pt idx="134">
                  <c:v>29646</c:v>
                </c:pt>
                <c:pt idx="135">
                  <c:v>29677</c:v>
                </c:pt>
                <c:pt idx="136">
                  <c:v>29707</c:v>
                </c:pt>
                <c:pt idx="137">
                  <c:v>29738</c:v>
                </c:pt>
                <c:pt idx="138">
                  <c:v>29768</c:v>
                </c:pt>
                <c:pt idx="139">
                  <c:v>29799</c:v>
                </c:pt>
                <c:pt idx="140">
                  <c:v>29830</c:v>
                </c:pt>
                <c:pt idx="141">
                  <c:v>29860</c:v>
                </c:pt>
                <c:pt idx="142">
                  <c:v>29891</c:v>
                </c:pt>
                <c:pt idx="143">
                  <c:v>29921</c:v>
                </c:pt>
                <c:pt idx="144">
                  <c:v>29952</c:v>
                </c:pt>
                <c:pt idx="145">
                  <c:v>29983</c:v>
                </c:pt>
                <c:pt idx="146">
                  <c:v>30011</c:v>
                </c:pt>
                <c:pt idx="147">
                  <c:v>30042</c:v>
                </c:pt>
                <c:pt idx="148">
                  <c:v>30072</c:v>
                </c:pt>
                <c:pt idx="149">
                  <c:v>30103</c:v>
                </c:pt>
                <c:pt idx="150">
                  <c:v>30133</c:v>
                </c:pt>
                <c:pt idx="151">
                  <c:v>30164</c:v>
                </c:pt>
                <c:pt idx="152">
                  <c:v>30195</c:v>
                </c:pt>
                <c:pt idx="153">
                  <c:v>30225</c:v>
                </c:pt>
                <c:pt idx="154">
                  <c:v>30256</c:v>
                </c:pt>
                <c:pt idx="155">
                  <c:v>30286</c:v>
                </c:pt>
                <c:pt idx="156">
                  <c:v>30317</c:v>
                </c:pt>
                <c:pt idx="157">
                  <c:v>30348</c:v>
                </c:pt>
                <c:pt idx="158">
                  <c:v>30376</c:v>
                </c:pt>
                <c:pt idx="159">
                  <c:v>30407</c:v>
                </c:pt>
                <c:pt idx="160">
                  <c:v>30437</c:v>
                </c:pt>
                <c:pt idx="161">
                  <c:v>30468</c:v>
                </c:pt>
                <c:pt idx="162">
                  <c:v>30498</c:v>
                </c:pt>
                <c:pt idx="163">
                  <c:v>30529</c:v>
                </c:pt>
                <c:pt idx="164">
                  <c:v>30560</c:v>
                </c:pt>
                <c:pt idx="165">
                  <c:v>30590</c:v>
                </c:pt>
                <c:pt idx="166">
                  <c:v>30621</c:v>
                </c:pt>
                <c:pt idx="167">
                  <c:v>30651</c:v>
                </c:pt>
                <c:pt idx="168">
                  <c:v>30682</c:v>
                </c:pt>
                <c:pt idx="169">
                  <c:v>30713</c:v>
                </c:pt>
                <c:pt idx="170">
                  <c:v>30742</c:v>
                </c:pt>
                <c:pt idx="171">
                  <c:v>30773</c:v>
                </c:pt>
                <c:pt idx="172">
                  <c:v>30803</c:v>
                </c:pt>
                <c:pt idx="173">
                  <c:v>30834</c:v>
                </c:pt>
                <c:pt idx="174">
                  <c:v>30864</c:v>
                </c:pt>
                <c:pt idx="175">
                  <c:v>30895</c:v>
                </c:pt>
                <c:pt idx="176">
                  <c:v>30926</c:v>
                </c:pt>
                <c:pt idx="177">
                  <c:v>30956</c:v>
                </c:pt>
                <c:pt idx="178">
                  <c:v>30987</c:v>
                </c:pt>
                <c:pt idx="179">
                  <c:v>31017</c:v>
                </c:pt>
                <c:pt idx="180">
                  <c:v>31048</c:v>
                </c:pt>
                <c:pt idx="181">
                  <c:v>31079</c:v>
                </c:pt>
                <c:pt idx="182">
                  <c:v>31107</c:v>
                </c:pt>
                <c:pt idx="183">
                  <c:v>31138</c:v>
                </c:pt>
                <c:pt idx="184">
                  <c:v>31168</c:v>
                </c:pt>
                <c:pt idx="185">
                  <c:v>31199</c:v>
                </c:pt>
                <c:pt idx="186">
                  <c:v>31229</c:v>
                </c:pt>
                <c:pt idx="187">
                  <c:v>31260</c:v>
                </c:pt>
                <c:pt idx="188">
                  <c:v>31291</c:v>
                </c:pt>
                <c:pt idx="189">
                  <c:v>31321</c:v>
                </c:pt>
                <c:pt idx="190">
                  <c:v>31352</c:v>
                </c:pt>
                <c:pt idx="191">
                  <c:v>31382</c:v>
                </c:pt>
                <c:pt idx="192">
                  <c:v>31413</c:v>
                </c:pt>
                <c:pt idx="193">
                  <c:v>31444</c:v>
                </c:pt>
                <c:pt idx="194">
                  <c:v>31472</c:v>
                </c:pt>
                <c:pt idx="195">
                  <c:v>31503</c:v>
                </c:pt>
                <c:pt idx="196">
                  <c:v>31533</c:v>
                </c:pt>
                <c:pt idx="197">
                  <c:v>31564</c:v>
                </c:pt>
                <c:pt idx="198">
                  <c:v>31594</c:v>
                </c:pt>
                <c:pt idx="199">
                  <c:v>31625</c:v>
                </c:pt>
                <c:pt idx="200">
                  <c:v>31656</c:v>
                </c:pt>
                <c:pt idx="201">
                  <c:v>31686</c:v>
                </c:pt>
                <c:pt idx="202">
                  <c:v>31717</c:v>
                </c:pt>
                <c:pt idx="203">
                  <c:v>31747</c:v>
                </c:pt>
                <c:pt idx="204">
                  <c:v>31778</c:v>
                </c:pt>
                <c:pt idx="205">
                  <c:v>31809</c:v>
                </c:pt>
                <c:pt idx="206">
                  <c:v>31837</c:v>
                </c:pt>
                <c:pt idx="207">
                  <c:v>31868</c:v>
                </c:pt>
                <c:pt idx="208">
                  <c:v>31898</c:v>
                </c:pt>
                <c:pt idx="209">
                  <c:v>31929</c:v>
                </c:pt>
                <c:pt idx="210">
                  <c:v>31959</c:v>
                </c:pt>
                <c:pt idx="211">
                  <c:v>31990</c:v>
                </c:pt>
                <c:pt idx="212">
                  <c:v>32021</c:v>
                </c:pt>
                <c:pt idx="213">
                  <c:v>32051</c:v>
                </c:pt>
                <c:pt idx="214">
                  <c:v>32082</c:v>
                </c:pt>
                <c:pt idx="215">
                  <c:v>32112</c:v>
                </c:pt>
                <c:pt idx="216">
                  <c:v>32143</c:v>
                </c:pt>
                <c:pt idx="217">
                  <c:v>32174</c:v>
                </c:pt>
                <c:pt idx="218">
                  <c:v>32203</c:v>
                </c:pt>
                <c:pt idx="219">
                  <c:v>32234</c:v>
                </c:pt>
                <c:pt idx="220">
                  <c:v>32264</c:v>
                </c:pt>
                <c:pt idx="221">
                  <c:v>32295</c:v>
                </c:pt>
                <c:pt idx="222">
                  <c:v>32325</c:v>
                </c:pt>
                <c:pt idx="223">
                  <c:v>32356</c:v>
                </c:pt>
                <c:pt idx="224">
                  <c:v>32387</c:v>
                </c:pt>
                <c:pt idx="225">
                  <c:v>32417</c:v>
                </c:pt>
                <c:pt idx="226">
                  <c:v>32448</c:v>
                </c:pt>
                <c:pt idx="227">
                  <c:v>32478</c:v>
                </c:pt>
                <c:pt idx="228">
                  <c:v>32509</c:v>
                </c:pt>
                <c:pt idx="229">
                  <c:v>32540</c:v>
                </c:pt>
                <c:pt idx="230">
                  <c:v>32568</c:v>
                </c:pt>
                <c:pt idx="231">
                  <c:v>32599</c:v>
                </c:pt>
                <c:pt idx="232">
                  <c:v>32629</c:v>
                </c:pt>
                <c:pt idx="233">
                  <c:v>32660</c:v>
                </c:pt>
                <c:pt idx="234">
                  <c:v>32690</c:v>
                </c:pt>
                <c:pt idx="235">
                  <c:v>32721</c:v>
                </c:pt>
                <c:pt idx="236">
                  <c:v>32752</c:v>
                </c:pt>
                <c:pt idx="237">
                  <c:v>32782</c:v>
                </c:pt>
                <c:pt idx="238">
                  <c:v>32813</c:v>
                </c:pt>
                <c:pt idx="239">
                  <c:v>32843</c:v>
                </c:pt>
                <c:pt idx="240">
                  <c:v>32874</c:v>
                </c:pt>
                <c:pt idx="241">
                  <c:v>32905</c:v>
                </c:pt>
                <c:pt idx="242">
                  <c:v>32933</c:v>
                </c:pt>
                <c:pt idx="243">
                  <c:v>32964</c:v>
                </c:pt>
                <c:pt idx="244">
                  <c:v>32994</c:v>
                </c:pt>
                <c:pt idx="245">
                  <c:v>33025</c:v>
                </c:pt>
                <c:pt idx="246">
                  <c:v>33055</c:v>
                </c:pt>
                <c:pt idx="247">
                  <c:v>33086</c:v>
                </c:pt>
                <c:pt idx="248">
                  <c:v>33117</c:v>
                </c:pt>
                <c:pt idx="249">
                  <c:v>33147</c:v>
                </c:pt>
                <c:pt idx="250">
                  <c:v>33178</c:v>
                </c:pt>
                <c:pt idx="251">
                  <c:v>33208</c:v>
                </c:pt>
                <c:pt idx="252">
                  <c:v>33239</c:v>
                </c:pt>
                <c:pt idx="253">
                  <c:v>33270</c:v>
                </c:pt>
                <c:pt idx="254">
                  <c:v>33298</c:v>
                </c:pt>
                <c:pt idx="255">
                  <c:v>33329</c:v>
                </c:pt>
                <c:pt idx="256">
                  <c:v>33359</c:v>
                </c:pt>
                <c:pt idx="257">
                  <c:v>33390</c:v>
                </c:pt>
                <c:pt idx="258">
                  <c:v>33420</c:v>
                </c:pt>
                <c:pt idx="259">
                  <c:v>33451</c:v>
                </c:pt>
                <c:pt idx="260">
                  <c:v>33482</c:v>
                </c:pt>
                <c:pt idx="261">
                  <c:v>33512</c:v>
                </c:pt>
                <c:pt idx="262">
                  <c:v>33543</c:v>
                </c:pt>
                <c:pt idx="263">
                  <c:v>33573</c:v>
                </c:pt>
                <c:pt idx="264">
                  <c:v>33604</c:v>
                </c:pt>
                <c:pt idx="265">
                  <c:v>33635</c:v>
                </c:pt>
                <c:pt idx="266">
                  <c:v>33664</c:v>
                </c:pt>
                <c:pt idx="267">
                  <c:v>33695</c:v>
                </c:pt>
                <c:pt idx="268">
                  <c:v>33725</c:v>
                </c:pt>
                <c:pt idx="269">
                  <c:v>33756</c:v>
                </c:pt>
                <c:pt idx="270">
                  <c:v>33786</c:v>
                </c:pt>
                <c:pt idx="271">
                  <c:v>33817</c:v>
                </c:pt>
                <c:pt idx="272">
                  <c:v>33848</c:v>
                </c:pt>
                <c:pt idx="273">
                  <c:v>33878</c:v>
                </c:pt>
                <c:pt idx="274">
                  <c:v>33909</c:v>
                </c:pt>
                <c:pt idx="275">
                  <c:v>33939</c:v>
                </c:pt>
                <c:pt idx="276">
                  <c:v>33970</c:v>
                </c:pt>
                <c:pt idx="277">
                  <c:v>34001</c:v>
                </c:pt>
                <c:pt idx="278">
                  <c:v>34029</c:v>
                </c:pt>
                <c:pt idx="279">
                  <c:v>34060</c:v>
                </c:pt>
                <c:pt idx="280">
                  <c:v>34090</c:v>
                </c:pt>
                <c:pt idx="281">
                  <c:v>34121</c:v>
                </c:pt>
                <c:pt idx="282">
                  <c:v>34151</c:v>
                </c:pt>
                <c:pt idx="283">
                  <c:v>34182</c:v>
                </c:pt>
                <c:pt idx="284">
                  <c:v>34213</c:v>
                </c:pt>
                <c:pt idx="285">
                  <c:v>34243</c:v>
                </c:pt>
                <c:pt idx="286">
                  <c:v>34274</c:v>
                </c:pt>
                <c:pt idx="287">
                  <c:v>34304</c:v>
                </c:pt>
                <c:pt idx="288">
                  <c:v>34335</c:v>
                </c:pt>
                <c:pt idx="289">
                  <c:v>34366</c:v>
                </c:pt>
                <c:pt idx="290">
                  <c:v>34394</c:v>
                </c:pt>
                <c:pt idx="291">
                  <c:v>34425</c:v>
                </c:pt>
                <c:pt idx="292">
                  <c:v>34455</c:v>
                </c:pt>
                <c:pt idx="293">
                  <c:v>34486</c:v>
                </c:pt>
                <c:pt idx="294">
                  <c:v>34516</c:v>
                </c:pt>
                <c:pt idx="295">
                  <c:v>34547</c:v>
                </c:pt>
                <c:pt idx="296">
                  <c:v>34578</c:v>
                </c:pt>
                <c:pt idx="297">
                  <c:v>34608</c:v>
                </c:pt>
                <c:pt idx="298">
                  <c:v>34639</c:v>
                </c:pt>
                <c:pt idx="299">
                  <c:v>34669</c:v>
                </c:pt>
                <c:pt idx="300">
                  <c:v>34700</c:v>
                </c:pt>
                <c:pt idx="301">
                  <c:v>34731</c:v>
                </c:pt>
                <c:pt idx="302">
                  <c:v>34759</c:v>
                </c:pt>
                <c:pt idx="303">
                  <c:v>34790</c:v>
                </c:pt>
                <c:pt idx="304">
                  <c:v>34820</c:v>
                </c:pt>
                <c:pt idx="305">
                  <c:v>34851</c:v>
                </c:pt>
                <c:pt idx="306">
                  <c:v>34881</c:v>
                </c:pt>
                <c:pt idx="307">
                  <c:v>34912</c:v>
                </c:pt>
                <c:pt idx="308">
                  <c:v>34943</c:v>
                </c:pt>
                <c:pt idx="309">
                  <c:v>34973</c:v>
                </c:pt>
                <c:pt idx="310">
                  <c:v>35004</c:v>
                </c:pt>
                <c:pt idx="311">
                  <c:v>35034</c:v>
                </c:pt>
                <c:pt idx="312">
                  <c:v>35065</c:v>
                </c:pt>
                <c:pt idx="313">
                  <c:v>35096</c:v>
                </c:pt>
                <c:pt idx="314">
                  <c:v>35125</c:v>
                </c:pt>
                <c:pt idx="315">
                  <c:v>35156</c:v>
                </c:pt>
                <c:pt idx="316">
                  <c:v>35186</c:v>
                </c:pt>
                <c:pt idx="317">
                  <c:v>35217</c:v>
                </c:pt>
                <c:pt idx="318">
                  <c:v>35247</c:v>
                </c:pt>
                <c:pt idx="319">
                  <c:v>35278</c:v>
                </c:pt>
                <c:pt idx="320">
                  <c:v>35309</c:v>
                </c:pt>
                <c:pt idx="321">
                  <c:v>35339</c:v>
                </c:pt>
                <c:pt idx="322">
                  <c:v>35370</c:v>
                </c:pt>
                <c:pt idx="323">
                  <c:v>35400</c:v>
                </c:pt>
                <c:pt idx="324">
                  <c:v>35431</c:v>
                </c:pt>
                <c:pt idx="325">
                  <c:v>35462</c:v>
                </c:pt>
                <c:pt idx="326">
                  <c:v>35490</c:v>
                </c:pt>
                <c:pt idx="327">
                  <c:v>35521</c:v>
                </c:pt>
                <c:pt idx="328">
                  <c:v>35551</c:v>
                </c:pt>
                <c:pt idx="329">
                  <c:v>35582</c:v>
                </c:pt>
                <c:pt idx="330">
                  <c:v>35612</c:v>
                </c:pt>
                <c:pt idx="331">
                  <c:v>35643</c:v>
                </c:pt>
                <c:pt idx="332">
                  <c:v>35674</c:v>
                </c:pt>
                <c:pt idx="333">
                  <c:v>35704</c:v>
                </c:pt>
                <c:pt idx="334">
                  <c:v>35735</c:v>
                </c:pt>
                <c:pt idx="335">
                  <c:v>35765</c:v>
                </c:pt>
                <c:pt idx="336">
                  <c:v>35796</c:v>
                </c:pt>
                <c:pt idx="337">
                  <c:v>35827</c:v>
                </c:pt>
                <c:pt idx="338">
                  <c:v>35855</c:v>
                </c:pt>
                <c:pt idx="339">
                  <c:v>35886</c:v>
                </c:pt>
                <c:pt idx="340">
                  <c:v>35916</c:v>
                </c:pt>
                <c:pt idx="341">
                  <c:v>35947</c:v>
                </c:pt>
                <c:pt idx="342">
                  <c:v>35977</c:v>
                </c:pt>
                <c:pt idx="343">
                  <c:v>36008</c:v>
                </c:pt>
                <c:pt idx="344">
                  <c:v>36039</c:v>
                </c:pt>
                <c:pt idx="345">
                  <c:v>36069</c:v>
                </c:pt>
                <c:pt idx="346">
                  <c:v>36100</c:v>
                </c:pt>
                <c:pt idx="347">
                  <c:v>36130</c:v>
                </c:pt>
                <c:pt idx="348">
                  <c:v>36161</c:v>
                </c:pt>
                <c:pt idx="349">
                  <c:v>36192</c:v>
                </c:pt>
                <c:pt idx="350">
                  <c:v>36220</c:v>
                </c:pt>
                <c:pt idx="351">
                  <c:v>36251</c:v>
                </c:pt>
                <c:pt idx="352">
                  <c:v>36281</c:v>
                </c:pt>
                <c:pt idx="353">
                  <c:v>36312</c:v>
                </c:pt>
                <c:pt idx="354">
                  <c:v>36342</c:v>
                </c:pt>
                <c:pt idx="355">
                  <c:v>36373</c:v>
                </c:pt>
                <c:pt idx="356">
                  <c:v>36404</c:v>
                </c:pt>
                <c:pt idx="357">
                  <c:v>36434</c:v>
                </c:pt>
                <c:pt idx="358">
                  <c:v>36465</c:v>
                </c:pt>
                <c:pt idx="359">
                  <c:v>36495</c:v>
                </c:pt>
                <c:pt idx="360">
                  <c:v>36526</c:v>
                </c:pt>
                <c:pt idx="361">
                  <c:v>36557</c:v>
                </c:pt>
                <c:pt idx="362">
                  <c:v>36586</c:v>
                </c:pt>
                <c:pt idx="363">
                  <c:v>36617</c:v>
                </c:pt>
                <c:pt idx="364">
                  <c:v>36647</c:v>
                </c:pt>
                <c:pt idx="365">
                  <c:v>36678</c:v>
                </c:pt>
                <c:pt idx="366">
                  <c:v>36708</c:v>
                </c:pt>
                <c:pt idx="367">
                  <c:v>36739</c:v>
                </c:pt>
                <c:pt idx="368">
                  <c:v>36770</c:v>
                </c:pt>
                <c:pt idx="369">
                  <c:v>36800</c:v>
                </c:pt>
                <c:pt idx="370">
                  <c:v>36831</c:v>
                </c:pt>
                <c:pt idx="371">
                  <c:v>36861</c:v>
                </c:pt>
                <c:pt idx="372">
                  <c:v>36892</c:v>
                </c:pt>
                <c:pt idx="373">
                  <c:v>36923</c:v>
                </c:pt>
                <c:pt idx="374">
                  <c:v>36951</c:v>
                </c:pt>
                <c:pt idx="375">
                  <c:v>36982</c:v>
                </c:pt>
                <c:pt idx="376">
                  <c:v>37012</c:v>
                </c:pt>
                <c:pt idx="377">
                  <c:v>37043</c:v>
                </c:pt>
                <c:pt idx="378">
                  <c:v>37073</c:v>
                </c:pt>
                <c:pt idx="379">
                  <c:v>37104</c:v>
                </c:pt>
                <c:pt idx="380">
                  <c:v>37135</c:v>
                </c:pt>
                <c:pt idx="381">
                  <c:v>37165</c:v>
                </c:pt>
                <c:pt idx="382">
                  <c:v>37196</c:v>
                </c:pt>
                <c:pt idx="383">
                  <c:v>37226</c:v>
                </c:pt>
                <c:pt idx="384">
                  <c:v>37257</c:v>
                </c:pt>
                <c:pt idx="385">
                  <c:v>37288</c:v>
                </c:pt>
                <c:pt idx="386">
                  <c:v>37316</c:v>
                </c:pt>
                <c:pt idx="387">
                  <c:v>37347</c:v>
                </c:pt>
                <c:pt idx="388">
                  <c:v>37377</c:v>
                </c:pt>
                <c:pt idx="389">
                  <c:v>37408</c:v>
                </c:pt>
                <c:pt idx="390">
                  <c:v>37438</c:v>
                </c:pt>
                <c:pt idx="391">
                  <c:v>37469</c:v>
                </c:pt>
                <c:pt idx="392">
                  <c:v>37500</c:v>
                </c:pt>
                <c:pt idx="393">
                  <c:v>37530</c:v>
                </c:pt>
                <c:pt idx="394">
                  <c:v>37561</c:v>
                </c:pt>
                <c:pt idx="395">
                  <c:v>37591</c:v>
                </c:pt>
                <c:pt idx="396">
                  <c:v>37622</c:v>
                </c:pt>
                <c:pt idx="397">
                  <c:v>37653</c:v>
                </c:pt>
                <c:pt idx="398">
                  <c:v>37681</c:v>
                </c:pt>
                <c:pt idx="399">
                  <c:v>37712</c:v>
                </c:pt>
                <c:pt idx="400">
                  <c:v>37742</c:v>
                </c:pt>
                <c:pt idx="401">
                  <c:v>37773</c:v>
                </c:pt>
                <c:pt idx="402">
                  <c:v>37803</c:v>
                </c:pt>
                <c:pt idx="403">
                  <c:v>37834</c:v>
                </c:pt>
                <c:pt idx="404">
                  <c:v>37865</c:v>
                </c:pt>
                <c:pt idx="405">
                  <c:v>37895</c:v>
                </c:pt>
                <c:pt idx="406">
                  <c:v>37926</c:v>
                </c:pt>
                <c:pt idx="407">
                  <c:v>37956</c:v>
                </c:pt>
                <c:pt idx="408">
                  <c:v>37987</c:v>
                </c:pt>
                <c:pt idx="409">
                  <c:v>38018</c:v>
                </c:pt>
                <c:pt idx="410">
                  <c:v>38047</c:v>
                </c:pt>
                <c:pt idx="411">
                  <c:v>38078</c:v>
                </c:pt>
                <c:pt idx="412">
                  <c:v>38108</c:v>
                </c:pt>
                <c:pt idx="413">
                  <c:v>38139</c:v>
                </c:pt>
                <c:pt idx="414">
                  <c:v>38169</c:v>
                </c:pt>
                <c:pt idx="415">
                  <c:v>38200</c:v>
                </c:pt>
                <c:pt idx="416">
                  <c:v>38231</c:v>
                </c:pt>
                <c:pt idx="417">
                  <c:v>38261</c:v>
                </c:pt>
                <c:pt idx="418">
                  <c:v>38292</c:v>
                </c:pt>
                <c:pt idx="419">
                  <c:v>38322</c:v>
                </c:pt>
                <c:pt idx="420">
                  <c:v>38353</c:v>
                </c:pt>
                <c:pt idx="421">
                  <c:v>38384</c:v>
                </c:pt>
                <c:pt idx="422">
                  <c:v>38412</c:v>
                </c:pt>
                <c:pt idx="423">
                  <c:v>38443</c:v>
                </c:pt>
                <c:pt idx="424">
                  <c:v>38473</c:v>
                </c:pt>
                <c:pt idx="425">
                  <c:v>38504</c:v>
                </c:pt>
                <c:pt idx="426">
                  <c:v>38534</c:v>
                </c:pt>
                <c:pt idx="427">
                  <c:v>38565</c:v>
                </c:pt>
                <c:pt idx="428">
                  <c:v>38596</c:v>
                </c:pt>
                <c:pt idx="429">
                  <c:v>38626</c:v>
                </c:pt>
                <c:pt idx="430">
                  <c:v>38657</c:v>
                </c:pt>
                <c:pt idx="431">
                  <c:v>38687</c:v>
                </c:pt>
                <c:pt idx="432">
                  <c:v>38718</c:v>
                </c:pt>
                <c:pt idx="433">
                  <c:v>38749</c:v>
                </c:pt>
                <c:pt idx="434">
                  <c:v>38777</c:v>
                </c:pt>
                <c:pt idx="435">
                  <c:v>38808</c:v>
                </c:pt>
                <c:pt idx="436">
                  <c:v>38838</c:v>
                </c:pt>
                <c:pt idx="437">
                  <c:v>38869</c:v>
                </c:pt>
                <c:pt idx="438">
                  <c:v>38899</c:v>
                </c:pt>
                <c:pt idx="439">
                  <c:v>38930</c:v>
                </c:pt>
                <c:pt idx="440">
                  <c:v>38961</c:v>
                </c:pt>
                <c:pt idx="441">
                  <c:v>38991</c:v>
                </c:pt>
                <c:pt idx="442">
                  <c:v>39022</c:v>
                </c:pt>
                <c:pt idx="443">
                  <c:v>39052</c:v>
                </c:pt>
                <c:pt idx="444">
                  <c:v>39083</c:v>
                </c:pt>
                <c:pt idx="445">
                  <c:v>39114</c:v>
                </c:pt>
                <c:pt idx="446">
                  <c:v>39142</c:v>
                </c:pt>
                <c:pt idx="447">
                  <c:v>39173</c:v>
                </c:pt>
                <c:pt idx="448">
                  <c:v>39203</c:v>
                </c:pt>
                <c:pt idx="449">
                  <c:v>39234</c:v>
                </c:pt>
              </c:strCache>
            </c:strRef>
          </c:cat>
          <c:val>
            <c:numRef>
              <c:f>'Saving Rate Data (Fig 1)'!$D$14:$D$463</c:f>
              <c:numCache>
                <c:ptCount val="450"/>
                <c:pt idx="0">
                  <c:v>0.083</c:v>
                </c:pt>
                <c:pt idx="1">
                  <c:v>0.081</c:v>
                </c:pt>
                <c:pt idx="2">
                  <c:v>0.08800000000000001</c:v>
                </c:pt>
                <c:pt idx="3">
                  <c:v>0.105</c:v>
                </c:pt>
                <c:pt idx="4">
                  <c:v>0.094</c:v>
                </c:pt>
                <c:pt idx="5">
                  <c:v>0.087</c:v>
                </c:pt>
                <c:pt idx="6">
                  <c:v>0.1</c:v>
                </c:pt>
                <c:pt idx="7">
                  <c:v>0.1</c:v>
                </c:pt>
                <c:pt idx="8">
                  <c:v>0.098</c:v>
                </c:pt>
                <c:pt idx="9">
                  <c:v>0.098</c:v>
                </c:pt>
                <c:pt idx="10">
                  <c:v>0.10099999999999999</c:v>
                </c:pt>
                <c:pt idx="11">
                  <c:v>0.09699999999999999</c:v>
                </c:pt>
                <c:pt idx="12">
                  <c:v>0.1</c:v>
                </c:pt>
                <c:pt idx="13">
                  <c:v>0.099</c:v>
                </c:pt>
                <c:pt idx="14">
                  <c:v>0.102</c:v>
                </c:pt>
                <c:pt idx="15">
                  <c:v>0.099</c:v>
                </c:pt>
                <c:pt idx="16">
                  <c:v>0.102</c:v>
                </c:pt>
                <c:pt idx="17">
                  <c:v>0.114</c:v>
                </c:pt>
                <c:pt idx="18">
                  <c:v>0.10400000000000001</c:v>
                </c:pt>
                <c:pt idx="19">
                  <c:v>0.10300000000000001</c:v>
                </c:pt>
                <c:pt idx="20">
                  <c:v>0.09699999999999999</c:v>
                </c:pt>
                <c:pt idx="21">
                  <c:v>0.096</c:v>
                </c:pt>
                <c:pt idx="22">
                  <c:v>0.095</c:v>
                </c:pt>
                <c:pt idx="23">
                  <c:v>0.095</c:v>
                </c:pt>
                <c:pt idx="24">
                  <c:v>0.091</c:v>
                </c:pt>
                <c:pt idx="25">
                  <c:v>0.094</c:v>
                </c:pt>
                <c:pt idx="26">
                  <c:v>0.08199999999999999</c:v>
                </c:pt>
                <c:pt idx="27">
                  <c:v>0.083</c:v>
                </c:pt>
                <c:pt idx="28">
                  <c:v>0.085</c:v>
                </c:pt>
                <c:pt idx="29">
                  <c:v>0.07200000000000001</c:v>
                </c:pt>
                <c:pt idx="30">
                  <c:v>0.08199999999999999</c:v>
                </c:pt>
                <c:pt idx="31">
                  <c:v>0.086</c:v>
                </c:pt>
                <c:pt idx="32">
                  <c:v>0.08800000000000001</c:v>
                </c:pt>
                <c:pt idx="33">
                  <c:v>0.095</c:v>
                </c:pt>
                <c:pt idx="34">
                  <c:v>0.102</c:v>
                </c:pt>
                <c:pt idx="35">
                  <c:v>0.10300000000000001</c:v>
                </c:pt>
                <c:pt idx="36">
                  <c:v>0.091</c:v>
                </c:pt>
                <c:pt idx="37">
                  <c:v>0.095</c:v>
                </c:pt>
                <c:pt idx="38">
                  <c:v>0.09699999999999999</c:v>
                </c:pt>
                <c:pt idx="39">
                  <c:v>0.1</c:v>
                </c:pt>
                <c:pt idx="40">
                  <c:v>0.102</c:v>
                </c:pt>
                <c:pt idx="41">
                  <c:v>0.107</c:v>
                </c:pt>
                <c:pt idx="42">
                  <c:v>0.102</c:v>
                </c:pt>
                <c:pt idx="43">
                  <c:v>0.11</c:v>
                </c:pt>
                <c:pt idx="44">
                  <c:v>0.102</c:v>
                </c:pt>
                <c:pt idx="45">
                  <c:v>0.115</c:v>
                </c:pt>
                <c:pt idx="46">
                  <c:v>0.11599999999999999</c:v>
                </c:pt>
                <c:pt idx="47">
                  <c:v>0.12</c:v>
                </c:pt>
                <c:pt idx="48">
                  <c:v>0.11599999999999999</c:v>
                </c:pt>
                <c:pt idx="49">
                  <c:v>0.114</c:v>
                </c:pt>
                <c:pt idx="50">
                  <c:v>0.106</c:v>
                </c:pt>
                <c:pt idx="51">
                  <c:v>0.102</c:v>
                </c:pt>
                <c:pt idx="52">
                  <c:v>0.1</c:v>
                </c:pt>
                <c:pt idx="53">
                  <c:v>0.102</c:v>
                </c:pt>
                <c:pt idx="54">
                  <c:v>0.106</c:v>
                </c:pt>
                <c:pt idx="55">
                  <c:v>0.095</c:v>
                </c:pt>
                <c:pt idx="56">
                  <c:v>0.102</c:v>
                </c:pt>
                <c:pt idx="57">
                  <c:v>0.107</c:v>
                </c:pt>
                <c:pt idx="58">
                  <c:v>0.111</c:v>
                </c:pt>
                <c:pt idx="59">
                  <c:v>0.111</c:v>
                </c:pt>
                <c:pt idx="60">
                  <c:v>0.10300000000000001</c:v>
                </c:pt>
                <c:pt idx="61">
                  <c:v>0.095</c:v>
                </c:pt>
                <c:pt idx="62">
                  <c:v>0.09699999999999999</c:v>
                </c:pt>
                <c:pt idx="63">
                  <c:v>0.113</c:v>
                </c:pt>
                <c:pt idx="64">
                  <c:v>0.146</c:v>
                </c:pt>
                <c:pt idx="65">
                  <c:v>0.114</c:v>
                </c:pt>
                <c:pt idx="66">
                  <c:v>0.09699999999999999</c:v>
                </c:pt>
                <c:pt idx="67">
                  <c:v>0.10099999999999999</c:v>
                </c:pt>
                <c:pt idx="68">
                  <c:v>0.102</c:v>
                </c:pt>
                <c:pt idx="69">
                  <c:v>0.107</c:v>
                </c:pt>
                <c:pt idx="70">
                  <c:v>0.1</c:v>
                </c:pt>
                <c:pt idx="71">
                  <c:v>0.09300000000000001</c:v>
                </c:pt>
                <c:pt idx="72">
                  <c:v>0.092</c:v>
                </c:pt>
                <c:pt idx="73">
                  <c:v>0.099</c:v>
                </c:pt>
                <c:pt idx="74">
                  <c:v>0.098</c:v>
                </c:pt>
                <c:pt idx="75">
                  <c:v>0.094</c:v>
                </c:pt>
                <c:pt idx="76">
                  <c:v>0.10099999999999999</c:v>
                </c:pt>
                <c:pt idx="77">
                  <c:v>0.092</c:v>
                </c:pt>
                <c:pt idx="78">
                  <c:v>0.095</c:v>
                </c:pt>
                <c:pt idx="79">
                  <c:v>0.096</c:v>
                </c:pt>
                <c:pt idx="80">
                  <c:v>0.09300000000000001</c:v>
                </c:pt>
                <c:pt idx="81">
                  <c:v>0.09</c:v>
                </c:pt>
                <c:pt idx="82">
                  <c:v>0.094</c:v>
                </c:pt>
                <c:pt idx="83">
                  <c:v>0.084</c:v>
                </c:pt>
                <c:pt idx="84">
                  <c:v>0.085</c:v>
                </c:pt>
                <c:pt idx="85">
                  <c:v>0.071</c:v>
                </c:pt>
                <c:pt idx="86">
                  <c:v>0.084</c:v>
                </c:pt>
                <c:pt idx="87">
                  <c:v>0.084</c:v>
                </c:pt>
                <c:pt idx="88">
                  <c:v>0.083</c:v>
                </c:pt>
                <c:pt idx="89">
                  <c:v>0.087</c:v>
                </c:pt>
                <c:pt idx="90">
                  <c:v>0.086</c:v>
                </c:pt>
                <c:pt idx="91">
                  <c:v>0.09</c:v>
                </c:pt>
                <c:pt idx="92">
                  <c:v>0.09300000000000001</c:v>
                </c:pt>
                <c:pt idx="93">
                  <c:v>0.094</c:v>
                </c:pt>
                <c:pt idx="94">
                  <c:v>0.094</c:v>
                </c:pt>
                <c:pt idx="95">
                  <c:v>0.094</c:v>
                </c:pt>
                <c:pt idx="96">
                  <c:v>0.099</c:v>
                </c:pt>
                <c:pt idx="97">
                  <c:v>0.091</c:v>
                </c:pt>
                <c:pt idx="98">
                  <c:v>0.091</c:v>
                </c:pt>
                <c:pt idx="99">
                  <c:v>0.08900000000000001</c:v>
                </c:pt>
                <c:pt idx="100">
                  <c:v>0.085</c:v>
                </c:pt>
                <c:pt idx="101">
                  <c:v>0.081</c:v>
                </c:pt>
                <c:pt idx="102">
                  <c:v>0.091</c:v>
                </c:pt>
                <c:pt idx="103">
                  <c:v>0.085</c:v>
                </c:pt>
                <c:pt idx="104">
                  <c:v>0.08800000000000001</c:v>
                </c:pt>
                <c:pt idx="105">
                  <c:v>0.08900000000000001</c:v>
                </c:pt>
                <c:pt idx="106">
                  <c:v>0.08800000000000001</c:v>
                </c:pt>
                <c:pt idx="107">
                  <c:v>0.087</c:v>
                </c:pt>
                <c:pt idx="108">
                  <c:v>0.094</c:v>
                </c:pt>
                <c:pt idx="109">
                  <c:v>0.09300000000000001</c:v>
                </c:pt>
                <c:pt idx="110">
                  <c:v>0.095</c:v>
                </c:pt>
                <c:pt idx="111">
                  <c:v>0.092</c:v>
                </c:pt>
                <c:pt idx="112">
                  <c:v>0.08800000000000001</c:v>
                </c:pt>
                <c:pt idx="113">
                  <c:v>0.084</c:v>
                </c:pt>
                <c:pt idx="114">
                  <c:v>0.091</c:v>
                </c:pt>
                <c:pt idx="115">
                  <c:v>0.083</c:v>
                </c:pt>
                <c:pt idx="116">
                  <c:v>0.079</c:v>
                </c:pt>
                <c:pt idx="117">
                  <c:v>0.087</c:v>
                </c:pt>
                <c:pt idx="118">
                  <c:v>0.08800000000000001</c:v>
                </c:pt>
                <c:pt idx="119">
                  <c:v>0.09300000000000001</c:v>
                </c:pt>
                <c:pt idx="120">
                  <c:v>0.09300000000000001</c:v>
                </c:pt>
                <c:pt idx="121">
                  <c:v>0.096</c:v>
                </c:pt>
                <c:pt idx="122">
                  <c:v>0.09699999999999999</c:v>
                </c:pt>
                <c:pt idx="123">
                  <c:v>0.10099999999999999</c:v>
                </c:pt>
                <c:pt idx="124">
                  <c:v>0.1</c:v>
                </c:pt>
                <c:pt idx="125">
                  <c:v>0.09699999999999999</c:v>
                </c:pt>
                <c:pt idx="126">
                  <c:v>0.098</c:v>
                </c:pt>
                <c:pt idx="127">
                  <c:v>0.098</c:v>
                </c:pt>
                <c:pt idx="128">
                  <c:v>0.10300000000000001</c:v>
                </c:pt>
                <c:pt idx="129">
                  <c:v>0.10400000000000001</c:v>
                </c:pt>
                <c:pt idx="130">
                  <c:v>0.109</c:v>
                </c:pt>
                <c:pt idx="131">
                  <c:v>0.107</c:v>
                </c:pt>
                <c:pt idx="132">
                  <c:v>0.099</c:v>
                </c:pt>
                <c:pt idx="133">
                  <c:v>0.098</c:v>
                </c:pt>
                <c:pt idx="134">
                  <c:v>0.09699999999999999</c:v>
                </c:pt>
                <c:pt idx="135">
                  <c:v>0.098</c:v>
                </c:pt>
                <c:pt idx="136">
                  <c:v>0.1</c:v>
                </c:pt>
                <c:pt idx="137">
                  <c:v>0.099</c:v>
                </c:pt>
                <c:pt idx="138">
                  <c:v>0.114</c:v>
                </c:pt>
                <c:pt idx="139">
                  <c:v>0.11199999999999999</c:v>
                </c:pt>
                <c:pt idx="140">
                  <c:v>0.11699999999999999</c:v>
                </c:pt>
                <c:pt idx="141">
                  <c:v>0.125</c:v>
                </c:pt>
                <c:pt idx="142">
                  <c:v>0.125</c:v>
                </c:pt>
                <c:pt idx="143">
                  <c:v>0.11699999999999999</c:v>
                </c:pt>
                <c:pt idx="144">
                  <c:v>0.11900000000000001</c:v>
                </c:pt>
                <c:pt idx="145">
                  <c:v>0.113</c:v>
                </c:pt>
                <c:pt idx="146">
                  <c:v>0.115</c:v>
                </c:pt>
                <c:pt idx="147">
                  <c:v>0.122</c:v>
                </c:pt>
                <c:pt idx="148">
                  <c:v>0.11599999999999999</c:v>
                </c:pt>
                <c:pt idx="149">
                  <c:v>0.115</c:v>
                </c:pt>
                <c:pt idx="150">
                  <c:v>0.11900000000000001</c:v>
                </c:pt>
                <c:pt idx="151">
                  <c:v>0.11699999999999999</c:v>
                </c:pt>
                <c:pt idx="152">
                  <c:v>0.10800000000000001</c:v>
                </c:pt>
                <c:pt idx="153">
                  <c:v>0.10300000000000001</c:v>
                </c:pt>
                <c:pt idx="154">
                  <c:v>0.099</c:v>
                </c:pt>
                <c:pt idx="155">
                  <c:v>0.09699999999999999</c:v>
                </c:pt>
                <c:pt idx="156">
                  <c:v>0.099</c:v>
                </c:pt>
                <c:pt idx="157">
                  <c:v>0.1</c:v>
                </c:pt>
                <c:pt idx="158">
                  <c:v>0.095</c:v>
                </c:pt>
                <c:pt idx="159">
                  <c:v>0.091</c:v>
                </c:pt>
                <c:pt idx="160">
                  <c:v>0.08900000000000001</c:v>
                </c:pt>
                <c:pt idx="161">
                  <c:v>0.081</c:v>
                </c:pt>
                <c:pt idx="162">
                  <c:v>0.086</c:v>
                </c:pt>
                <c:pt idx="163">
                  <c:v>0.08</c:v>
                </c:pt>
                <c:pt idx="164">
                  <c:v>0.085</c:v>
                </c:pt>
                <c:pt idx="165">
                  <c:v>0.086</c:v>
                </c:pt>
                <c:pt idx="166">
                  <c:v>0.092</c:v>
                </c:pt>
                <c:pt idx="167">
                  <c:v>0.091</c:v>
                </c:pt>
                <c:pt idx="168">
                  <c:v>0.094</c:v>
                </c:pt>
                <c:pt idx="169">
                  <c:v>0.10800000000000001</c:v>
                </c:pt>
                <c:pt idx="170">
                  <c:v>0.106</c:v>
                </c:pt>
                <c:pt idx="171">
                  <c:v>0.10800000000000001</c:v>
                </c:pt>
                <c:pt idx="172">
                  <c:v>0.105</c:v>
                </c:pt>
                <c:pt idx="173">
                  <c:v>0.106</c:v>
                </c:pt>
                <c:pt idx="174">
                  <c:v>0.114</c:v>
                </c:pt>
                <c:pt idx="175">
                  <c:v>0.113</c:v>
                </c:pt>
                <c:pt idx="176">
                  <c:v>0.11199999999999999</c:v>
                </c:pt>
                <c:pt idx="177">
                  <c:v>0.114</c:v>
                </c:pt>
                <c:pt idx="178">
                  <c:v>0.106</c:v>
                </c:pt>
                <c:pt idx="179">
                  <c:v>0.11</c:v>
                </c:pt>
                <c:pt idx="180">
                  <c:v>0.10300000000000001</c:v>
                </c:pt>
                <c:pt idx="181">
                  <c:v>0.091</c:v>
                </c:pt>
                <c:pt idx="182">
                  <c:v>0.087</c:v>
                </c:pt>
                <c:pt idx="183">
                  <c:v>0.10099999999999999</c:v>
                </c:pt>
                <c:pt idx="184">
                  <c:v>0.111</c:v>
                </c:pt>
                <c:pt idx="185">
                  <c:v>0.095</c:v>
                </c:pt>
                <c:pt idx="186">
                  <c:v>0.08900000000000001</c:v>
                </c:pt>
                <c:pt idx="187">
                  <c:v>0.08</c:v>
                </c:pt>
                <c:pt idx="188">
                  <c:v>0.068</c:v>
                </c:pt>
                <c:pt idx="189">
                  <c:v>0.08900000000000001</c:v>
                </c:pt>
                <c:pt idx="190">
                  <c:v>0.085</c:v>
                </c:pt>
                <c:pt idx="191">
                  <c:v>0.083</c:v>
                </c:pt>
                <c:pt idx="192">
                  <c:v>0.08199999999999999</c:v>
                </c:pt>
                <c:pt idx="193">
                  <c:v>0.08900000000000001</c:v>
                </c:pt>
                <c:pt idx="194">
                  <c:v>0.095</c:v>
                </c:pt>
                <c:pt idx="195">
                  <c:v>0.091</c:v>
                </c:pt>
                <c:pt idx="196">
                  <c:v>0.087</c:v>
                </c:pt>
                <c:pt idx="197">
                  <c:v>0.08900000000000001</c:v>
                </c:pt>
                <c:pt idx="198">
                  <c:v>0.086</c:v>
                </c:pt>
                <c:pt idx="199">
                  <c:v>0.083</c:v>
                </c:pt>
                <c:pt idx="200">
                  <c:v>0.064</c:v>
                </c:pt>
                <c:pt idx="201">
                  <c:v>0.075</c:v>
                </c:pt>
                <c:pt idx="202">
                  <c:v>0.081</c:v>
                </c:pt>
                <c:pt idx="203">
                  <c:v>0.059000000000000004</c:v>
                </c:pt>
                <c:pt idx="204">
                  <c:v>0.08800000000000001</c:v>
                </c:pt>
                <c:pt idx="205">
                  <c:v>0.076</c:v>
                </c:pt>
                <c:pt idx="206">
                  <c:v>0.077</c:v>
                </c:pt>
                <c:pt idx="207">
                  <c:v>0.035</c:v>
                </c:pt>
                <c:pt idx="208">
                  <c:v>0.07200000000000001</c:v>
                </c:pt>
                <c:pt idx="209">
                  <c:v>0.067</c:v>
                </c:pt>
                <c:pt idx="210">
                  <c:v>0.065</c:v>
                </c:pt>
                <c:pt idx="211">
                  <c:v>0.062000000000000006</c:v>
                </c:pt>
                <c:pt idx="212">
                  <c:v>0.067</c:v>
                </c:pt>
                <c:pt idx="213">
                  <c:v>0.07400000000000001</c:v>
                </c:pt>
                <c:pt idx="214">
                  <c:v>0.076</c:v>
                </c:pt>
                <c:pt idx="215">
                  <c:v>0.077</c:v>
                </c:pt>
                <c:pt idx="216">
                  <c:v>0.07</c:v>
                </c:pt>
                <c:pt idx="217">
                  <c:v>0.075</c:v>
                </c:pt>
                <c:pt idx="218">
                  <c:v>0.07200000000000001</c:v>
                </c:pt>
                <c:pt idx="219">
                  <c:v>0.076</c:v>
                </c:pt>
                <c:pt idx="220">
                  <c:v>0.07200000000000001</c:v>
                </c:pt>
                <c:pt idx="221">
                  <c:v>0.073</c:v>
                </c:pt>
                <c:pt idx="222">
                  <c:v>0.075</c:v>
                </c:pt>
                <c:pt idx="223">
                  <c:v>0.07200000000000001</c:v>
                </c:pt>
                <c:pt idx="224">
                  <c:v>0.075</c:v>
                </c:pt>
                <c:pt idx="225">
                  <c:v>0.07200000000000001</c:v>
                </c:pt>
                <c:pt idx="226">
                  <c:v>0.07</c:v>
                </c:pt>
                <c:pt idx="227">
                  <c:v>0.07200000000000001</c:v>
                </c:pt>
                <c:pt idx="228">
                  <c:v>0.076</c:v>
                </c:pt>
                <c:pt idx="229">
                  <c:v>0.079</c:v>
                </c:pt>
                <c:pt idx="230">
                  <c:v>0.083</c:v>
                </c:pt>
                <c:pt idx="231">
                  <c:v>0.073</c:v>
                </c:pt>
                <c:pt idx="232">
                  <c:v>0.07</c:v>
                </c:pt>
                <c:pt idx="233">
                  <c:v>0.071</c:v>
                </c:pt>
                <c:pt idx="234">
                  <c:v>0.071</c:v>
                </c:pt>
                <c:pt idx="235">
                  <c:v>0.064</c:v>
                </c:pt>
                <c:pt idx="236">
                  <c:v>0.066</c:v>
                </c:pt>
                <c:pt idx="237">
                  <c:v>0.068</c:v>
                </c:pt>
                <c:pt idx="238">
                  <c:v>0.07200000000000001</c:v>
                </c:pt>
                <c:pt idx="239">
                  <c:v>0.065</c:v>
                </c:pt>
                <c:pt idx="240">
                  <c:v>0.066</c:v>
                </c:pt>
                <c:pt idx="241">
                  <c:v>0.073</c:v>
                </c:pt>
                <c:pt idx="242">
                  <c:v>0.07</c:v>
                </c:pt>
                <c:pt idx="243">
                  <c:v>0.073</c:v>
                </c:pt>
                <c:pt idx="244">
                  <c:v>0.07200000000000001</c:v>
                </c:pt>
                <c:pt idx="245">
                  <c:v>0.071</c:v>
                </c:pt>
                <c:pt idx="246">
                  <c:v>0.07200000000000001</c:v>
                </c:pt>
                <c:pt idx="247">
                  <c:v>0.067</c:v>
                </c:pt>
                <c:pt idx="248">
                  <c:v>0.067</c:v>
                </c:pt>
                <c:pt idx="249">
                  <c:v>0.066</c:v>
                </c:pt>
                <c:pt idx="250">
                  <c:v>0.067</c:v>
                </c:pt>
                <c:pt idx="251">
                  <c:v>0.073</c:v>
                </c:pt>
                <c:pt idx="252">
                  <c:v>0.079</c:v>
                </c:pt>
                <c:pt idx="253">
                  <c:v>0.075</c:v>
                </c:pt>
                <c:pt idx="254">
                  <c:v>0.066</c:v>
                </c:pt>
                <c:pt idx="255">
                  <c:v>0.071</c:v>
                </c:pt>
                <c:pt idx="256">
                  <c:v>0.069</c:v>
                </c:pt>
                <c:pt idx="257">
                  <c:v>0.07400000000000001</c:v>
                </c:pt>
                <c:pt idx="258">
                  <c:v>0.068</c:v>
                </c:pt>
                <c:pt idx="259">
                  <c:v>0.07</c:v>
                </c:pt>
                <c:pt idx="260">
                  <c:v>0.07200000000000001</c:v>
                </c:pt>
                <c:pt idx="261">
                  <c:v>0.075</c:v>
                </c:pt>
                <c:pt idx="262">
                  <c:v>0.073</c:v>
                </c:pt>
                <c:pt idx="263">
                  <c:v>0.079</c:v>
                </c:pt>
                <c:pt idx="264">
                  <c:v>0.07400000000000001</c:v>
                </c:pt>
                <c:pt idx="265">
                  <c:v>0.079</c:v>
                </c:pt>
                <c:pt idx="266">
                  <c:v>0.079</c:v>
                </c:pt>
                <c:pt idx="267">
                  <c:v>0.08</c:v>
                </c:pt>
                <c:pt idx="268">
                  <c:v>0.079</c:v>
                </c:pt>
                <c:pt idx="269">
                  <c:v>0.078</c:v>
                </c:pt>
                <c:pt idx="270">
                  <c:v>0.075</c:v>
                </c:pt>
                <c:pt idx="271">
                  <c:v>0.076</c:v>
                </c:pt>
                <c:pt idx="272">
                  <c:v>0.069</c:v>
                </c:pt>
                <c:pt idx="273">
                  <c:v>0.071</c:v>
                </c:pt>
                <c:pt idx="274">
                  <c:v>0.07</c:v>
                </c:pt>
                <c:pt idx="275">
                  <c:v>0.094</c:v>
                </c:pt>
                <c:pt idx="276">
                  <c:v>0.057999999999999996</c:v>
                </c:pt>
                <c:pt idx="277">
                  <c:v>0.055999999999999994</c:v>
                </c:pt>
                <c:pt idx="278">
                  <c:v>0.055999999999999994</c:v>
                </c:pt>
                <c:pt idx="279">
                  <c:v>0.064</c:v>
                </c:pt>
                <c:pt idx="280">
                  <c:v>0.063</c:v>
                </c:pt>
                <c:pt idx="281">
                  <c:v>0.059000000000000004</c:v>
                </c:pt>
                <c:pt idx="282">
                  <c:v>0.054000000000000006</c:v>
                </c:pt>
                <c:pt idx="283">
                  <c:v>0.055999999999999994</c:v>
                </c:pt>
                <c:pt idx="284">
                  <c:v>0.05</c:v>
                </c:pt>
                <c:pt idx="285">
                  <c:v>0.05</c:v>
                </c:pt>
                <c:pt idx="286">
                  <c:v>0.05</c:v>
                </c:pt>
                <c:pt idx="287">
                  <c:v>0.076</c:v>
                </c:pt>
                <c:pt idx="288">
                  <c:v>0.04</c:v>
                </c:pt>
                <c:pt idx="289">
                  <c:v>0.039</c:v>
                </c:pt>
                <c:pt idx="290">
                  <c:v>0.043</c:v>
                </c:pt>
                <c:pt idx="291">
                  <c:v>0.042</c:v>
                </c:pt>
                <c:pt idx="292">
                  <c:v>0.057999999999999996</c:v>
                </c:pt>
                <c:pt idx="293">
                  <c:v>0.051</c:v>
                </c:pt>
                <c:pt idx="294">
                  <c:v>0.051</c:v>
                </c:pt>
                <c:pt idx="295">
                  <c:v>0.047</c:v>
                </c:pt>
                <c:pt idx="296">
                  <c:v>0.05</c:v>
                </c:pt>
                <c:pt idx="297">
                  <c:v>0.053</c:v>
                </c:pt>
                <c:pt idx="298">
                  <c:v>0.052000000000000005</c:v>
                </c:pt>
                <c:pt idx="299">
                  <c:v>0.053</c:v>
                </c:pt>
                <c:pt idx="300">
                  <c:v>0.055999999999999994</c:v>
                </c:pt>
                <c:pt idx="301">
                  <c:v>0.059000000000000004</c:v>
                </c:pt>
                <c:pt idx="302">
                  <c:v>0.055</c:v>
                </c:pt>
                <c:pt idx="303">
                  <c:v>0.048</c:v>
                </c:pt>
                <c:pt idx="304">
                  <c:v>0.049</c:v>
                </c:pt>
                <c:pt idx="305">
                  <c:v>0.044000000000000004</c:v>
                </c:pt>
                <c:pt idx="306">
                  <c:v>0.046</c:v>
                </c:pt>
                <c:pt idx="307">
                  <c:v>0.040999999999999995</c:v>
                </c:pt>
                <c:pt idx="308">
                  <c:v>0.040999999999999995</c:v>
                </c:pt>
                <c:pt idx="309">
                  <c:v>0.044000000000000004</c:v>
                </c:pt>
                <c:pt idx="310">
                  <c:v>0.039</c:v>
                </c:pt>
                <c:pt idx="311">
                  <c:v>0.036000000000000004</c:v>
                </c:pt>
                <c:pt idx="312">
                  <c:v>0.042</c:v>
                </c:pt>
                <c:pt idx="313">
                  <c:v>0.043</c:v>
                </c:pt>
                <c:pt idx="314">
                  <c:v>0.042</c:v>
                </c:pt>
                <c:pt idx="315">
                  <c:v>0.031000000000000003</c:v>
                </c:pt>
                <c:pt idx="316">
                  <c:v>0.040999999999999995</c:v>
                </c:pt>
                <c:pt idx="317">
                  <c:v>0.045</c:v>
                </c:pt>
                <c:pt idx="318">
                  <c:v>0.040999999999999995</c:v>
                </c:pt>
                <c:pt idx="319">
                  <c:v>0.040999999999999995</c:v>
                </c:pt>
                <c:pt idx="320">
                  <c:v>0.040999999999999995</c:v>
                </c:pt>
                <c:pt idx="321">
                  <c:v>0.038</c:v>
                </c:pt>
                <c:pt idx="322">
                  <c:v>0.038</c:v>
                </c:pt>
                <c:pt idx="323">
                  <c:v>0.038</c:v>
                </c:pt>
                <c:pt idx="324">
                  <c:v>0.037000000000000005</c:v>
                </c:pt>
                <c:pt idx="325">
                  <c:v>0.035</c:v>
                </c:pt>
                <c:pt idx="326">
                  <c:v>0.037000000000000005</c:v>
                </c:pt>
                <c:pt idx="327">
                  <c:v>0.038</c:v>
                </c:pt>
                <c:pt idx="328">
                  <c:v>0.04</c:v>
                </c:pt>
                <c:pt idx="329">
                  <c:v>0.039</c:v>
                </c:pt>
                <c:pt idx="330">
                  <c:v>0.033</c:v>
                </c:pt>
                <c:pt idx="331">
                  <c:v>0.033</c:v>
                </c:pt>
                <c:pt idx="332">
                  <c:v>0.036000000000000004</c:v>
                </c:pt>
                <c:pt idx="333">
                  <c:v>0.035</c:v>
                </c:pt>
                <c:pt idx="334">
                  <c:v>0.037000000000000005</c:v>
                </c:pt>
                <c:pt idx="335">
                  <c:v>0.038</c:v>
                </c:pt>
                <c:pt idx="336">
                  <c:v>0.046</c:v>
                </c:pt>
                <c:pt idx="337">
                  <c:v>0.046</c:v>
                </c:pt>
                <c:pt idx="338">
                  <c:v>0.047</c:v>
                </c:pt>
                <c:pt idx="339">
                  <c:v>0.047</c:v>
                </c:pt>
                <c:pt idx="340">
                  <c:v>0.044000000000000004</c:v>
                </c:pt>
                <c:pt idx="341">
                  <c:v>0.044000000000000004</c:v>
                </c:pt>
                <c:pt idx="342">
                  <c:v>0.045</c:v>
                </c:pt>
                <c:pt idx="343">
                  <c:v>0.043</c:v>
                </c:pt>
                <c:pt idx="344">
                  <c:v>0.042</c:v>
                </c:pt>
                <c:pt idx="345">
                  <c:v>0.039</c:v>
                </c:pt>
                <c:pt idx="346">
                  <c:v>0.04</c:v>
                </c:pt>
                <c:pt idx="347">
                  <c:v>0.035</c:v>
                </c:pt>
                <c:pt idx="348">
                  <c:v>0.04</c:v>
                </c:pt>
                <c:pt idx="349">
                  <c:v>0.037000000000000005</c:v>
                </c:pt>
                <c:pt idx="350">
                  <c:v>0.033</c:v>
                </c:pt>
                <c:pt idx="351">
                  <c:v>0.025</c:v>
                </c:pt>
                <c:pt idx="352">
                  <c:v>0.021</c:v>
                </c:pt>
                <c:pt idx="353">
                  <c:v>0.021</c:v>
                </c:pt>
                <c:pt idx="354">
                  <c:v>0.019</c:v>
                </c:pt>
                <c:pt idx="355">
                  <c:v>0.018000000000000002</c:v>
                </c:pt>
                <c:pt idx="356">
                  <c:v>0.013999999999999999</c:v>
                </c:pt>
                <c:pt idx="357">
                  <c:v>0.02</c:v>
                </c:pt>
                <c:pt idx="358">
                  <c:v>0.021</c:v>
                </c:pt>
                <c:pt idx="359">
                  <c:v>0.016</c:v>
                </c:pt>
                <c:pt idx="360">
                  <c:v>0.028999999999999998</c:v>
                </c:pt>
                <c:pt idx="361">
                  <c:v>0.024</c:v>
                </c:pt>
                <c:pt idx="362">
                  <c:v>0.02</c:v>
                </c:pt>
                <c:pt idx="363">
                  <c:v>0.024</c:v>
                </c:pt>
                <c:pt idx="364">
                  <c:v>0.024</c:v>
                </c:pt>
                <c:pt idx="365">
                  <c:v>0.025</c:v>
                </c:pt>
                <c:pt idx="366">
                  <c:v>0.028999999999999998</c:v>
                </c:pt>
                <c:pt idx="367">
                  <c:v>0.027999999999999997</c:v>
                </c:pt>
                <c:pt idx="368">
                  <c:v>0.022000000000000002</c:v>
                </c:pt>
                <c:pt idx="369">
                  <c:v>0.023</c:v>
                </c:pt>
                <c:pt idx="370">
                  <c:v>0.021</c:v>
                </c:pt>
                <c:pt idx="371">
                  <c:v>0.015</c:v>
                </c:pt>
                <c:pt idx="372">
                  <c:v>0.019</c:v>
                </c:pt>
                <c:pt idx="373">
                  <c:v>0.017</c:v>
                </c:pt>
                <c:pt idx="374">
                  <c:v>0.02</c:v>
                </c:pt>
                <c:pt idx="375">
                  <c:v>0.016</c:v>
                </c:pt>
                <c:pt idx="376">
                  <c:v>0.01</c:v>
                </c:pt>
                <c:pt idx="377">
                  <c:v>0.011000000000000001</c:v>
                </c:pt>
                <c:pt idx="378">
                  <c:v>0.024</c:v>
                </c:pt>
                <c:pt idx="379">
                  <c:v>0.037000000000000005</c:v>
                </c:pt>
                <c:pt idx="380">
                  <c:v>0.042</c:v>
                </c:pt>
                <c:pt idx="381">
                  <c:v>-0.002</c:v>
                </c:pt>
                <c:pt idx="382">
                  <c:v>0.006999999999999999</c:v>
                </c:pt>
                <c:pt idx="383">
                  <c:v>0.011000000000000001</c:v>
                </c:pt>
                <c:pt idx="384">
                  <c:v>0.028999999999999998</c:v>
                </c:pt>
                <c:pt idx="385">
                  <c:v>0.027999999999999997</c:v>
                </c:pt>
                <c:pt idx="386">
                  <c:v>0.03</c:v>
                </c:pt>
                <c:pt idx="387">
                  <c:v>0.026000000000000002</c:v>
                </c:pt>
                <c:pt idx="388">
                  <c:v>0.031000000000000003</c:v>
                </c:pt>
                <c:pt idx="389">
                  <c:v>0.027999999999999997</c:v>
                </c:pt>
                <c:pt idx="390">
                  <c:v>0.019</c:v>
                </c:pt>
                <c:pt idx="391">
                  <c:v>0.017</c:v>
                </c:pt>
                <c:pt idx="392">
                  <c:v>0.022000000000000002</c:v>
                </c:pt>
                <c:pt idx="393">
                  <c:v>0.02</c:v>
                </c:pt>
                <c:pt idx="394">
                  <c:v>0.018000000000000002</c:v>
                </c:pt>
                <c:pt idx="395">
                  <c:v>0.015</c:v>
                </c:pt>
                <c:pt idx="396">
                  <c:v>0.018000000000000002</c:v>
                </c:pt>
                <c:pt idx="397">
                  <c:v>0.02</c:v>
                </c:pt>
                <c:pt idx="398">
                  <c:v>0.017</c:v>
                </c:pt>
                <c:pt idx="399">
                  <c:v>0.02</c:v>
                </c:pt>
                <c:pt idx="400">
                  <c:v>0.023</c:v>
                </c:pt>
                <c:pt idx="401">
                  <c:v>0.021</c:v>
                </c:pt>
                <c:pt idx="402">
                  <c:v>0.027999999999999997</c:v>
                </c:pt>
                <c:pt idx="403">
                  <c:v>0.025</c:v>
                </c:pt>
                <c:pt idx="404">
                  <c:v>0.017</c:v>
                </c:pt>
                <c:pt idx="405">
                  <c:v>0.021</c:v>
                </c:pt>
                <c:pt idx="406">
                  <c:v>0.022000000000000002</c:v>
                </c:pt>
                <c:pt idx="407">
                  <c:v>0.024</c:v>
                </c:pt>
                <c:pt idx="408">
                  <c:v>0.021</c:v>
                </c:pt>
                <c:pt idx="409">
                  <c:v>0.023</c:v>
                </c:pt>
                <c:pt idx="410">
                  <c:v>0.02</c:v>
                </c:pt>
                <c:pt idx="411">
                  <c:v>0.022000000000000002</c:v>
                </c:pt>
                <c:pt idx="412">
                  <c:v>0.015</c:v>
                </c:pt>
                <c:pt idx="413">
                  <c:v>0.021</c:v>
                </c:pt>
                <c:pt idx="414">
                  <c:v>0.017</c:v>
                </c:pt>
                <c:pt idx="415">
                  <c:v>0.02</c:v>
                </c:pt>
                <c:pt idx="416">
                  <c:v>0.012</c:v>
                </c:pt>
                <c:pt idx="417">
                  <c:v>0.013999999999999999</c:v>
                </c:pt>
                <c:pt idx="418">
                  <c:v>0.012</c:v>
                </c:pt>
                <c:pt idx="419">
                  <c:v>0.043</c:v>
                </c:pt>
                <c:pt idx="420">
                  <c:v>0.009000000000000001</c:v>
                </c:pt>
                <c:pt idx="421">
                  <c:v>0.006</c:v>
                </c:pt>
                <c:pt idx="422">
                  <c:v>0.002</c:v>
                </c:pt>
                <c:pt idx="423">
                  <c:v>-0.004</c:v>
                </c:pt>
                <c:pt idx="424">
                  <c:v>-0.001</c:v>
                </c:pt>
                <c:pt idx="425">
                  <c:v>-0.005</c:v>
                </c:pt>
                <c:pt idx="426">
                  <c:v>-0.009000000000000001</c:v>
                </c:pt>
                <c:pt idx="427">
                  <c:v>-0.03</c:v>
                </c:pt>
                <c:pt idx="428">
                  <c:v>-0.005</c:v>
                </c:pt>
                <c:pt idx="429">
                  <c:v>-0.003</c:v>
                </c:pt>
                <c:pt idx="430">
                  <c:v>-0.003</c:v>
                </c:pt>
                <c:pt idx="431">
                  <c:v>-0.003</c:v>
                </c:pt>
                <c:pt idx="432">
                  <c:v>-0.003</c:v>
                </c:pt>
                <c:pt idx="433">
                  <c:v>-0.003</c:v>
                </c:pt>
                <c:pt idx="434">
                  <c:v>-0.004</c:v>
                </c:pt>
                <c:pt idx="435">
                  <c:v>-0.01</c:v>
                </c:pt>
                <c:pt idx="436">
                  <c:v>-0.016</c:v>
                </c:pt>
                <c:pt idx="437">
                  <c:v>-0.015</c:v>
                </c:pt>
                <c:pt idx="438">
                  <c:v>-0.017</c:v>
                </c:pt>
                <c:pt idx="439">
                  <c:v>-0.015</c:v>
                </c:pt>
                <c:pt idx="440">
                  <c:v>-0.01</c:v>
                </c:pt>
                <c:pt idx="441">
                  <c:v>-0.008</c:v>
                </c:pt>
                <c:pt idx="442">
                  <c:v>-0.009000000000000001</c:v>
                </c:pt>
                <c:pt idx="443">
                  <c:v>-0.011000000000000001</c:v>
                </c:pt>
                <c:pt idx="444">
                  <c:v>-0.008</c:v>
                </c:pt>
                <c:pt idx="445">
                  <c:v>-0.008</c:v>
                </c:pt>
                <c:pt idx="446">
                  <c:v>-0.004</c:v>
                </c:pt>
                <c:pt idx="447">
                  <c:v>-0.012</c:v>
                </c:pt>
                <c:pt idx="448">
                  <c:v>-0.013999999999999999</c:v>
                </c:pt>
              </c:numCache>
            </c:numRef>
          </c:val>
          <c:smooth val="0"/>
        </c:ser>
        <c:ser>
          <c:idx val="3"/>
          <c:order val="3"/>
          <c:tx>
            <c:v>July 31, 2007 Revision</c:v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'Saving Rate Data (Fig 1)'!$B$14:$B$463</c:f>
              <c:strCache>
                <c:ptCount val="450"/>
                <c:pt idx="0">
                  <c:v>25569</c:v>
                </c:pt>
                <c:pt idx="1">
                  <c:v>25600</c:v>
                </c:pt>
                <c:pt idx="2">
                  <c:v>25628</c:v>
                </c:pt>
                <c:pt idx="3">
                  <c:v>25659</c:v>
                </c:pt>
                <c:pt idx="4">
                  <c:v>25689</c:v>
                </c:pt>
                <c:pt idx="5">
                  <c:v>25720</c:v>
                </c:pt>
                <c:pt idx="6">
                  <c:v>25750</c:v>
                </c:pt>
                <c:pt idx="7">
                  <c:v>25781</c:v>
                </c:pt>
                <c:pt idx="8">
                  <c:v>25812</c:v>
                </c:pt>
                <c:pt idx="9">
                  <c:v>25842</c:v>
                </c:pt>
                <c:pt idx="10">
                  <c:v>25873</c:v>
                </c:pt>
                <c:pt idx="11">
                  <c:v>25903</c:v>
                </c:pt>
                <c:pt idx="12">
                  <c:v>25934</c:v>
                </c:pt>
                <c:pt idx="13">
                  <c:v>25965</c:v>
                </c:pt>
                <c:pt idx="14">
                  <c:v>25993</c:v>
                </c:pt>
                <c:pt idx="15">
                  <c:v>26024</c:v>
                </c:pt>
                <c:pt idx="16">
                  <c:v>26054</c:v>
                </c:pt>
                <c:pt idx="17">
                  <c:v>26085</c:v>
                </c:pt>
                <c:pt idx="18">
                  <c:v>26115</c:v>
                </c:pt>
                <c:pt idx="19">
                  <c:v>26146</c:v>
                </c:pt>
                <c:pt idx="20">
                  <c:v>26177</c:v>
                </c:pt>
                <c:pt idx="21">
                  <c:v>26207</c:v>
                </c:pt>
                <c:pt idx="22">
                  <c:v>26238</c:v>
                </c:pt>
                <c:pt idx="23">
                  <c:v>26268</c:v>
                </c:pt>
                <c:pt idx="24">
                  <c:v>26299</c:v>
                </c:pt>
                <c:pt idx="25">
                  <c:v>26330</c:v>
                </c:pt>
                <c:pt idx="26">
                  <c:v>26359</c:v>
                </c:pt>
                <c:pt idx="27">
                  <c:v>26390</c:v>
                </c:pt>
                <c:pt idx="28">
                  <c:v>26420</c:v>
                </c:pt>
                <c:pt idx="29">
                  <c:v>26451</c:v>
                </c:pt>
                <c:pt idx="30">
                  <c:v>26481</c:v>
                </c:pt>
                <c:pt idx="31">
                  <c:v>26512</c:v>
                </c:pt>
                <c:pt idx="32">
                  <c:v>26543</c:v>
                </c:pt>
                <c:pt idx="33">
                  <c:v>26573</c:v>
                </c:pt>
                <c:pt idx="34">
                  <c:v>26604</c:v>
                </c:pt>
                <c:pt idx="35">
                  <c:v>26634</c:v>
                </c:pt>
                <c:pt idx="36">
                  <c:v>26665</c:v>
                </c:pt>
                <c:pt idx="37">
                  <c:v>26696</c:v>
                </c:pt>
                <c:pt idx="38">
                  <c:v>26724</c:v>
                </c:pt>
                <c:pt idx="39">
                  <c:v>26755</c:v>
                </c:pt>
                <c:pt idx="40">
                  <c:v>26785</c:v>
                </c:pt>
                <c:pt idx="41">
                  <c:v>26816</c:v>
                </c:pt>
                <c:pt idx="42">
                  <c:v>26846</c:v>
                </c:pt>
                <c:pt idx="43">
                  <c:v>26877</c:v>
                </c:pt>
                <c:pt idx="44">
                  <c:v>26908</c:v>
                </c:pt>
                <c:pt idx="45">
                  <c:v>26938</c:v>
                </c:pt>
                <c:pt idx="46">
                  <c:v>26969</c:v>
                </c:pt>
                <c:pt idx="47">
                  <c:v>26999</c:v>
                </c:pt>
                <c:pt idx="48">
                  <c:v>27030</c:v>
                </c:pt>
                <c:pt idx="49">
                  <c:v>27061</c:v>
                </c:pt>
                <c:pt idx="50">
                  <c:v>27089</c:v>
                </c:pt>
                <c:pt idx="51">
                  <c:v>27120</c:v>
                </c:pt>
                <c:pt idx="52">
                  <c:v>27150</c:v>
                </c:pt>
                <c:pt idx="53">
                  <c:v>27181</c:v>
                </c:pt>
                <c:pt idx="54">
                  <c:v>27211</c:v>
                </c:pt>
                <c:pt idx="55">
                  <c:v>27242</c:v>
                </c:pt>
                <c:pt idx="56">
                  <c:v>27273</c:v>
                </c:pt>
                <c:pt idx="57">
                  <c:v>27303</c:v>
                </c:pt>
                <c:pt idx="58">
                  <c:v>27334</c:v>
                </c:pt>
                <c:pt idx="59">
                  <c:v>27364</c:v>
                </c:pt>
                <c:pt idx="60">
                  <c:v>27395</c:v>
                </c:pt>
                <c:pt idx="61">
                  <c:v>27426</c:v>
                </c:pt>
                <c:pt idx="62">
                  <c:v>27454</c:v>
                </c:pt>
                <c:pt idx="63">
                  <c:v>27485</c:v>
                </c:pt>
                <c:pt idx="64">
                  <c:v>27515</c:v>
                </c:pt>
                <c:pt idx="65">
                  <c:v>27546</c:v>
                </c:pt>
                <c:pt idx="66">
                  <c:v>27576</c:v>
                </c:pt>
                <c:pt idx="67">
                  <c:v>27607</c:v>
                </c:pt>
                <c:pt idx="68">
                  <c:v>27638</c:v>
                </c:pt>
                <c:pt idx="69">
                  <c:v>27668</c:v>
                </c:pt>
                <c:pt idx="70">
                  <c:v>27699</c:v>
                </c:pt>
                <c:pt idx="71">
                  <c:v>27729</c:v>
                </c:pt>
                <c:pt idx="72">
                  <c:v>27760</c:v>
                </c:pt>
                <c:pt idx="73">
                  <c:v>27791</c:v>
                </c:pt>
                <c:pt idx="74">
                  <c:v>27820</c:v>
                </c:pt>
                <c:pt idx="75">
                  <c:v>27851</c:v>
                </c:pt>
                <c:pt idx="76">
                  <c:v>27881</c:v>
                </c:pt>
                <c:pt idx="77">
                  <c:v>27912</c:v>
                </c:pt>
                <c:pt idx="78">
                  <c:v>27942</c:v>
                </c:pt>
                <c:pt idx="79">
                  <c:v>27973</c:v>
                </c:pt>
                <c:pt idx="80">
                  <c:v>28004</c:v>
                </c:pt>
                <c:pt idx="81">
                  <c:v>28034</c:v>
                </c:pt>
                <c:pt idx="82">
                  <c:v>28065</c:v>
                </c:pt>
                <c:pt idx="83">
                  <c:v>28095</c:v>
                </c:pt>
                <c:pt idx="84">
                  <c:v>28126</c:v>
                </c:pt>
                <c:pt idx="85">
                  <c:v>28157</c:v>
                </c:pt>
                <c:pt idx="86">
                  <c:v>28185</c:v>
                </c:pt>
                <c:pt idx="87">
                  <c:v>28216</c:v>
                </c:pt>
                <c:pt idx="88">
                  <c:v>28246</c:v>
                </c:pt>
                <c:pt idx="89">
                  <c:v>28277</c:v>
                </c:pt>
                <c:pt idx="90">
                  <c:v>28307</c:v>
                </c:pt>
                <c:pt idx="91">
                  <c:v>28338</c:v>
                </c:pt>
                <c:pt idx="92">
                  <c:v>28369</c:v>
                </c:pt>
                <c:pt idx="93">
                  <c:v>28399</c:v>
                </c:pt>
                <c:pt idx="94">
                  <c:v>28430</c:v>
                </c:pt>
                <c:pt idx="95">
                  <c:v>28460</c:v>
                </c:pt>
                <c:pt idx="96">
                  <c:v>28491</c:v>
                </c:pt>
                <c:pt idx="97">
                  <c:v>28522</c:v>
                </c:pt>
                <c:pt idx="98">
                  <c:v>28550</c:v>
                </c:pt>
                <c:pt idx="99">
                  <c:v>28581</c:v>
                </c:pt>
                <c:pt idx="100">
                  <c:v>28611</c:v>
                </c:pt>
                <c:pt idx="101">
                  <c:v>28642</c:v>
                </c:pt>
                <c:pt idx="102">
                  <c:v>28672</c:v>
                </c:pt>
                <c:pt idx="103">
                  <c:v>28703</c:v>
                </c:pt>
                <c:pt idx="104">
                  <c:v>28734</c:v>
                </c:pt>
                <c:pt idx="105">
                  <c:v>28764</c:v>
                </c:pt>
                <c:pt idx="106">
                  <c:v>28795</c:v>
                </c:pt>
                <c:pt idx="107">
                  <c:v>28825</c:v>
                </c:pt>
                <c:pt idx="108">
                  <c:v>28856</c:v>
                </c:pt>
                <c:pt idx="109">
                  <c:v>28887</c:v>
                </c:pt>
                <c:pt idx="110">
                  <c:v>28915</c:v>
                </c:pt>
                <c:pt idx="111">
                  <c:v>28946</c:v>
                </c:pt>
                <c:pt idx="112">
                  <c:v>28976</c:v>
                </c:pt>
                <c:pt idx="113">
                  <c:v>29007</c:v>
                </c:pt>
                <c:pt idx="114">
                  <c:v>29037</c:v>
                </c:pt>
                <c:pt idx="115">
                  <c:v>29068</c:v>
                </c:pt>
                <c:pt idx="116">
                  <c:v>29099</c:v>
                </c:pt>
                <c:pt idx="117">
                  <c:v>29129</c:v>
                </c:pt>
                <c:pt idx="118">
                  <c:v>29160</c:v>
                </c:pt>
                <c:pt idx="119">
                  <c:v>29190</c:v>
                </c:pt>
                <c:pt idx="120">
                  <c:v>29221</c:v>
                </c:pt>
                <c:pt idx="121">
                  <c:v>29252</c:v>
                </c:pt>
                <c:pt idx="122">
                  <c:v>29281</c:v>
                </c:pt>
                <c:pt idx="123">
                  <c:v>29312</c:v>
                </c:pt>
                <c:pt idx="124">
                  <c:v>29342</c:v>
                </c:pt>
                <c:pt idx="125">
                  <c:v>29373</c:v>
                </c:pt>
                <c:pt idx="126">
                  <c:v>29403</c:v>
                </c:pt>
                <c:pt idx="127">
                  <c:v>29434</c:v>
                </c:pt>
                <c:pt idx="128">
                  <c:v>29465</c:v>
                </c:pt>
                <c:pt idx="129">
                  <c:v>29495</c:v>
                </c:pt>
                <c:pt idx="130">
                  <c:v>29526</c:v>
                </c:pt>
                <c:pt idx="131">
                  <c:v>29556</c:v>
                </c:pt>
                <c:pt idx="132">
                  <c:v>29587</c:v>
                </c:pt>
                <c:pt idx="133">
                  <c:v>29618</c:v>
                </c:pt>
                <c:pt idx="134">
                  <c:v>29646</c:v>
                </c:pt>
                <c:pt idx="135">
                  <c:v>29677</c:v>
                </c:pt>
                <c:pt idx="136">
                  <c:v>29707</c:v>
                </c:pt>
                <c:pt idx="137">
                  <c:v>29738</c:v>
                </c:pt>
                <c:pt idx="138">
                  <c:v>29768</c:v>
                </c:pt>
                <c:pt idx="139">
                  <c:v>29799</c:v>
                </c:pt>
                <c:pt idx="140">
                  <c:v>29830</c:v>
                </c:pt>
                <c:pt idx="141">
                  <c:v>29860</c:v>
                </c:pt>
                <c:pt idx="142">
                  <c:v>29891</c:v>
                </c:pt>
                <c:pt idx="143">
                  <c:v>29921</c:v>
                </c:pt>
                <c:pt idx="144">
                  <c:v>29952</c:v>
                </c:pt>
                <c:pt idx="145">
                  <c:v>29983</c:v>
                </c:pt>
                <c:pt idx="146">
                  <c:v>30011</c:v>
                </c:pt>
                <c:pt idx="147">
                  <c:v>30042</c:v>
                </c:pt>
                <c:pt idx="148">
                  <c:v>30072</c:v>
                </c:pt>
                <c:pt idx="149">
                  <c:v>30103</c:v>
                </c:pt>
                <c:pt idx="150">
                  <c:v>30133</c:v>
                </c:pt>
                <c:pt idx="151">
                  <c:v>30164</c:v>
                </c:pt>
                <c:pt idx="152">
                  <c:v>30195</c:v>
                </c:pt>
                <c:pt idx="153">
                  <c:v>30225</c:v>
                </c:pt>
                <c:pt idx="154">
                  <c:v>30256</c:v>
                </c:pt>
                <c:pt idx="155">
                  <c:v>30286</c:v>
                </c:pt>
                <c:pt idx="156">
                  <c:v>30317</c:v>
                </c:pt>
                <c:pt idx="157">
                  <c:v>30348</c:v>
                </c:pt>
                <c:pt idx="158">
                  <c:v>30376</c:v>
                </c:pt>
                <c:pt idx="159">
                  <c:v>30407</c:v>
                </c:pt>
                <c:pt idx="160">
                  <c:v>30437</c:v>
                </c:pt>
                <c:pt idx="161">
                  <c:v>30468</c:v>
                </c:pt>
                <c:pt idx="162">
                  <c:v>30498</c:v>
                </c:pt>
                <c:pt idx="163">
                  <c:v>30529</c:v>
                </c:pt>
                <c:pt idx="164">
                  <c:v>30560</c:v>
                </c:pt>
                <c:pt idx="165">
                  <c:v>30590</c:v>
                </c:pt>
                <c:pt idx="166">
                  <c:v>30621</c:v>
                </c:pt>
                <c:pt idx="167">
                  <c:v>30651</c:v>
                </c:pt>
                <c:pt idx="168">
                  <c:v>30682</c:v>
                </c:pt>
                <c:pt idx="169">
                  <c:v>30713</c:v>
                </c:pt>
                <c:pt idx="170">
                  <c:v>30742</c:v>
                </c:pt>
                <c:pt idx="171">
                  <c:v>30773</c:v>
                </c:pt>
                <c:pt idx="172">
                  <c:v>30803</c:v>
                </c:pt>
                <c:pt idx="173">
                  <c:v>30834</c:v>
                </c:pt>
                <c:pt idx="174">
                  <c:v>30864</c:v>
                </c:pt>
                <c:pt idx="175">
                  <c:v>30895</c:v>
                </c:pt>
                <c:pt idx="176">
                  <c:v>30926</c:v>
                </c:pt>
                <c:pt idx="177">
                  <c:v>30956</c:v>
                </c:pt>
                <c:pt idx="178">
                  <c:v>30987</c:v>
                </c:pt>
                <c:pt idx="179">
                  <c:v>31017</c:v>
                </c:pt>
                <c:pt idx="180">
                  <c:v>31048</c:v>
                </c:pt>
                <c:pt idx="181">
                  <c:v>31079</c:v>
                </c:pt>
                <c:pt idx="182">
                  <c:v>31107</c:v>
                </c:pt>
                <c:pt idx="183">
                  <c:v>31138</c:v>
                </c:pt>
                <c:pt idx="184">
                  <c:v>31168</c:v>
                </c:pt>
                <c:pt idx="185">
                  <c:v>31199</c:v>
                </c:pt>
                <c:pt idx="186">
                  <c:v>31229</c:v>
                </c:pt>
                <c:pt idx="187">
                  <c:v>31260</c:v>
                </c:pt>
                <c:pt idx="188">
                  <c:v>31291</c:v>
                </c:pt>
                <c:pt idx="189">
                  <c:v>31321</c:v>
                </c:pt>
                <c:pt idx="190">
                  <c:v>31352</c:v>
                </c:pt>
                <c:pt idx="191">
                  <c:v>31382</c:v>
                </c:pt>
                <c:pt idx="192">
                  <c:v>31413</c:v>
                </c:pt>
                <c:pt idx="193">
                  <c:v>31444</c:v>
                </c:pt>
                <c:pt idx="194">
                  <c:v>31472</c:v>
                </c:pt>
                <c:pt idx="195">
                  <c:v>31503</c:v>
                </c:pt>
                <c:pt idx="196">
                  <c:v>31533</c:v>
                </c:pt>
                <c:pt idx="197">
                  <c:v>31564</c:v>
                </c:pt>
                <c:pt idx="198">
                  <c:v>31594</c:v>
                </c:pt>
                <c:pt idx="199">
                  <c:v>31625</c:v>
                </c:pt>
                <c:pt idx="200">
                  <c:v>31656</c:v>
                </c:pt>
                <c:pt idx="201">
                  <c:v>31686</c:v>
                </c:pt>
                <c:pt idx="202">
                  <c:v>31717</c:v>
                </c:pt>
                <c:pt idx="203">
                  <c:v>31747</c:v>
                </c:pt>
                <c:pt idx="204">
                  <c:v>31778</c:v>
                </c:pt>
                <c:pt idx="205">
                  <c:v>31809</c:v>
                </c:pt>
                <c:pt idx="206">
                  <c:v>31837</c:v>
                </c:pt>
                <c:pt idx="207">
                  <c:v>31868</c:v>
                </c:pt>
                <c:pt idx="208">
                  <c:v>31898</c:v>
                </c:pt>
                <c:pt idx="209">
                  <c:v>31929</c:v>
                </c:pt>
                <c:pt idx="210">
                  <c:v>31959</c:v>
                </c:pt>
                <c:pt idx="211">
                  <c:v>31990</c:v>
                </c:pt>
                <c:pt idx="212">
                  <c:v>32021</c:v>
                </c:pt>
                <c:pt idx="213">
                  <c:v>32051</c:v>
                </c:pt>
                <c:pt idx="214">
                  <c:v>32082</c:v>
                </c:pt>
                <c:pt idx="215">
                  <c:v>32112</c:v>
                </c:pt>
                <c:pt idx="216">
                  <c:v>32143</c:v>
                </c:pt>
                <c:pt idx="217">
                  <c:v>32174</c:v>
                </c:pt>
                <c:pt idx="218">
                  <c:v>32203</c:v>
                </c:pt>
                <c:pt idx="219">
                  <c:v>32234</c:v>
                </c:pt>
                <c:pt idx="220">
                  <c:v>32264</c:v>
                </c:pt>
                <c:pt idx="221">
                  <c:v>32295</c:v>
                </c:pt>
                <c:pt idx="222">
                  <c:v>32325</c:v>
                </c:pt>
                <c:pt idx="223">
                  <c:v>32356</c:v>
                </c:pt>
                <c:pt idx="224">
                  <c:v>32387</c:v>
                </c:pt>
                <c:pt idx="225">
                  <c:v>32417</c:v>
                </c:pt>
                <c:pt idx="226">
                  <c:v>32448</c:v>
                </c:pt>
                <c:pt idx="227">
                  <c:v>32478</c:v>
                </c:pt>
                <c:pt idx="228">
                  <c:v>32509</c:v>
                </c:pt>
                <c:pt idx="229">
                  <c:v>32540</c:v>
                </c:pt>
                <c:pt idx="230">
                  <c:v>32568</c:v>
                </c:pt>
                <c:pt idx="231">
                  <c:v>32599</c:v>
                </c:pt>
                <c:pt idx="232">
                  <c:v>32629</c:v>
                </c:pt>
                <c:pt idx="233">
                  <c:v>32660</c:v>
                </c:pt>
                <c:pt idx="234">
                  <c:v>32690</c:v>
                </c:pt>
                <c:pt idx="235">
                  <c:v>32721</c:v>
                </c:pt>
                <c:pt idx="236">
                  <c:v>32752</c:v>
                </c:pt>
                <c:pt idx="237">
                  <c:v>32782</c:v>
                </c:pt>
                <c:pt idx="238">
                  <c:v>32813</c:v>
                </c:pt>
                <c:pt idx="239">
                  <c:v>32843</c:v>
                </c:pt>
                <c:pt idx="240">
                  <c:v>32874</c:v>
                </c:pt>
                <c:pt idx="241">
                  <c:v>32905</c:v>
                </c:pt>
                <c:pt idx="242">
                  <c:v>32933</c:v>
                </c:pt>
                <c:pt idx="243">
                  <c:v>32964</c:v>
                </c:pt>
                <c:pt idx="244">
                  <c:v>32994</c:v>
                </c:pt>
                <c:pt idx="245">
                  <c:v>33025</c:v>
                </c:pt>
                <c:pt idx="246">
                  <c:v>33055</c:v>
                </c:pt>
                <c:pt idx="247">
                  <c:v>33086</c:v>
                </c:pt>
                <c:pt idx="248">
                  <c:v>33117</c:v>
                </c:pt>
                <c:pt idx="249">
                  <c:v>33147</c:v>
                </c:pt>
                <c:pt idx="250">
                  <c:v>33178</c:v>
                </c:pt>
                <c:pt idx="251">
                  <c:v>33208</c:v>
                </c:pt>
                <c:pt idx="252">
                  <c:v>33239</c:v>
                </c:pt>
                <c:pt idx="253">
                  <c:v>33270</c:v>
                </c:pt>
                <c:pt idx="254">
                  <c:v>33298</c:v>
                </c:pt>
                <c:pt idx="255">
                  <c:v>33329</c:v>
                </c:pt>
                <c:pt idx="256">
                  <c:v>33359</c:v>
                </c:pt>
                <c:pt idx="257">
                  <c:v>33390</c:v>
                </c:pt>
                <c:pt idx="258">
                  <c:v>33420</c:v>
                </c:pt>
                <c:pt idx="259">
                  <c:v>33451</c:v>
                </c:pt>
                <c:pt idx="260">
                  <c:v>33482</c:v>
                </c:pt>
                <c:pt idx="261">
                  <c:v>33512</c:v>
                </c:pt>
                <c:pt idx="262">
                  <c:v>33543</c:v>
                </c:pt>
                <c:pt idx="263">
                  <c:v>33573</c:v>
                </c:pt>
                <c:pt idx="264">
                  <c:v>33604</c:v>
                </c:pt>
                <c:pt idx="265">
                  <c:v>33635</c:v>
                </c:pt>
                <c:pt idx="266">
                  <c:v>33664</c:v>
                </c:pt>
                <c:pt idx="267">
                  <c:v>33695</c:v>
                </c:pt>
                <c:pt idx="268">
                  <c:v>33725</c:v>
                </c:pt>
                <c:pt idx="269">
                  <c:v>33756</c:v>
                </c:pt>
                <c:pt idx="270">
                  <c:v>33786</c:v>
                </c:pt>
                <c:pt idx="271">
                  <c:v>33817</c:v>
                </c:pt>
                <c:pt idx="272">
                  <c:v>33848</c:v>
                </c:pt>
                <c:pt idx="273">
                  <c:v>33878</c:v>
                </c:pt>
                <c:pt idx="274">
                  <c:v>33909</c:v>
                </c:pt>
                <c:pt idx="275">
                  <c:v>33939</c:v>
                </c:pt>
                <c:pt idx="276">
                  <c:v>33970</c:v>
                </c:pt>
                <c:pt idx="277">
                  <c:v>34001</c:v>
                </c:pt>
                <c:pt idx="278">
                  <c:v>34029</c:v>
                </c:pt>
                <c:pt idx="279">
                  <c:v>34060</c:v>
                </c:pt>
                <c:pt idx="280">
                  <c:v>34090</c:v>
                </c:pt>
                <c:pt idx="281">
                  <c:v>34121</c:v>
                </c:pt>
                <c:pt idx="282">
                  <c:v>34151</c:v>
                </c:pt>
                <c:pt idx="283">
                  <c:v>34182</c:v>
                </c:pt>
                <c:pt idx="284">
                  <c:v>34213</c:v>
                </c:pt>
                <c:pt idx="285">
                  <c:v>34243</c:v>
                </c:pt>
                <c:pt idx="286">
                  <c:v>34274</c:v>
                </c:pt>
                <c:pt idx="287">
                  <c:v>34304</c:v>
                </c:pt>
                <c:pt idx="288">
                  <c:v>34335</c:v>
                </c:pt>
                <c:pt idx="289">
                  <c:v>34366</c:v>
                </c:pt>
                <c:pt idx="290">
                  <c:v>34394</c:v>
                </c:pt>
                <c:pt idx="291">
                  <c:v>34425</c:v>
                </c:pt>
                <c:pt idx="292">
                  <c:v>34455</c:v>
                </c:pt>
                <c:pt idx="293">
                  <c:v>34486</c:v>
                </c:pt>
                <c:pt idx="294">
                  <c:v>34516</c:v>
                </c:pt>
                <c:pt idx="295">
                  <c:v>34547</c:v>
                </c:pt>
                <c:pt idx="296">
                  <c:v>34578</c:v>
                </c:pt>
                <c:pt idx="297">
                  <c:v>34608</c:v>
                </c:pt>
                <c:pt idx="298">
                  <c:v>34639</c:v>
                </c:pt>
                <c:pt idx="299">
                  <c:v>34669</c:v>
                </c:pt>
                <c:pt idx="300">
                  <c:v>34700</c:v>
                </c:pt>
                <c:pt idx="301">
                  <c:v>34731</c:v>
                </c:pt>
                <c:pt idx="302">
                  <c:v>34759</c:v>
                </c:pt>
                <c:pt idx="303">
                  <c:v>34790</c:v>
                </c:pt>
                <c:pt idx="304">
                  <c:v>34820</c:v>
                </c:pt>
                <c:pt idx="305">
                  <c:v>34851</c:v>
                </c:pt>
                <c:pt idx="306">
                  <c:v>34881</c:v>
                </c:pt>
                <c:pt idx="307">
                  <c:v>34912</c:v>
                </c:pt>
                <c:pt idx="308">
                  <c:v>34943</c:v>
                </c:pt>
                <c:pt idx="309">
                  <c:v>34973</c:v>
                </c:pt>
                <c:pt idx="310">
                  <c:v>35004</c:v>
                </c:pt>
                <c:pt idx="311">
                  <c:v>35034</c:v>
                </c:pt>
                <c:pt idx="312">
                  <c:v>35065</c:v>
                </c:pt>
                <c:pt idx="313">
                  <c:v>35096</c:v>
                </c:pt>
                <c:pt idx="314">
                  <c:v>35125</c:v>
                </c:pt>
                <c:pt idx="315">
                  <c:v>35156</c:v>
                </c:pt>
                <c:pt idx="316">
                  <c:v>35186</c:v>
                </c:pt>
                <c:pt idx="317">
                  <c:v>35217</c:v>
                </c:pt>
                <c:pt idx="318">
                  <c:v>35247</c:v>
                </c:pt>
                <c:pt idx="319">
                  <c:v>35278</c:v>
                </c:pt>
                <c:pt idx="320">
                  <c:v>35309</c:v>
                </c:pt>
                <c:pt idx="321">
                  <c:v>35339</c:v>
                </c:pt>
                <c:pt idx="322">
                  <c:v>35370</c:v>
                </c:pt>
                <c:pt idx="323">
                  <c:v>35400</c:v>
                </c:pt>
                <c:pt idx="324">
                  <c:v>35431</c:v>
                </c:pt>
                <c:pt idx="325">
                  <c:v>35462</c:v>
                </c:pt>
                <c:pt idx="326">
                  <c:v>35490</c:v>
                </c:pt>
                <c:pt idx="327">
                  <c:v>35521</c:v>
                </c:pt>
                <c:pt idx="328">
                  <c:v>35551</c:v>
                </c:pt>
                <c:pt idx="329">
                  <c:v>35582</c:v>
                </c:pt>
                <c:pt idx="330">
                  <c:v>35612</c:v>
                </c:pt>
                <c:pt idx="331">
                  <c:v>35643</c:v>
                </c:pt>
                <c:pt idx="332">
                  <c:v>35674</c:v>
                </c:pt>
                <c:pt idx="333">
                  <c:v>35704</c:v>
                </c:pt>
                <c:pt idx="334">
                  <c:v>35735</c:v>
                </c:pt>
                <c:pt idx="335">
                  <c:v>35765</c:v>
                </c:pt>
                <c:pt idx="336">
                  <c:v>35796</c:v>
                </c:pt>
                <c:pt idx="337">
                  <c:v>35827</c:v>
                </c:pt>
                <c:pt idx="338">
                  <c:v>35855</c:v>
                </c:pt>
                <c:pt idx="339">
                  <c:v>35886</c:v>
                </c:pt>
                <c:pt idx="340">
                  <c:v>35916</c:v>
                </c:pt>
                <c:pt idx="341">
                  <c:v>35947</c:v>
                </c:pt>
                <c:pt idx="342">
                  <c:v>35977</c:v>
                </c:pt>
                <c:pt idx="343">
                  <c:v>36008</c:v>
                </c:pt>
                <c:pt idx="344">
                  <c:v>36039</c:v>
                </c:pt>
                <c:pt idx="345">
                  <c:v>36069</c:v>
                </c:pt>
                <c:pt idx="346">
                  <c:v>36100</c:v>
                </c:pt>
                <c:pt idx="347">
                  <c:v>36130</c:v>
                </c:pt>
                <c:pt idx="348">
                  <c:v>36161</c:v>
                </c:pt>
                <c:pt idx="349">
                  <c:v>36192</c:v>
                </c:pt>
                <c:pt idx="350">
                  <c:v>36220</c:v>
                </c:pt>
                <c:pt idx="351">
                  <c:v>36251</c:v>
                </c:pt>
                <c:pt idx="352">
                  <c:v>36281</c:v>
                </c:pt>
                <c:pt idx="353">
                  <c:v>36312</c:v>
                </c:pt>
                <c:pt idx="354">
                  <c:v>36342</c:v>
                </c:pt>
                <c:pt idx="355">
                  <c:v>36373</c:v>
                </c:pt>
                <c:pt idx="356">
                  <c:v>36404</c:v>
                </c:pt>
                <c:pt idx="357">
                  <c:v>36434</c:v>
                </c:pt>
                <c:pt idx="358">
                  <c:v>36465</c:v>
                </c:pt>
                <c:pt idx="359">
                  <c:v>36495</c:v>
                </c:pt>
                <c:pt idx="360">
                  <c:v>36526</c:v>
                </c:pt>
                <c:pt idx="361">
                  <c:v>36557</c:v>
                </c:pt>
                <c:pt idx="362">
                  <c:v>36586</c:v>
                </c:pt>
                <c:pt idx="363">
                  <c:v>36617</c:v>
                </c:pt>
                <c:pt idx="364">
                  <c:v>36647</c:v>
                </c:pt>
                <c:pt idx="365">
                  <c:v>36678</c:v>
                </c:pt>
                <c:pt idx="366">
                  <c:v>36708</c:v>
                </c:pt>
                <c:pt idx="367">
                  <c:v>36739</c:v>
                </c:pt>
                <c:pt idx="368">
                  <c:v>36770</c:v>
                </c:pt>
                <c:pt idx="369">
                  <c:v>36800</c:v>
                </c:pt>
                <c:pt idx="370">
                  <c:v>36831</c:v>
                </c:pt>
                <c:pt idx="371">
                  <c:v>36861</c:v>
                </c:pt>
                <c:pt idx="372">
                  <c:v>36892</c:v>
                </c:pt>
                <c:pt idx="373">
                  <c:v>36923</c:v>
                </c:pt>
                <c:pt idx="374">
                  <c:v>36951</c:v>
                </c:pt>
                <c:pt idx="375">
                  <c:v>36982</c:v>
                </c:pt>
                <c:pt idx="376">
                  <c:v>37012</c:v>
                </c:pt>
                <c:pt idx="377">
                  <c:v>37043</c:v>
                </c:pt>
                <c:pt idx="378">
                  <c:v>37073</c:v>
                </c:pt>
                <c:pt idx="379">
                  <c:v>37104</c:v>
                </c:pt>
                <c:pt idx="380">
                  <c:v>37135</c:v>
                </c:pt>
                <c:pt idx="381">
                  <c:v>37165</c:v>
                </c:pt>
                <c:pt idx="382">
                  <c:v>37196</c:v>
                </c:pt>
                <c:pt idx="383">
                  <c:v>37226</c:v>
                </c:pt>
                <c:pt idx="384">
                  <c:v>37257</c:v>
                </c:pt>
                <c:pt idx="385">
                  <c:v>37288</c:v>
                </c:pt>
                <c:pt idx="386">
                  <c:v>37316</c:v>
                </c:pt>
                <c:pt idx="387">
                  <c:v>37347</c:v>
                </c:pt>
                <c:pt idx="388">
                  <c:v>37377</c:v>
                </c:pt>
                <c:pt idx="389">
                  <c:v>37408</c:v>
                </c:pt>
                <c:pt idx="390">
                  <c:v>37438</c:v>
                </c:pt>
                <c:pt idx="391">
                  <c:v>37469</c:v>
                </c:pt>
                <c:pt idx="392">
                  <c:v>37500</c:v>
                </c:pt>
                <c:pt idx="393">
                  <c:v>37530</c:v>
                </c:pt>
                <c:pt idx="394">
                  <c:v>37561</c:v>
                </c:pt>
                <c:pt idx="395">
                  <c:v>37591</c:v>
                </c:pt>
                <c:pt idx="396">
                  <c:v>37622</c:v>
                </c:pt>
                <c:pt idx="397">
                  <c:v>37653</c:v>
                </c:pt>
                <c:pt idx="398">
                  <c:v>37681</c:v>
                </c:pt>
                <c:pt idx="399">
                  <c:v>37712</c:v>
                </c:pt>
                <c:pt idx="400">
                  <c:v>37742</c:v>
                </c:pt>
                <c:pt idx="401">
                  <c:v>37773</c:v>
                </c:pt>
                <c:pt idx="402">
                  <c:v>37803</c:v>
                </c:pt>
                <c:pt idx="403">
                  <c:v>37834</c:v>
                </c:pt>
                <c:pt idx="404">
                  <c:v>37865</c:v>
                </c:pt>
                <c:pt idx="405">
                  <c:v>37895</c:v>
                </c:pt>
                <c:pt idx="406">
                  <c:v>37926</c:v>
                </c:pt>
                <c:pt idx="407">
                  <c:v>37956</c:v>
                </c:pt>
                <c:pt idx="408">
                  <c:v>37987</c:v>
                </c:pt>
                <c:pt idx="409">
                  <c:v>38018</c:v>
                </c:pt>
                <c:pt idx="410">
                  <c:v>38047</c:v>
                </c:pt>
                <c:pt idx="411">
                  <c:v>38078</c:v>
                </c:pt>
                <c:pt idx="412">
                  <c:v>38108</c:v>
                </c:pt>
                <c:pt idx="413">
                  <c:v>38139</c:v>
                </c:pt>
                <c:pt idx="414">
                  <c:v>38169</c:v>
                </c:pt>
                <c:pt idx="415">
                  <c:v>38200</c:v>
                </c:pt>
                <c:pt idx="416">
                  <c:v>38231</c:v>
                </c:pt>
                <c:pt idx="417">
                  <c:v>38261</c:v>
                </c:pt>
                <c:pt idx="418">
                  <c:v>38292</c:v>
                </c:pt>
                <c:pt idx="419">
                  <c:v>38322</c:v>
                </c:pt>
                <c:pt idx="420">
                  <c:v>38353</c:v>
                </c:pt>
                <c:pt idx="421">
                  <c:v>38384</c:v>
                </c:pt>
                <c:pt idx="422">
                  <c:v>38412</c:v>
                </c:pt>
                <c:pt idx="423">
                  <c:v>38443</c:v>
                </c:pt>
                <c:pt idx="424">
                  <c:v>38473</c:v>
                </c:pt>
                <c:pt idx="425">
                  <c:v>38504</c:v>
                </c:pt>
                <c:pt idx="426">
                  <c:v>38534</c:v>
                </c:pt>
                <c:pt idx="427">
                  <c:v>38565</c:v>
                </c:pt>
                <c:pt idx="428">
                  <c:v>38596</c:v>
                </c:pt>
                <c:pt idx="429">
                  <c:v>38626</c:v>
                </c:pt>
                <c:pt idx="430">
                  <c:v>38657</c:v>
                </c:pt>
                <c:pt idx="431">
                  <c:v>38687</c:v>
                </c:pt>
                <c:pt idx="432">
                  <c:v>38718</c:v>
                </c:pt>
                <c:pt idx="433">
                  <c:v>38749</c:v>
                </c:pt>
                <c:pt idx="434">
                  <c:v>38777</c:v>
                </c:pt>
                <c:pt idx="435">
                  <c:v>38808</c:v>
                </c:pt>
                <c:pt idx="436">
                  <c:v>38838</c:v>
                </c:pt>
                <c:pt idx="437">
                  <c:v>38869</c:v>
                </c:pt>
                <c:pt idx="438">
                  <c:v>38899</c:v>
                </c:pt>
                <c:pt idx="439">
                  <c:v>38930</c:v>
                </c:pt>
                <c:pt idx="440">
                  <c:v>38961</c:v>
                </c:pt>
                <c:pt idx="441">
                  <c:v>38991</c:v>
                </c:pt>
                <c:pt idx="442">
                  <c:v>39022</c:v>
                </c:pt>
                <c:pt idx="443">
                  <c:v>39052</c:v>
                </c:pt>
                <c:pt idx="444">
                  <c:v>39083</c:v>
                </c:pt>
                <c:pt idx="445">
                  <c:v>39114</c:v>
                </c:pt>
                <c:pt idx="446">
                  <c:v>39142</c:v>
                </c:pt>
                <c:pt idx="447">
                  <c:v>39173</c:v>
                </c:pt>
                <c:pt idx="448">
                  <c:v>39203</c:v>
                </c:pt>
                <c:pt idx="449">
                  <c:v>39234</c:v>
                </c:pt>
              </c:strCache>
            </c:strRef>
          </c:cat>
          <c:val>
            <c:numRef>
              <c:f>'Saving Rate Data (Fig 1)'!$C$14:$C$463</c:f>
              <c:numCache>
                <c:ptCount val="450"/>
                <c:pt idx="0">
                  <c:v>0.083</c:v>
                </c:pt>
                <c:pt idx="1">
                  <c:v>0.081</c:v>
                </c:pt>
                <c:pt idx="2">
                  <c:v>0.08800000000000001</c:v>
                </c:pt>
                <c:pt idx="3">
                  <c:v>0.105</c:v>
                </c:pt>
                <c:pt idx="4">
                  <c:v>0.094</c:v>
                </c:pt>
                <c:pt idx="5">
                  <c:v>0.087</c:v>
                </c:pt>
                <c:pt idx="6">
                  <c:v>0.1</c:v>
                </c:pt>
                <c:pt idx="7">
                  <c:v>0.1</c:v>
                </c:pt>
                <c:pt idx="8">
                  <c:v>0.098</c:v>
                </c:pt>
                <c:pt idx="9">
                  <c:v>0.098</c:v>
                </c:pt>
                <c:pt idx="10">
                  <c:v>0.10099999999999999</c:v>
                </c:pt>
                <c:pt idx="11">
                  <c:v>0.09699999999999999</c:v>
                </c:pt>
                <c:pt idx="12">
                  <c:v>0.1</c:v>
                </c:pt>
                <c:pt idx="13">
                  <c:v>0.099</c:v>
                </c:pt>
                <c:pt idx="14">
                  <c:v>0.102</c:v>
                </c:pt>
                <c:pt idx="15">
                  <c:v>0.099</c:v>
                </c:pt>
                <c:pt idx="16">
                  <c:v>0.102</c:v>
                </c:pt>
                <c:pt idx="17">
                  <c:v>0.114</c:v>
                </c:pt>
                <c:pt idx="18">
                  <c:v>0.10400000000000001</c:v>
                </c:pt>
                <c:pt idx="19">
                  <c:v>0.10300000000000001</c:v>
                </c:pt>
                <c:pt idx="20">
                  <c:v>0.09699999999999999</c:v>
                </c:pt>
                <c:pt idx="21">
                  <c:v>0.096</c:v>
                </c:pt>
                <c:pt idx="22">
                  <c:v>0.095</c:v>
                </c:pt>
                <c:pt idx="23">
                  <c:v>0.095</c:v>
                </c:pt>
                <c:pt idx="24">
                  <c:v>0.091</c:v>
                </c:pt>
                <c:pt idx="25">
                  <c:v>0.094</c:v>
                </c:pt>
                <c:pt idx="26">
                  <c:v>0.08199999999999999</c:v>
                </c:pt>
                <c:pt idx="27">
                  <c:v>0.083</c:v>
                </c:pt>
                <c:pt idx="28">
                  <c:v>0.085</c:v>
                </c:pt>
                <c:pt idx="29">
                  <c:v>0.07200000000000001</c:v>
                </c:pt>
                <c:pt idx="30">
                  <c:v>0.08199999999999999</c:v>
                </c:pt>
                <c:pt idx="31">
                  <c:v>0.086</c:v>
                </c:pt>
                <c:pt idx="32">
                  <c:v>0.08800000000000001</c:v>
                </c:pt>
                <c:pt idx="33">
                  <c:v>0.095</c:v>
                </c:pt>
                <c:pt idx="34">
                  <c:v>0.102</c:v>
                </c:pt>
                <c:pt idx="35">
                  <c:v>0.10300000000000001</c:v>
                </c:pt>
                <c:pt idx="36">
                  <c:v>0.091</c:v>
                </c:pt>
                <c:pt idx="37">
                  <c:v>0.095</c:v>
                </c:pt>
                <c:pt idx="38">
                  <c:v>0.09699999999999999</c:v>
                </c:pt>
                <c:pt idx="39">
                  <c:v>0.1</c:v>
                </c:pt>
                <c:pt idx="40">
                  <c:v>0.102</c:v>
                </c:pt>
                <c:pt idx="41">
                  <c:v>0.107</c:v>
                </c:pt>
                <c:pt idx="42">
                  <c:v>0.102</c:v>
                </c:pt>
                <c:pt idx="43">
                  <c:v>0.11</c:v>
                </c:pt>
                <c:pt idx="44">
                  <c:v>0.102</c:v>
                </c:pt>
                <c:pt idx="45">
                  <c:v>0.115</c:v>
                </c:pt>
                <c:pt idx="46">
                  <c:v>0.11599999999999999</c:v>
                </c:pt>
                <c:pt idx="47">
                  <c:v>0.12</c:v>
                </c:pt>
                <c:pt idx="48">
                  <c:v>0.11599999999999999</c:v>
                </c:pt>
                <c:pt idx="49">
                  <c:v>0.114</c:v>
                </c:pt>
                <c:pt idx="50">
                  <c:v>0.106</c:v>
                </c:pt>
                <c:pt idx="51">
                  <c:v>0.102</c:v>
                </c:pt>
                <c:pt idx="52">
                  <c:v>0.1</c:v>
                </c:pt>
                <c:pt idx="53">
                  <c:v>0.102</c:v>
                </c:pt>
                <c:pt idx="54">
                  <c:v>0.106</c:v>
                </c:pt>
                <c:pt idx="55">
                  <c:v>0.095</c:v>
                </c:pt>
                <c:pt idx="56">
                  <c:v>0.102</c:v>
                </c:pt>
                <c:pt idx="57">
                  <c:v>0.107</c:v>
                </c:pt>
                <c:pt idx="58">
                  <c:v>0.111</c:v>
                </c:pt>
                <c:pt idx="59">
                  <c:v>0.111</c:v>
                </c:pt>
                <c:pt idx="60">
                  <c:v>0.10300000000000001</c:v>
                </c:pt>
                <c:pt idx="61">
                  <c:v>0.095</c:v>
                </c:pt>
                <c:pt idx="62">
                  <c:v>0.09699999999999999</c:v>
                </c:pt>
                <c:pt idx="63">
                  <c:v>0.113</c:v>
                </c:pt>
                <c:pt idx="64">
                  <c:v>0.146</c:v>
                </c:pt>
                <c:pt idx="65">
                  <c:v>0.114</c:v>
                </c:pt>
                <c:pt idx="66">
                  <c:v>0.09699999999999999</c:v>
                </c:pt>
                <c:pt idx="67">
                  <c:v>0.10099999999999999</c:v>
                </c:pt>
                <c:pt idx="68">
                  <c:v>0.102</c:v>
                </c:pt>
                <c:pt idx="69">
                  <c:v>0.107</c:v>
                </c:pt>
                <c:pt idx="70">
                  <c:v>0.1</c:v>
                </c:pt>
                <c:pt idx="71">
                  <c:v>0.09300000000000001</c:v>
                </c:pt>
                <c:pt idx="72">
                  <c:v>0.092</c:v>
                </c:pt>
                <c:pt idx="73">
                  <c:v>0.099</c:v>
                </c:pt>
                <c:pt idx="74">
                  <c:v>0.098</c:v>
                </c:pt>
                <c:pt idx="75">
                  <c:v>0.094</c:v>
                </c:pt>
                <c:pt idx="76">
                  <c:v>0.10099999999999999</c:v>
                </c:pt>
                <c:pt idx="77">
                  <c:v>0.092</c:v>
                </c:pt>
                <c:pt idx="78">
                  <c:v>0.095</c:v>
                </c:pt>
                <c:pt idx="79">
                  <c:v>0.096</c:v>
                </c:pt>
                <c:pt idx="80">
                  <c:v>0.09300000000000001</c:v>
                </c:pt>
                <c:pt idx="81">
                  <c:v>0.09</c:v>
                </c:pt>
                <c:pt idx="82">
                  <c:v>0.094</c:v>
                </c:pt>
                <c:pt idx="83">
                  <c:v>0.084</c:v>
                </c:pt>
                <c:pt idx="84">
                  <c:v>0.085</c:v>
                </c:pt>
                <c:pt idx="85">
                  <c:v>0.071</c:v>
                </c:pt>
                <c:pt idx="86">
                  <c:v>0.084</c:v>
                </c:pt>
                <c:pt idx="87">
                  <c:v>0.084</c:v>
                </c:pt>
                <c:pt idx="88">
                  <c:v>0.083</c:v>
                </c:pt>
                <c:pt idx="89">
                  <c:v>0.087</c:v>
                </c:pt>
                <c:pt idx="90">
                  <c:v>0.086</c:v>
                </c:pt>
                <c:pt idx="91">
                  <c:v>0.09</c:v>
                </c:pt>
                <c:pt idx="92">
                  <c:v>0.09300000000000001</c:v>
                </c:pt>
                <c:pt idx="93">
                  <c:v>0.094</c:v>
                </c:pt>
                <c:pt idx="94">
                  <c:v>0.094</c:v>
                </c:pt>
                <c:pt idx="95">
                  <c:v>0.094</c:v>
                </c:pt>
                <c:pt idx="96">
                  <c:v>0.099</c:v>
                </c:pt>
                <c:pt idx="97">
                  <c:v>0.091</c:v>
                </c:pt>
                <c:pt idx="98">
                  <c:v>0.091</c:v>
                </c:pt>
                <c:pt idx="99">
                  <c:v>0.08900000000000001</c:v>
                </c:pt>
                <c:pt idx="100">
                  <c:v>0.085</c:v>
                </c:pt>
                <c:pt idx="101">
                  <c:v>0.081</c:v>
                </c:pt>
                <c:pt idx="102">
                  <c:v>0.091</c:v>
                </c:pt>
                <c:pt idx="103">
                  <c:v>0.085</c:v>
                </c:pt>
                <c:pt idx="104">
                  <c:v>0.08800000000000001</c:v>
                </c:pt>
                <c:pt idx="105">
                  <c:v>0.08900000000000001</c:v>
                </c:pt>
                <c:pt idx="106">
                  <c:v>0.08800000000000001</c:v>
                </c:pt>
                <c:pt idx="107">
                  <c:v>0.087</c:v>
                </c:pt>
                <c:pt idx="108">
                  <c:v>0.094</c:v>
                </c:pt>
                <c:pt idx="109">
                  <c:v>0.09300000000000001</c:v>
                </c:pt>
                <c:pt idx="110">
                  <c:v>0.095</c:v>
                </c:pt>
                <c:pt idx="111">
                  <c:v>0.092</c:v>
                </c:pt>
                <c:pt idx="112">
                  <c:v>0.08800000000000001</c:v>
                </c:pt>
                <c:pt idx="113">
                  <c:v>0.084</c:v>
                </c:pt>
                <c:pt idx="114">
                  <c:v>0.091</c:v>
                </c:pt>
                <c:pt idx="115">
                  <c:v>0.083</c:v>
                </c:pt>
                <c:pt idx="116">
                  <c:v>0.079</c:v>
                </c:pt>
                <c:pt idx="117">
                  <c:v>0.087</c:v>
                </c:pt>
                <c:pt idx="118">
                  <c:v>0.08800000000000001</c:v>
                </c:pt>
                <c:pt idx="119">
                  <c:v>0.09300000000000001</c:v>
                </c:pt>
                <c:pt idx="120">
                  <c:v>0.09300000000000001</c:v>
                </c:pt>
                <c:pt idx="121">
                  <c:v>0.096</c:v>
                </c:pt>
                <c:pt idx="122">
                  <c:v>0.09699999999999999</c:v>
                </c:pt>
                <c:pt idx="123">
                  <c:v>0.10099999999999999</c:v>
                </c:pt>
                <c:pt idx="124">
                  <c:v>0.1</c:v>
                </c:pt>
                <c:pt idx="125">
                  <c:v>0.09699999999999999</c:v>
                </c:pt>
                <c:pt idx="126">
                  <c:v>0.098</c:v>
                </c:pt>
                <c:pt idx="127">
                  <c:v>0.098</c:v>
                </c:pt>
                <c:pt idx="128">
                  <c:v>0.10300000000000001</c:v>
                </c:pt>
                <c:pt idx="129">
                  <c:v>0.10400000000000001</c:v>
                </c:pt>
                <c:pt idx="130">
                  <c:v>0.109</c:v>
                </c:pt>
                <c:pt idx="131">
                  <c:v>0.107</c:v>
                </c:pt>
                <c:pt idx="132">
                  <c:v>0.099</c:v>
                </c:pt>
                <c:pt idx="133">
                  <c:v>0.098</c:v>
                </c:pt>
                <c:pt idx="134">
                  <c:v>0.09699999999999999</c:v>
                </c:pt>
                <c:pt idx="135">
                  <c:v>0.098</c:v>
                </c:pt>
                <c:pt idx="136">
                  <c:v>0.1</c:v>
                </c:pt>
                <c:pt idx="137">
                  <c:v>0.099</c:v>
                </c:pt>
                <c:pt idx="138">
                  <c:v>0.114</c:v>
                </c:pt>
                <c:pt idx="139">
                  <c:v>0.11199999999999999</c:v>
                </c:pt>
                <c:pt idx="140">
                  <c:v>0.11699999999999999</c:v>
                </c:pt>
                <c:pt idx="141">
                  <c:v>0.125</c:v>
                </c:pt>
                <c:pt idx="142">
                  <c:v>0.125</c:v>
                </c:pt>
                <c:pt idx="143">
                  <c:v>0.11699999999999999</c:v>
                </c:pt>
                <c:pt idx="144">
                  <c:v>0.11900000000000001</c:v>
                </c:pt>
                <c:pt idx="145">
                  <c:v>0.113</c:v>
                </c:pt>
                <c:pt idx="146">
                  <c:v>0.115</c:v>
                </c:pt>
                <c:pt idx="147">
                  <c:v>0.122</c:v>
                </c:pt>
                <c:pt idx="148">
                  <c:v>0.11599999999999999</c:v>
                </c:pt>
                <c:pt idx="149">
                  <c:v>0.115</c:v>
                </c:pt>
                <c:pt idx="150">
                  <c:v>0.11900000000000001</c:v>
                </c:pt>
                <c:pt idx="151">
                  <c:v>0.11699999999999999</c:v>
                </c:pt>
                <c:pt idx="152">
                  <c:v>0.10800000000000001</c:v>
                </c:pt>
                <c:pt idx="153">
                  <c:v>0.10300000000000001</c:v>
                </c:pt>
                <c:pt idx="154">
                  <c:v>0.099</c:v>
                </c:pt>
                <c:pt idx="155">
                  <c:v>0.09699999999999999</c:v>
                </c:pt>
                <c:pt idx="156">
                  <c:v>0.099</c:v>
                </c:pt>
                <c:pt idx="157">
                  <c:v>0.1</c:v>
                </c:pt>
                <c:pt idx="158">
                  <c:v>0.095</c:v>
                </c:pt>
                <c:pt idx="159">
                  <c:v>0.091</c:v>
                </c:pt>
                <c:pt idx="160">
                  <c:v>0.08900000000000001</c:v>
                </c:pt>
                <c:pt idx="161">
                  <c:v>0.081</c:v>
                </c:pt>
                <c:pt idx="162">
                  <c:v>0.086</c:v>
                </c:pt>
                <c:pt idx="163">
                  <c:v>0.08</c:v>
                </c:pt>
                <c:pt idx="164">
                  <c:v>0.085</c:v>
                </c:pt>
                <c:pt idx="165">
                  <c:v>0.086</c:v>
                </c:pt>
                <c:pt idx="166">
                  <c:v>0.092</c:v>
                </c:pt>
                <c:pt idx="167">
                  <c:v>0.091</c:v>
                </c:pt>
                <c:pt idx="168">
                  <c:v>0.094</c:v>
                </c:pt>
                <c:pt idx="169">
                  <c:v>0.10800000000000001</c:v>
                </c:pt>
                <c:pt idx="170">
                  <c:v>0.106</c:v>
                </c:pt>
                <c:pt idx="171">
                  <c:v>0.10800000000000001</c:v>
                </c:pt>
                <c:pt idx="172">
                  <c:v>0.105</c:v>
                </c:pt>
                <c:pt idx="173">
                  <c:v>0.106</c:v>
                </c:pt>
                <c:pt idx="174">
                  <c:v>0.114</c:v>
                </c:pt>
                <c:pt idx="175">
                  <c:v>0.113</c:v>
                </c:pt>
                <c:pt idx="176">
                  <c:v>0.11199999999999999</c:v>
                </c:pt>
                <c:pt idx="177">
                  <c:v>0.114</c:v>
                </c:pt>
                <c:pt idx="178">
                  <c:v>0.106</c:v>
                </c:pt>
                <c:pt idx="179">
                  <c:v>0.11</c:v>
                </c:pt>
                <c:pt idx="180">
                  <c:v>0.10300000000000001</c:v>
                </c:pt>
                <c:pt idx="181">
                  <c:v>0.091</c:v>
                </c:pt>
                <c:pt idx="182">
                  <c:v>0.087</c:v>
                </c:pt>
                <c:pt idx="183">
                  <c:v>0.10099999999999999</c:v>
                </c:pt>
                <c:pt idx="184">
                  <c:v>0.111</c:v>
                </c:pt>
                <c:pt idx="185">
                  <c:v>0.095</c:v>
                </c:pt>
                <c:pt idx="186">
                  <c:v>0.08900000000000001</c:v>
                </c:pt>
                <c:pt idx="187">
                  <c:v>0.08</c:v>
                </c:pt>
                <c:pt idx="188">
                  <c:v>0.068</c:v>
                </c:pt>
                <c:pt idx="189">
                  <c:v>0.08900000000000001</c:v>
                </c:pt>
                <c:pt idx="190">
                  <c:v>0.085</c:v>
                </c:pt>
                <c:pt idx="191">
                  <c:v>0.083</c:v>
                </c:pt>
                <c:pt idx="192">
                  <c:v>0.08199999999999999</c:v>
                </c:pt>
                <c:pt idx="193">
                  <c:v>0.08900000000000001</c:v>
                </c:pt>
                <c:pt idx="194">
                  <c:v>0.095</c:v>
                </c:pt>
                <c:pt idx="195">
                  <c:v>0.091</c:v>
                </c:pt>
                <c:pt idx="196">
                  <c:v>0.087</c:v>
                </c:pt>
                <c:pt idx="197">
                  <c:v>0.08900000000000001</c:v>
                </c:pt>
                <c:pt idx="198">
                  <c:v>0.086</c:v>
                </c:pt>
                <c:pt idx="199">
                  <c:v>0.083</c:v>
                </c:pt>
                <c:pt idx="200">
                  <c:v>0.064</c:v>
                </c:pt>
                <c:pt idx="201">
                  <c:v>0.075</c:v>
                </c:pt>
                <c:pt idx="202">
                  <c:v>0.081</c:v>
                </c:pt>
                <c:pt idx="203">
                  <c:v>0.059000000000000004</c:v>
                </c:pt>
                <c:pt idx="204">
                  <c:v>0.08800000000000001</c:v>
                </c:pt>
                <c:pt idx="205">
                  <c:v>0.076</c:v>
                </c:pt>
                <c:pt idx="206">
                  <c:v>0.077</c:v>
                </c:pt>
                <c:pt idx="207">
                  <c:v>0.035</c:v>
                </c:pt>
                <c:pt idx="208">
                  <c:v>0.07200000000000001</c:v>
                </c:pt>
                <c:pt idx="209">
                  <c:v>0.067</c:v>
                </c:pt>
                <c:pt idx="210">
                  <c:v>0.065</c:v>
                </c:pt>
                <c:pt idx="211">
                  <c:v>0.062000000000000006</c:v>
                </c:pt>
                <c:pt idx="212">
                  <c:v>0.067</c:v>
                </c:pt>
                <c:pt idx="213">
                  <c:v>0.07400000000000001</c:v>
                </c:pt>
                <c:pt idx="214">
                  <c:v>0.076</c:v>
                </c:pt>
                <c:pt idx="215">
                  <c:v>0.077</c:v>
                </c:pt>
                <c:pt idx="216">
                  <c:v>0.07</c:v>
                </c:pt>
                <c:pt idx="217">
                  <c:v>0.075</c:v>
                </c:pt>
                <c:pt idx="218">
                  <c:v>0.07200000000000001</c:v>
                </c:pt>
                <c:pt idx="219">
                  <c:v>0.076</c:v>
                </c:pt>
                <c:pt idx="220">
                  <c:v>0.07200000000000001</c:v>
                </c:pt>
                <c:pt idx="221">
                  <c:v>0.073</c:v>
                </c:pt>
                <c:pt idx="222">
                  <c:v>0.075</c:v>
                </c:pt>
                <c:pt idx="223">
                  <c:v>0.07200000000000001</c:v>
                </c:pt>
                <c:pt idx="224">
                  <c:v>0.075</c:v>
                </c:pt>
                <c:pt idx="225">
                  <c:v>0.07200000000000001</c:v>
                </c:pt>
                <c:pt idx="226">
                  <c:v>0.07</c:v>
                </c:pt>
                <c:pt idx="227">
                  <c:v>0.07200000000000001</c:v>
                </c:pt>
                <c:pt idx="228">
                  <c:v>0.076</c:v>
                </c:pt>
                <c:pt idx="229">
                  <c:v>0.079</c:v>
                </c:pt>
                <c:pt idx="230">
                  <c:v>0.083</c:v>
                </c:pt>
                <c:pt idx="231">
                  <c:v>0.073</c:v>
                </c:pt>
                <c:pt idx="232">
                  <c:v>0.07</c:v>
                </c:pt>
                <c:pt idx="233">
                  <c:v>0.071</c:v>
                </c:pt>
                <c:pt idx="234">
                  <c:v>0.071</c:v>
                </c:pt>
                <c:pt idx="235">
                  <c:v>0.064</c:v>
                </c:pt>
                <c:pt idx="236">
                  <c:v>0.066</c:v>
                </c:pt>
                <c:pt idx="237">
                  <c:v>0.068</c:v>
                </c:pt>
                <c:pt idx="238">
                  <c:v>0.07200000000000001</c:v>
                </c:pt>
                <c:pt idx="239">
                  <c:v>0.065</c:v>
                </c:pt>
                <c:pt idx="240">
                  <c:v>0.066</c:v>
                </c:pt>
                <c:pt idx="241">
                  <c:v>0.073</c:v>
                </c:pt>
                <c:pt idx="242">
                  <c:v>0.07</c:v>
                </c:pt>
                <c:pt idx="243">
                  <c:v>0.073</c:v>
                </c:pt>
                <c:pt idx="244">
                  <c:v>0.07200000000000001</c:v>
                </c:pt>
                <c:pt idx="245">
                  <c:v>0.071</c:v>
                </c:pt>
                <c:pt idx="246">
                  <c:v>0.07200000000000001</c:v>
                </c:pt>
                <c:pt idx="247">
                  <c:v>0.067</c:v>
                </c:pt>
                <c:pt idx="248">
                  <c:v>0.067</c:v>
                </c:pt>
                <c:pt idx="249">
                  <c:v>0.066</c:v>
                </c:pt>
                <c:pt idx="250">
                  <c:v>0.067</c:v>
                </c:pt>
                <c:pt idx="251">
                  <c:v>0.073</c:v>
                </c:pt>
                <c:pt idx="252">
                  <c:v>0.079</c:v>
                </c:pt>
                <c:pt idx="253">
                  <c:v>0.075</c:v>
                </c:pt>
                <c:pt idx="254">
                  <c:v>0.066</c:v>
                </c:pt>
                <c:pt idx="255">
                  <c:v>0.071</c:v>
                </c:pt>
                <c:pt idx="256">
                  <c:v>0.069</c:v>
                </c:pt>
                <c:pt idx="257">
                  <c:v>0.07400000000000001</c:v>
                </c:pt>
                <c:pt idx="258">
                  <c:v>0.068</c:v>
                </c:pt>
                <c:pt idx="259">
                  <c:v>0.07</c:v>
                </c:pt>
                <c:pt idx="260">
                  <c:v>0.07200000000000001</c:v>
                </c:pt>
                <c:pt idx="261">
                  <c:v>0.075</c:v>
                </c:pt>
                <c:pt idx="262">
                  <c:v>0.073</c:v>
                </c:pt>
                <c:pt idx="263">
                  <c:v>0.079</c:v>
                </c:pt>
                <c:pt idx="264">
                  <c:v>0.07400000000000001</c:v>
                </c:pt>
                <c:pt idx="265">
                  <c:v>0.079</c:v>
                </c:pt>
                <c:pt idx="266">
                  <c:v>0.079</c:v>
                </c:pt>
                <c:pt idx="267">
                  <c:v>0.08</c:v>
                </c:pt>
                <c:pt idx="268">
                  <c:v>0.079</c:v>
                </c:pt>
                <c:pt idx="269">
                  <c:v>0.078</c:v>
                </c:pt>
                <c:pt idx="270">
                  <c:v>0.075</c:v>
                </c:pt>
                <c:pt idx="271">
                  <c:v>0.076</c:v>
                </c:pt>
                <c:pt idx="272">
                  <c:v>0.069</c:v>
                </c:pt>
                <c:pt idx="273">
                  <c:v>0.071</c:v>
                </c:pt>
                <c:pt idx="274">
                  <c:v>0.07</c:v>
                </c:pt>
                <c:pt idx="275">
                  <c:v>0.094</c:v>
                </c:pt>
                <c:pt idx="276">
                  <c:v>0.057999999999999996</c:v>
                </c:pt>
                <c:pt idx="277">
                  <c:v>0.055999999999999994</c:v>
                </c:pt>
                <c:pt idx="278">
                  <c:v>0.055999999999999994</c:v>
                </c:pt>
                <c:pt idx="279">
                  <c:v>0.064</c:v>
                </c:pt>
                <c:pt idx="280">
                  <c:v>0.063</c:v>
                </c:pt>
                <c:pt idx="281">
                  <c:v>0.059000000000000004</c:v>
                </c:pt>
                <c:pt idx="282">
                  <c:v>0.054000000000000006</c:v>
                </c:pt>
                <c:pt idx="283">
                  <c:v>0.055999999999999994</c:v>
                </c:pt>
                <c:pt idx="284">
                  <c:v>0.05</c:v>
                </c:pt>
                <c:pt idx="285">
                  <c:v>0.05</c:v>
                </c:pt>
                <c:pt idx="286">
                  <c:v>0.05</c:v>
                </c:pt>
                <c:pt idx="287">
                  <c:v>0.076</c:v>
                </c:pt>
                <c:pt idx="288">
                  <c:v>0.04</c:v>
                </c:pt>
                <c:pt idx="289">
                  <c:v>0.039</c:v>
                </c:pt>
                <c:pt idx="290">
                  <c:v>0.043</c:v>
                </c:pt>
                <c:pt idx="291">
                  <c:v>0.042</c:v>
                </c:pt>
                <c:pt idx="292">
                  <c:v>0.057999999999999996</c:v>
                </c:pt>
                <c:pt idx="293">
                  <c:v>0.051</c:v>
                </c:pt>
                <c:pt idx="294">
                  <c:v>0.051</c:v>
                </c:pt>
                <c:pt idx="295">
                  <c:v>0.047</c:v>
                </c:pt>
                <c:pt idx="296">
                  <c:v>0.05</c:v>
                </c:pt>
                <c:pt idx="297">
                  <c:v>0.053</c:v>
                </c:pt>
                <c:pt idx="298">
                  <c:v>0.052000000000000005</c:v>
                </c:pt>
                <c:pt idx="299">
                  <c:v>0.053</c:v>
                </c:pt>
                <c:pt idx="300">
                  <c:v>0.055999999999999994</c:v>
                </c:pt>
                <c:pt idx="301">
                  <c:v>0.059000000000000004</c:v>
                </c:pt>
                <c:pt idx="302">
                  <c:v>0.055</c:v>
                </c:pt>
                <c:pt idx="303">
                  <c:v>0.048</c:v>
                </c:pt>
                <c:pt idx="304">
                  <c:v>0.049</c:v>
                </c:pt>
                <c:pt idx="305">
                  <c:v>0.044000000000000004</c:v>
                </c:pt>
                <c:pt idx="306">
                  <c:v>0.046</c:v>
                </c:pt>
                <c:pt idx="307">
                  <c:v>0.040999999999999995</c:v>
                </c:pt>
                <c:pt idx="308">
                  <c:v>0.040999999999999995</c:v>
                </c:pt>
                <c:pt idx="309">
                  <c:v>0.044000000000000004</c:v>
                </c:pt>
                <c:pt idx="310">
                  <c:v>0.039</c:v>
                </c:pt>
                <c:pt idx="311">
                  <c:v>0.036000000000000004</c:v>
                </c:pt>
                <c:pt idx="312">
                  <c:v>0.042</c:v>
                </c:pt>
                <c:pt idx="313">
                  <c:v>0.043</c:v>
                </c:pt>
                <c:pt idx="314">
                  <c:v>0.042</c:v>
                </c:pt>
                <c:pt idx="315">
                  <c:v>0.031000000000000003</c:v>
                </c:pt>
                <c:pt idx="316">
                  <c:v>0.040999999999999995</c:v>
                </c:pt>
                <c:pt idx="317">
                  <c:v>0.045</c:v>
                </c:pt>
                <c:pt idx="318">
                  <c:v>0.040999999999999995</c:v>
                </c:pt>
                <c:pt idx="319">
                  <c:v>0.040999999999999995</c:v>
                </c:pt>
                <c:pt idx="320">
                  <c:v>0.040999999999999995</c:v>
                </c:pt>
                <c:pt idx="321">
                  <c:v>0.038</c:v>
                </c:pt>
                <c:pt idx="322">
                  <c:v>0.038</c:v>
                </c:pt>
                <c:pt idx="323">
                  <c:v>0.038</c:v>
                </c:pt>
                <c:pt idx="324">
                  <c:v>0.037000000000000005</c:v>
                </c:pt>
                <c:pt idx="325">
                  <c:v>0.035</c:v>
                </c:pt>
                <c:pt idx="326">
                  <c:v>0.037000000000000005</c:v>
                </c:pt>
                <c:pt idx="327">
                  <c:v>0.038</c:v>
                </c:pt>
                <c:pt idx="328">
                  <c:v>0.04</c:v>
                </c:pt>
                <c:pt idx="329">
                  <c:v>0.039</c:v>
                </c:pt>
                <c:pt idx="330">
                  <c:v>0.033</c:v>
                </c:pt>
                <c:pt idx="331">
                  <c:v>0.033</c:v>
                </c:pt>
                <c:pt idx="332">
                  <c:v>0.036000000000000004</c:v>
                </c:pt>
                <c:pt idx="333">
                  <c:v>0.035</c:v>
                </c:pt>
                <c:pt idx="334">
                  <c:v>0.037000000000000005</c:v>
                </c:pt>
                <c:pt idx="335">
                  <c:v>0.038</c:v>
                </c:pt>
                <c:pt idx="336">
                  <c:v>0.046</c:v>
                </c:pt>
                <c:pt idx="337">
                  <c:v>0.046</c:v>
                </c:pt>
                <c:pt idx="338">
                  <c:v>0.047</c:v>
                </c:pt>
                <c:pt idx="339">
                  <c:v>0.047</c:v>
                </c:pt>
                <c:pt idx="340">
                  <c:v>0.044000000000000004</c:v>
                </c:pt>
                <c:pt idx="341">
                  <c:v>0.044000000000000004</c:v>
                </c:pt>
                <c:pt idx="342">
                  <c:v>0.045</c:v>
                </c:pt>
                <c:pt idx="343">
                  <c:v>0.043</c:v>
                </c:pt>
                <c:pt idx="344">
                  <c:v>0.042</c:v>
                </c:pt>
                <c:pt idx="345">
                  <c:v>0.039</c:v>
                </c:pt>
                <c:pt idx="346">
                  <c:v>0.04</c:v>
                </c:pt>
                <c:pt idx="347">
                  <c:v>0.035</c:v>
                </c:pt>
                <c:pt idx="348">
                  <c:v>0.04</c:v>
                </c:pt>
                <c:pt idx="349">
                  <c:v>0.037000000000000005</c:v>
                </c:pt>
                <c:pt idx="350">
                  <c:v>0.033</c:v>
                </c:pt>
                <c:pt idx="351">
                  <c:v>0.025</c:v>
                </c:pt>
                <c:pt idx="352">
                  <c:v>0.021</c:v>
                </c:pt>
                <c:pt idx="353">
                  <c:v>0.021</c:v>
                </c:pt>
                <c:pt idx="354">
                  <c:v>0.019</c:v>
                </c:pt>
                <c:pt idx="355">
                  <c:v>0.018000000000000002</c:v>
                </c:pt>
                <c:pt idx="356">
                  <c:v>0.013999999999999999</c:v>
                </c:pt>
                <c:pt idx="357">
                  <c:v>0.02</c:v>
                </c:pt>
                <c:pt idx="358">
                  <c:v>0.021</c:v>
                </c:pt>
                <c:pt idx="359">
                  <c:v>0.016</c:v>
                </c:pt>
                <c:pt idx="360">
                  <c:v>0.028999999999999998</c:v>
                </c:pt>
                <c:pt idx="361">
                  <c:v>0.024</c:v>
                </c:pt>
                <c:pt idx="362">
                  <c:v>0.02</c:v>
                </c:pt>
                <c:pt idx="363">
                  <c:v>0.024</c:v>
                </c:pt>
                <c:pt idx="364">
                  <c:v>0.024</c:v>
                </c:pt>
                <c:pt idx="365">
                  <c:v>0.025</c:v>
                </c:pt>
                <c:pt idx="366">
                  <c:v>0.028999999999999998</c:v>
                </c:pt>
                <c:pt idx="367">
                  <c:v>0.027999999999999997</c:v>
                </c:pt>
                <c:pt idx="368">
                  <c:v>0.022000000000000002</c:v>
                </c:pt>
                <c:pt idx="369">
                  <c:v>0.023</c:v>
                </c:pt>
                <c:pt idx="370">
                  <c:v>0.021</c:v>
                </c:pt>
                <c:pt idx="371">
                  <c:v>0.015</c:v>
                </c:pt>
                <c:pt idx="372">
                  <c:v>0.019</c:v>
                </c:pt>
                <c:pt idx="373">
                  <c:v>0.017</c:v>
                </c:pt>
                <c:pt idx="374">
                  <c:v>0.02</c:v>
                </c:pt>
                <c:pt idx="375">
                  <c:v>0.016</c:v>
                </c:pt>
                <c:pt idx="376">
                  <c:v>0.01</c:v>
                </c:pt>
                <c:pt idx="377">
                  <c:v>0.011000000000000001</c:v>
                </c:pt>
                <c:pt idx="378">
                  <c:v>0.024</c:v>
                </c:pt>
                <c:pt idx="379">
                  <c:v>0.037000000000000005</c:v>
                </c:pt>
                <c:pt idx="380">
                  <c:v>0.042</c:v>
                </c:pt>
                <c:pt idx="381">
                  <c:v>-0.002</c:v>
                </c:pt>
                <c:pt idx="382">
                  <c:v>0.006999999999999999</c:v>
                </c:pt>
                <c:pt idx="383">
                  <c:v>0.011000000000000001</c:v>
                </c:pt>
                <c:pt idx="384">
                  <c:v>0.028999999999999998</c:v>
                </c:pt>
                <c:pt idx="385">
                  <c:v>0.027999999999999997</c:v>
                </c:pt>
                <c:pt idx="386">
                  <c:v>0.03</c:v>
                </c:pt>
                <c:pt idx="387">
                  <c:v>0.026000000000000002</c:v>
                </c:pt>
                <c:pt idx="388">
                  <c:v>0.031000000000000003</c:v>
                </c:pt>
                <c:pt idx="389">
                  <c:v>0.027999999999999997</c:v>
                </c:pt>
                <c:pt idx="390">
                  <c:v>0.019</c:v>
                </c:pt>
                <c:pt idx="391">
                  <c:v>0.017</c:v>
                </c:pt>
                <c:pt idx="392">
                  <c:v>0.022000000000000002</c:v>
                </c:pt>
                <c:pt idx="393">
                  <c:v>0.02</c:v>
                </c:pt>
                <c:pt idx="394">
                  <c:v>0.018000000000000002</c:v>
                </c:pt>
                <c:pt idx="395">
                  <c:v>0.015</c:v>
                </c:pt>
                <c:pt idx="396">
                  <c:v>0.018000000000000002</c:v>
                </c:pt>
                <c:pt idx="397">
                  <c:v>0.02</c:v>
                </c:pt>
                <c:pt idx="398">
                  <c:v>0.017</c:v>
                </c:pt>
                <c:pt idx="399">
                  <c:v>0.02</c:v>
                </c:pt>
                <c:pt idx="400">
                  <c:v>0.023</c:v>
                </c:pt>
                <c:pt idx="401">
                  <c:v>0.021</c:v>
                </c:pt>
                <c:pt idx="402">
                  <c:v>0.027999999999999997</c:v>
                </c:pt>
                <c:pt idx="403">
                  <c:v>0.025</c:v>
                </c:pt>
                <c:pt idx="404">
                  <c:v>0.017</c:v>
                </c:pt>
                <c:pt idx="405">
                  <c:v>0.021</c:v>
                </c:pt>
                <c:pt idx="406">
                  <c:v>0.022000000000000002</c:v>
                </c:pt>
                <c:pt idx="407">
                  <c:v>0.024</c:v>
                </c:pt>
                <c:pt idx="408">
                  <c:v>0.019</c:v>
                </c:pt>
                <c:pt idx="409">
                  <c:v>0.022000000000000002</c:v>
                </c:pt>
                <c:pt idx="410">
                  <c:v>0.02</c:v>
                </c:pt>
                <c:pt idx="411">
                  <c:v>0.022000000000000002</c:v>
                </c:pt>
                <c:pt idx="412">
                  <c:v>0.016</c:v>
                </c:pt>
                <c:pt idx="413">
                  <c:v>0.022000000000000002</c:v>
                </c:pt>
                <c:pt idx="414">
                  <c:v>0.018000000000000002</c:v>
                </c:pt>
                <c:pt idx="415">
                  <c:v>0.022000000000000002</c:v>
                </c:pt>
                <c:pt idx="416">
                  <c:v>0.013999999999999999</c:v>
                </c:pt>
                <c:pt idx="417">
                  <c:v>0.015</c:v>
                </c:pt>
                <c:pt idx="418">
                  <c:v>0.013999999999999999</c:v>
                </c:pt>
                <c:pt idx="419">
                  <c:v>0.045</c:v>
                </c:pt>
                <c:pt idx="420">
                  <c:v>0.012</c:v>
                </c:pt>
                <c:pt idx="421">
                  <c:v>0.009000000000000001</c:v>
                </c:pt>
                <c:pt idx="422">
                  <c:v>0.009000000000000001</c:v>
                </c:pt>
                <c:pt idx="423">
                  <c:v>0.006</c:v>
                </c:pt>
                <c:pt idx="424">
                  <c:v>0.011000000000000001</c:v>
                </c:pt>
                <c:pt idx="425">
                  <c:v>0.006</c:v>
                </c:pt>
                <c:pt idx="426">
                  <c:v>0.002</c:v>
                </c:pt>
                <c:pt idx="427">
                  <c:v>-0.023</c:v>
                </c:pt>
                <c:pt idx="428">
                  <c:v>0.005</c:v>
                </c:pt>
                <c:pt idx="429">
                  <c:v>0.005</c:v>
                </c:pt>
                <c:pt idx="430">
                  <c:v>0.008</c:v>
                </c:pt>
                <c:pt idx="431">
                  <c:v>0.01</c:v>
                </c:pt>
                <c:pt idx="432">
                  <c:v>0.011000000000000001</c:v>
                </c:pt>
                <c:pt idx="433">
                  <c:v>0.008</c:v>
                </c:pt>
                <c:pt idx="434">
                  <c:v>0.008</c:v>
                </c:pt>
                <c:pt idx="435">
                  <c:v>0.004</c:v>
                </c:pt>
                <c:pt idx="436">
                  <c:v>0.001</c:v>
                </c:pt>
                <c:pt idx="437">
                  <c:v>0.005</c:v>
                </c:pt>
                <c:pt idx="438">
                  <c:v>-0.003</c:v>
                </c:pt>
                <c:pt idx="439">
                  <c:v>-0.001</c:v>
                </c:pt>
                <c:pt idx="440">
                  <c:v>0.004</c:v>
                </c:pt>
                <c:pt idx="441">
                  <c:v>0.004</c:v>
                </c:pt>
                <c:pt idx="442">
                  <c:v>0.005</c:v>
                </c:pt>
                <c:pt idx="443">
                  <c:v>0.003</c:v>
                </c:pt>
                <c:pt idx="444">
                  <c:v>0.008</c:v>
                </c:pt>
                <c:pt idx="445">
                  <c:v>0.009000000000000001</c:v>
                </c:pt>
                <c:pt idx="446">
                  <c:v>0.015</c:v>
                </c:pt>
                <c:pt idx="447">
                  <c:v>0.006</c:v>
                </c:pt>
                <c:pt idx="448">
                  <c:v>0.004</c:v>
                </c:pt>
                <c:pt idx="449">
                  <c:v>0.006</c:v>
                </c:pt>
              </c:numCache>
            </c:numRef>
          </c:val>
          <c:smooth val="0"/>
        </c:ser>
        <c:axId val="29263863"/>
        <c:axId val="62048176"/>
      </c:lineChart>
      <c:catAx>
        <c:axId val="29263863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62048176"/>
        <c:crosses val="autoZero"/>
        <c:auto val="1"/>
        <c:lblOffset val="0"/>
        <c:noMultiLvlLbl val="0"/>
      </c:catAx>
      <c:valAx>
        <c:axId val="62048176"/>
        <c:scaling>
          <c:orientation val="minMax"/>
          <c:max val="0.16"/>
          <c:min val="-0.04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29263863"/>
        <c:crossesAt val="1"/>
        <c:crossBetween val="midCat"/>
        <c:dispUnits/>
      </c:valAx>
      <c:spPr>
        <a:noFill/>
        <a:ln w="3175">
          <a:solidFill>
            <a:srgbClr val="969696"/>
          </a:solidFill>
        </a:ln>
      </c:spPr>
    </c:plotArea>
    <c:legend>
      <c:legendPos val="r"/>
      <c:legendEntry>
        <c:idx val="2"/>
        <c:delete val="1"/>
      </c:legendEntry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.7445"/>
          <c:y val="0.243"/>
          <c:w val="0.21575"/>
          <c:h val="0.046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75"/>
          <c:y val="0.182"/>
          <c:w val="0.978"/>
          <c:h val="0.77175"/>
        </c:manualLayout>
      </c:layout>
      <c:areaChart>
        <c:grouping val="standard"/>
        <c:varyColors val="0"/>
        <c:ser>
          <c:idx val="1"/>
          <c:order val="0"/>
          <c:spPr>
            <a:solidFill>
              <a:srgbClr val="C0C0C0"/>
            </a:solidFill>
            <a:ln w="127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'Saving &amp; Investment (Figs 2,11)'!$B$12:$B$107</c:f>
              <c:strCache>
                <c:ptCount val="96"/>
                <c:pt idx="0">
                  <c:v>30376</c:v>
                </c:pt>
                <c:pt idx="1">
                  <c:v>30468</c:v>
                </c:pt>
                <c:pt idx="2">
                  <c:v>30560</c:v>
                </c:pt>
                <c:pt idx="3">
                  <c:v>30651</c:v>
                </c:pt>
                <c:pt idx="4">
                  <c:v>30742</c:v>
                </c:pt>
                <c:pt idx="5">
                  <c:v>30834</c:v>
                </c:pt>
                <c:pt idx="6">
                  <c:v>30926</c:v>
                </c:pt>
                <c:pt idx="7">
                  <c:v>31017</c:v>
                </c:pt>
                <c:pt idx="8">
                  <c:v>31107</c:v>
                </c:pt>
                <c:pt idx="9">
                  <c:v>31199</c:v>
                </c:pt>
                <c:pt idx="10">
                  <c:v>31291</c:v>
                </c:pt>
                <c:pt idx="11">
                  <c:v>31382</c:v>
                </c:pt>
                <c:pt idx="12">
                  <c:v>31472</c:v>
                </c:pt>
                <c:pt idx="13">
                  <c:v>31564</c:v>
                </c:pt>
                <c:pt idx="14">
                  <c:v>31656</c:v>
                </c:pt>
                <c:pt idx="15">
                  <c:v>31747</c:v>
                </c:pt>
                <c:pt idx="16">
                  <c:v>31837</c:v>
                </c:pt>
                <c:pt idx="17">
                  <c:v>31929</c:v>
                </c:pt>
                <c:pt idx="18">
                  <c:v>32021</c:v>
                </c:pt>
                <c:pt idx="19">
                  <c:v>32112</c:v>
                </c:pt>
                <c:pt idx="20">
                  <c:v>32203</c:v>
                </c:pt>
                <c:pt idx="21">
                  <c:v>32295</c:v>
                </c:pt>
                <c:pt idx="22">
                  <c:v>32387</c:v>
                </c:pt>
                <c:pt idx="23">
                  <c:v>32478</c:v>
                </c:pt>
                <c:pt idx="24">
                  <c:v>32568</c:v>
                </c:pt>
                <c:pt idx="25">
                  <c:v>32660</c:v>
                </c:pt>
                <c:pt idx="26">
                  <c:v>32752</c:v>
                </c:pt>
                <c:pt idx="27">
                  <c:v>32843</c:v>
                </c:pt>
                <c:pt idx="28">
                  <c:v>32933</c:v>
                </c:pt>
                <c:pt idx="29">
                  <c:v>33025</c:v>
                </c:pt>
                <c:pt idx="30">
                  <c:v>33117</c:v>
                </c:pt>
                <c:pt idx="31">
                  <c:v>33208</c:v>
                </c:pt>
                <c:pt idx="32">
                  <c:v>33298</c:v>
                </c:pt>
                <c:pt idx="33">
                  <c:v>33390</c:v>
                </c:pt>
                <c:pt idx="34">
                  <c:v>33482</c:v>
                </c:pt>
                <c:pt idx="35">
                  <c:v>33573</c:v>
                </c:pt>
                <c:pt idx="36">
                  <c:v>33664</c:v>
                </c:pt>
                <c:pt idx="37">
                  <c:v>33756</c:v>
                </c:pt>
                <c:pt idx="38">
                  <c:v>33848</c:v>
                </c:pt>
                <c:pt idx="39">
                  <c:v>33939</c:v>
                </c:pt>
                <c:pt idx="40">
                  <c:v>34029</c:v>
                </c:pt>
                <c:pt idx="41">
                  <c:v>34121</c:v>
                </c:pt>
                <c:pt idx="42">
                  <c:v>34213</c:v>
                </c:pt>
                <c:pt idx="43">
                  <c:v>34304</c:v>
                </c:pt>
                <c:pt idx="44">
                  <c:v>34394</c:v>
                </c:pt>
                <c:pt idx="45">
                  <c:v>34486</c:v>
                </c:pt>
                <c:pt idx="46">
                  <c:v>34578</c:v>
                </c:pt>
                <c:pt idx="47">
                  <c:v>34669</c:v>
                </c:pt>
                <c:pt idx="48">
                  <c:v>34759</c:v>
                </c:pt>
                <c:pt idx="49">
                  <c:v>34851</c:v>
                </c:pt>
                <c:pt idx="50">
                  <c:v>34943</c:v>
                </c:pt>
                <c:pt idx="51">
                  <c:v>35034</c:v>
                </c:pt>
                <c:pt idx="52">
                  <c:v>35125</c:v>
                </c:pt>
                <c:pt idx="53">
                  <c:v>35217</c:v>
                </c:pt>
                <c:pt idx="54">
                  <c:v>35309</c:v>
                </c:pt>
                <c:pt idx="55">
                  <c:v>35400</c:v>
                </c:pt>
                <c:pt idx="56">
                  <c:v>35490</c:v>
                </c:pt>
                <c:pt idx="57">
                  <c:v>35582</c:v>
                </c:pt>
                <c:pt idx="58">
                  <c:v>35674</c:v>
                </c:pt>
                <c:pt idx="59">
                  <c:v>35765</c:v>
                </c:pt>
                <c:pt idx="60">
                  <c:v>35855</c:v>
                </c:pt>
                <c:pt idx="61">
                  <c:v>35947</c:v>
                </c:pt>
                <c:pt idx="62">
                  <c:v>36039</c:v>
                </c:pt>
                <c:pt idx="63">
                  <c:v>36130</c:v>
                </c:pt>
                <c:pt idx="64">
                  <c:v>36220</c:v>
                </c:pt>
                <c:pt idx="65">
                  <c:v>36312</c:v>
                </c:pt>
                <c:pt idx="66">
                  <c:v>36404</c:v>
                </c:pt>
                <c:pt idx="67">
                  <c:v>36495</c:v>
                </c:pt>
                <c:pt idx="68">
                  <c:v>36586</c:v>
                </c:pt>
                <c:pt idx="69">
                  <c:v>36678</c:v>
                </c:pt>
                <c:pt idx="70">
                  <c:v>36770</c:v>
                </c:pt>
                <c:pt idx="71">
                  <c:v>36861</c:v>
                </c:pt>
                <c:pt idx="72">
                  <c:v>36951</c:v>
                </c:pt>
                <c:pt idx="73">
                  <c:v>37043</c:v>
                </c:pt>
                <c:pt idx="74">
                  <c:v>37135</c:v>
                </c:pt>
                <c:pt idx="75">
                  <c:v>37226</c:v>
                </c:pt>
                <c:pt idx="76">
                  <c:v>37316</c:v>
                </c:pt>
                <c:pt idx="77">
                  <c:v>37408</c:v>
                </c:pt>
                <c:pt idx="78">
                  <c:v>37500</c:v>
                </c:pt>
                <c:pt idx="79">
                  <c:v>37591</c:v>
                </c:pt>
                <c:pt idx="80">
                  <c:v>37681</c:v>
                </c:pt>
                <c:pt idx="81">
                  <c:v>37773</c:v>
                </c:pt>
                <c:pt idx="82">
                  <c:v>37865</c:v>
                </c:pt>
                <c:pt idx="83">
                  <c:v>37956</c:v>
                </c:pt>
                <c:pt idx="84">
                  <c:v>38047</c:v>
                </c:pt>
                <c:pt idx="85">
                  <c:v>38139</c:v>
                </c:pt>
                <c:pt idx="86">
                  <c:v>38231</c:v>
                </c:pt>
                <c:pt idx="87">
                  <c:v>38322</c:v>
                </c:pt>
                <c:pt idx="88">
                  <c:v>38412</c:v>
                </c:pt>
                <c:pt idx="89">
                  <c:v>38504</c:v>
                </c:pt>
                <c:pt idx="90">
                  <c:v>38596</c:v>
                </c:pt>
                <c:pt idx="91">
                  <c:v>38687</c:v>
                </c:pt>
                <c:pt idx="92">
                  <c:v>38777</c:v>
                </c:pt>
                <c:pt idx="93">
                  <c:v>38869</c:v>
                </c:pt>
                <c:pt idx="94">
                  <c:v>38961</c:v>
                </c:pt>
                <c:pt idx="95">
                  <c:v>39052</c:v>
                </c:pt>
              </c:strCache>
            </c:strRef>
          </c:cat>
          <c:val>
            <c:numRef>
              <c:f>'Saving &amp; Investment (Figs 2,11)'!$G$12:$G$107</c:f>
              <c:numCache>
                <c:ptCount val="9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99999999</c:v>
                </c:pt>
                <c:pt idx="31">
                  <c:v>99999999</c:v>
                </c:pt>
                <c:pt idx="32">
                  <c:v>99999999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99999999</c:v>
                </c:pt>
                <c:pt idx="73">
                  <c:v>99999999</c:v>
                </c:pt>
                <c:pt idx="74">
                  <c:v>99999999</c:v>
                </c:pt>
                <c:pt idx="75">
                  <c:v>99999999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</c:numCache>
            </c:numRef>
          </c:val>
        </c:ser>
        <c:ser>
          <c:idx val="2"/>
          <c:order val="1"/>
          <c:spPr>
            <a:solidFill>
              <a:srgbClr val="C0C0C0"/>
            </a:solidFill>
            <a:ln w="127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'Saving &amp; Investment (Figs 2,11)'!$B$12:$B$107</c:f>
              <c:strCache>
                <c:ptCount val="96"/>
                <c:pt idx="0">
                  <c:v>30376</c:v>
                </c:pt>
                <c:pt idx="1">
                  <c:v>30468</c:v>
                </c:pt>
                <c:pt idx="2">
                  <c:v>30560</c:v>
                </c:pt>
                <c:pt idx="3">
                  <c:v>30651</c:v>
                </c:pt>
                <c:pt idx="4">
                  <c:v>30742</c:v>
                </c:pt>
                <c:pt idx="5">
                  <c:v>30834</c:v>
                </c:pt>
                <c:pt idx="6">
                  <c:v>30926</c:v>
                </c:pt>
                <c:pt idx="7">
                  <c:v>31017</c:v>
                </c:pt>
                <c:pt idx="8">
                  <c:v>31107</c:v>
                </c:pt>
                <c:pt idx="9">
                  <c:v>31199</c:v>
                </c:pt>
                <c:pt idx="10">
                  <c:v>31291</c:v>
                </c:pt>
                <c:pt idx="11">
                  <c:v>31382</c:v>
                </c:pt>
                <c:pt idx="12">
                  <c:v>31472</c:v>
                </c:pt>
                <c:pt idx="13">
                  <c:v>31564</c:v>
                </c:pt>
                <c:pt idx="14">
                  <c:v>31656</c:v>
                </c:pt>
                <c:pt idx="15">
                  <c:v>31747</c:v>
                </c:pt>
                <c:pt idx="16">
                  <c:v>31837</c:v>
                </c:pt>
                <c:pt idx="17">
                  <c:v>31929</c:v>
                </c:pt>
                <c:pt idx="18">
                  <c:v>32021</c:v>
                </c:pt>
                <c:pt idx="19">
                  <c:v>32112</c:v>
                </c:pt>
                <c:pt idx="20">
                  <c:v>32203</c:v>
                </c:pt>
                <c:pt idx="21">
                  <c:v>32295</c:v>
                </c:pt>
                <c:pt idx="22">
                  <c:v>32387</c:v>
                </c:pt>
                <c:pt idx="23">
                  <c:v>32478</c:v>
                </c:pt>
                <c:pt idx="24">
                  <c:v>32568</c:v>
                </c:pt>
                <c:pt idx="25">
                  <c:v>32660</c:v>
                </c:pt>
                <c:pt idx="26">
                  <c:v>32752</c:v>
                </c:pt>
                <c:pt idx="27">
                  <c:v>32843</c:v>
                </c:pt>
                <c:pt idx="28">
                  <c:v>32933</c:v>
                </c:pt>
                <c:pt idx="29">
                  <c:v>33025</c:v>
                </c:pt>
                <c:pt idx="30">
                  <c:v>33117</c:v>
                </c:pt>
                <c:pt idx="31">
                  <c:v>33208</c:v>
                </c:pt>
                <c:pt idx="32">
                  <c:v>33298</c:v>
                </c:pt>
                <c:pt idx="33">
                  <c:v>33390</c:v>
                </c:pt>
                <c:pt idx="34">
                  <c:v>33482</c:v>
                </c:pt>
                <c:pt idx="35">
                  <c:v>33573</c:v>
                </c:pt>
                <c:pt idx="36">
                  <c:v>33664</c:v>
                </c:pt>
                <c:pt idx="37">
                  <c:v>33756</c:v>
                </c:pt>
                <c:pt idx="38">
                  <c:v>33848</c:v>
                </c:pt>
                <c:pt idx="39">
                  <c:v>33939</c:v>
                </c:pt>
                <c:pt idx="40">
                  <c:v>34029</c:v>
                </c:pt>
                <c:pt idx="41">
                  <c:v>34121</c:v>
                </c:pt>
                <c:pt idx="42">
                  <c:v>34213</c:v>
                </c:pt>
                <c:pt idx="43">
                  <c:v>34304</c:v>
                </c:pt>
                <c:pt idx="44">
                  <c:v>34394</c:v>
                </c:pt>
                <c:pt idx="45">
                  <c:v>34486</c:v>
                </c:pt>
                <c:pt idx="46">
                  <c:v>34578</c:v>
                </c:pt>
                <c:pt idx="47">
                  <c:v>34669</c:v>
                </c:pt>
                <c:pt idx="48">
                  <c:v>34759</c:v>
                </c:pt>
                <c:pt idx="49">
                  <c:v>34851</c:v>
                </c:pt>
                <c:pt idx="50">
                  <c:v>34943</c:v>
                </c:pt>
                <c:pt idx="51">
                  <c:v>35034</c:v>
                </c:pt>
                <c:pt idx="52">
                  <c:v>35125</c:v>
                </c:pt>
                <c:pt idx="53">
                  <c:v>35217</c:v>
                </c:pt>
                <c:pt idx="54">
                  <c:v>35309</c:v>
                </c:pt>
                <c:pt idx="55">
                  <c:v>35400</c:v>
                </c:pt>
                <c:pt idx="56">
                  <c:v>35490</c:v>
                </c:pt>
                <c:pt idx="57">
                  <c:v>35582</c:v>
                </c:pt>
                <c:pt idx="58">
                  <c:v>35674</c:v>
                </c:pt>
                <c:pt idx="59">
                  <c:v>35765</c:v>
                </c:pt>
                <c:pt idx="60">
                  <c:v>35855</c:v>
                </c:pt>
                <c:pt idx="61">
                  <c:v>35947</c:v>
                </c:pt>
                <c:pt idx="62">
                  <c:v>36039</c:v>
                </c:pt>
                <c:pt idx="63">
                  <c:v>36130</c:v>
                </c:pt>
                <c:pt idx="64">
                  <c:v>36220</c:v>
                </c:pt>
                <c:pt idx="65">
                  <c:v>36312</c:v>
                </c:pt>
                <c:pt idx="66">
                  <c:v>36404</c:v>
                </c:pt>
                <c:pt idx="67">
                  <c:v>36495</c:v>
                </c:pt>
                <c:pt idx="68">
                  <c:v>36586</c:v>
                </c:pt>
                <c:pt idx="69">
                  <c:v>36678</c:v>
                </c:pt>
                <c:pt idx="70">
                  <c:v>36770</c:v>
                </c:pt>
                <c:pt idx="71">
                  <c:v>36861</c:v>
                </c:pt>
                <c:pt idx="72">
                  <c:v>36951</c:v>
                </c:pt>
                <c:pt idx="73">
                  <c:v>37043</c:v>
                </c:pt>
                <c:pt idx="74">
                  <c:v>37135</c:v>
                </c:pt>
                <c:pt idx="75">
                  <c:v>37226</c:v>
                </c:pt>
                <c:pt idx="76">
                  <c:v>37316</c:v>
                </c:pt>
                <c:pt idx="77">
                  <c:v>37408</c:v>
                </c:pt>
                <c:pt idx="78">
                  <c:v>37500</c:v>
                </c:pt>
                <c:pt idx="79">
                  <c:v>37591</c:v>
                </c:pt>
                <c:pt idx="80">
                  <c:v>37681</c:v>
                </c:pt>
                <c:pt idx="81">
                  <c:v>37773</c:v>
                </c:pt>
                <c:pt idx="82">
                  <c:v>37865</c:v>
                </c:pt>
                <c:pt idx="83">
                  <c:v>37956</c:v>
                </c:pt>
                <c:pt idx="84">
                  <c:v>38047</c:v>
                </c:pt>
                <c:pt idx="85">
                  <c:v>38139</c:v>
                </c:pt>
                <c:pt idx="86">
                  <c:v>38231</c:v>
                </c:pt>
                <c:pt idx="87">
                  <c:v>38322</c:v>
                </c:pt>
                <c:pt idx="88">
                  <c:v>38412</c:v>
                </c:pt>
                <c:pt idx="89">
                  <c:v>38504</c:v>
                </c:pt>
                <c:pt idx="90">
                  <c:v>38596</c:v>
                </c:pt>
                <c:pt idx="91">
                  <c:v>38687</c:v>
                </c:pt>
                <c:pt idx="92">
                  <c:v>38777</c:v>
                </c:pt>
                <c:pt idx="93">
                  <c:v>38869</c:v>
                </c:pt>
                <c:pt idx="94">
                  <c:v>38961</c:v>
                </c:pt>
                <c:pt idx="95">
                  <c:v>39052</c:v>
                </c:pt>
              </c:strCache>
            </c:strRef>
          </c:cat>
          <c:val>
            <c:numRef>
              <c:f>'Saving &amp; Investment (Figs 2,11)'!$H$12:$H$107</c:f>
              <c:numCache>
                <c:ptCount val="9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-99999999</c:v>
                </c:pt>
                <c:pt idx="31">
                  <c:v>-99999999</c:v>
                </c:pt>
                <c:pt idx="32">
                  <c:v>-99999999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-99999999</c:v>
                </c:pt>
                <c:pt idx="73">
                  <c:v>-99999999</c:v>
                </c:pt>
                <c:pt idx="74">
                  <c:v>-99999999</c:v>
                </c:pt>
                <c:pt idx="75">
                  <c:v>-99999999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</c:numCache>
            </c:numRef>
          </c:val>
        </c:ser>
        <c:axId val="21562673"/>
        <c:axId val="59846330"/>
      </c:areaChart>
      <c:lineChart>
        <c:grouping val="standard"/>
        <c:varyColors val="0"/>
        <c:ser>
          <c:idx val="0"/>
          <c:order val="2"/>
          <c:tx>
            <c:strRef>
              <c:f>'Saving &amp; Investment (Figs 2,11)'!$C$7</c:f>
              <c:strCache>
                <c:ptCount val="1"/>
                <c:pt idx="0">
                  <c:v>[Private Savings]
 - [Private Gross Investments]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'Saving &amp; Investment (Figs 2,11)'!$B$12:$B$107</c:f>
              <c:strCache>
                <c:ptCount val="96"/>
                <c:pt idx="0">
                  <c:v>30376</c:v>
                </c:pt>
                <c:pt idx="1">
                  <c:v>30468</c:v>
                </c:pt>
                <c:pt idx="2">
                  <c:v>30560</c:v>
                </c:pt>
                <c:pt idx="3">
                  <c:v>30651</c:v>
                </c:pt>
                <c:pt idx="4">
                  <c:v>30742</c:v>
                </c:pt>
                <c:pt idx="5">
                  <c:v>30834</c:v>
                </c:pt>
                <c:pt idx="6">
                  <c:v>30926</c:v>
                </c:pt>
                <c:pt idx="7">
                  <c:v>31017</c:v>
                </c:pt>
                <c:pt idx="8">
                  <c:v>31107</c:v>
                </c:pt>
                <c:pt idx="9">
                  <c:v>31199</c:v>
                </c:pt>
                <c:pt idx="10">
                  <c:v>31291</c:v>
                </c:pt>
                <c:pt idx="11">
                  <c:v>31382</c:v>
                </c:pt>
                <c:pt idx="12">
                  <c:v>31472</c:v>
                </c:pt>
                <c:pt idx="13">
                  <c:v>31564</c:v>
                </c:pt>
                <c:pt idx="14">
                  <c:v>31656</c:v>
                </c:pt>
                <c:pt idx="15">
                  <c:v>31747</c:v>
                </c:pt>
                <c:pt idx="16">
                  <c:v>31837</c:v>
                </c:pt>
                <c:pt idx="17">
                  <c:v>31929</c:v>
                </c:pt>
                <c:pt idx="18">
                  <c:v>32021</c:v>
                </c:pt>
                <c:pt idx="19">
                  <c:v>32112</c:v>
                </c:pt>
                <c:pt idx="20">
                  <c:v>32203</c:v>
                </c:pt>
                <c:pt idx="21">
                  <c:v>32295</c:v>
                </c:pt>
                <c:pt idx="22">
                  <c:v>32387</c:v>
                </c:pt>
                <c:pt idx="23">
                  <c:v>32478</c:v>
                </c:pt>
                <c:pt idx="24">
                  <c:v>32568</c:v>
                </c:pt>
                <c:pt idx="25">
                  <c:v>32660</c:v>
                </c:pt>
                <c:pt idx="26">
                  <c:v>32752</c:v>
                </c:pt>
                <c:pt idx="27">
                  <c:v>32843</c:v>
                </c:pt>
                <c:pt idx="28">
                  <c:v>32933</c:v>
                </c:pt>
                <c:pt idx="29">
                  <c:v>33025</c:v>
                </c:pt>
                <c:pt idx="30">
                  <c:v>33117</c:v>
                </c:pt>
                <c:pt idx="31">
                  <c:v>33208</c:v>
                </c:pt>
                <c:pt idx="32">
                  <c:v>33298</c:v>
                </c:pt>
                <c:pt idx="33">
                  <c:v>33390</c:v>
                </c:pt>
                <c:pt idx="34">
                  <c:v>33482</c:v>
                </c:pt>
                <c:pt idx="35">
                  <c:v>33573</c:v>
                </c:pt>
                <c:pt idx="36">
                  <c:v>33664</c:v>
                </c:pt>
                <c:pt idx="37">
                  <c:v>33756</c:v>
                </c:pt>
                <c:pt idx="38">
                  <c:v>33848</c:v>
                </c:pt>
                <c:pt idx="39">
                  <c:v>33939</c:v>
                </c:pt>
                <c:pt idx="40">
                  <c:v>34029</c:v>
                </c:pt>
                <c:pt idx="41">
                  <c:v>34121</c:v>
                </c:pt>
                <c:pt idx="42">
                  <c:v>34213</c:v>
                </c:pt>
                <c:pt idx="43">
                  <c:v>34304</c:v>
                </c:pt>
                <c:pt idx="44">
                  <c:v>34394</c:v>
                </c:pt>
                <c:pt idx="45">
                  <c:v>34486</c:v>
                </c:pt>
                <c:pt idx="46">
                  <c:v>34578</c:v>
                </c:pt>
                <c:pt idx="47">
                  <c:v>34669</c:v>
                </c:pt>
                <c:pt idx="48">
                  <c:v>34759</c:v>
                </c:pt>
                <c:pt idx="49">
                  <c:v>34851</c:v>
                </c:pt>
                <c:pt idx="50">
                  <c:v>34943</c:v>
                </c:pt>
                <c:pt idx="51">
                  <c:v>35034</c:v>
                </c:pt>
                <c:pt idx="52">
                  <c:v>35125</c:v>
                </c:pt>
                <c:pt idx="53">
                  <c:v>35217</c:v>
                </c:pt>
                <c:pt idx="54">
                  <c:v>35309</c:v>
                </c:pt>
                <c:pt idx="55">
                  <c:v>35400</c:v>
                </c:pt>
                <c:pt idx="56">
                  <c:v>35490</c:v>
                </c:pt>
                <c:pt idx="57">
                  <c:v>35582</c:v>
                </c:pt>
                <c:pt idx="58">
                  <c:v>35674</c:v>
                </c:pt>
                <c:pt idx="59">
                  <c:v>35765</c:v>
                </c:pt>
                <c:pt idx="60">
                  <c:v>35855</c:v>
                </c:pt>
                <c:pt idx="61">
                  <c:v>35947</c:v>
                </c:pt>
                <c:pt idx="62">
                  <c:v>36039</c:v>
                </c:pt>
                <c:pt idx="63">
                  <c:v>36130</c:v>
                </c:pt>
                <c:pt idx="64">
                  <c:v>36220</c:v>
                </c:pt>
                <c:pt idx="65">
                  <c:v>36312</c:v>
                </c:pt>
                <c:pt idx="66">
                  <c:v>36404</c:v>
                </c:pt>
                <c:pt idx="67">
                  <c:v>36495</c:v>
                </c:pt>
                <c:pt idx="68">
                  <c:v>36586</c:v>
                </c:pt>
                <c:pt idx="69">
                  <c:v>36678</c:v>
                </c:pt>
                <c:pt idx="70">
                  <c:v>36770</c:v>
                </c:pt>
                <c:pt idx="71">
                  <c:v>36861</c:v>
                </c:pt>
                <c:pt idx="72">
                  <c:v>36951</c:v>
                </c:pt>
                <c:pt idx="73">
                  <c:v>37043</c:v>
                </c:pt>
                <c:pt idx="74">
                  <c:v>37135</c:v>
                </c:pt>
                <c:pt idx="75">
                  <c:v>37226</c:v>
                </c:pt>
                <c:pt idx="76">
                  <c:v>37316</c:v>
                </c:pt>
                <c:pt idx="77">
                  <c:v>37408</c:v>
                </c:pt>
                <c:pt idx="78">
                  <c:v>37500</c:v>
                </c:pt>
                <c:pt idx="79">
                  <c:v>37591</c:v>
                </c:pt>
                <c:pt idx="80">
                  <c:v>37681</c:v>
                </c:pt>
                <c:pt idx="81">
                  <c:v>37773</c:v>
                </c:pt>
                <c:pt idx="82">
                  <c:v>37865</c:v>
                </c:pt>
                <c:pt idx="83">
                  <c:v>37956</c:v>
                </c:pt>
                <c:pt idx="84">
                  <c:v>38047</c:v>
                </c:pt>
                <c:pt idx="85">
                  <c:v>38139</c:v>
                </c:pt>
                <c:pt idx="86">
                  <c:v>38231</c:v>
                </c:pt>
                <c:pt idx="87">
                  <c:v>38322</c:v>
                </c:pt>
                <c:pt idx="88">
                  <c:v>38412</c:v>
                </c:pt>
                <c:pt idx="89">
                  <c:v>38504</c:v>
                </c:pt>
                <c:pt idx="90">
                  <c:v>38596</c:v>
                </c:pt>
                <c:pt idx="91">
                  <c:v>38687</c:v>
                </c:pt>
                <c:pt idx="92">
                  <c:v>38777</c:v>
                </c:pt>
                <c:pt idx="93">
                  <c:v>38869</c:v>
                </c:pt>
                <c:pt idx="94">
                  <c:v>38961</c:v>
                </c:pt>
                <c:pt idx="95">
                  <c:v>39052</c:v>
                </c:pt>
              </c:strCache>
            </c:strRef>
          </c:cat>
          <c:val>
            <c:numRef>
              <c:f>'Saving &amp; Investment (Figs 2,11)'!$C$12:$C$107</c:f>
              <c:numCache>
                <c:ptCount val="96"/>
                <c:pt idx="0">
                  <c:v>0.07923293043401913</c:v>
                </c:pt>
                <c:pt idx="1">
                  <c:v>0.05743787099889236</c:v>
                </c:pt>
                <c:pt idx="2">
                  <c:v>0.048589506768492746</c:v>
                </c:pt>
                <c:pt idx="3">
                  <c:v>0.04786895793678453</c:v>
                </c:pt>
                <c:pt idx="4">
                  <c:v>0.051524463162273076</c:v>
                </c:pt>
                <c:pt idx="5">
                  <c:v>0.05384328830997695</c:v>
                </c:pt>
                <c:pt idx="6">
                  <c:v>0.05975544764039345</c:v>
                </c:pt>
                <c:pt idx="7">
                  <c:v>0.06403110870847253</c:v>
                </c:pt>
                <c:pt idx="8">
                  <c:v>0.05948116165758119</c:v>
                </c:pt>
                <c:pt idx="9">
                  <c:v>0.06254308193292288</c:v>
                </c:pt>
                <c:pt idx="10">
                  <c:v>0.05291401236728502</c:v>
                </c:pt>
                <c:pt idx="11">
                  <c:v>0.04965093818984542</c:v>
                </c:pt>
                <c:pt idx="12">
                  <c:v>0.04785775842518261</c:v>
                </c:pt>
                <c:pt idx="13">
                  <c:v>0.0464648943115053</c:v>
                </c:pt>
                <c:pt idx="14">
                  <c:v>0.0451081416478305</c:v>
                </c:pt>
                <c:pt idx="15">
                  <c:v>0.03912335739201017</c:v>
                </c:pt>
                <c:pt idx="16">
                  <c:v>0.041814312259625785</c:v>
                </c:pt>
                <c:pt idx="17">
                  <c:v>0.02833478454775204</c:v>
                </c:pt>
                <c:pt idx="18">
                  <c:v>0.039179290027370944</c:v>
                </c:pt>
                <c:pt idx="19">
                  <c:v>0.03383246713543264</c:v>
                </c:pt>
                <c:pt idx="20">
                  <c:v>0.04757594021215039</c:v>
                </c:pt>
                <c:pt idx="21">
                  <c:v>0.044167780748663094</c:v>
                </c:pt>
                <c:pt idx="22">
                  <c:v>0.04182856037151708</c:v>
                </c:pt>
                <c:pt idx="23">
                  <c:v>0.04251984766091291</c:v>
                </c:pt>
                <c:pt idx="24">
                  <c:v>0.038071008551447794</c:v>
                </c:pt>
                <c:pt idx="25">
                  <c:v>0.034404827107751806</c:v>
                </c:pt>
                <c:pt idx="26">
                  <c:v>0.036251686848876336</c:v>
                </c:pt>
                <c:pt idx="27">
                  <c:v>0.03630568711940452</c:v>
                </c:pt>
                <c:pt idx="28">
                  <c:v>0.03397083645095625</c:v>
                </c:pt>
                <c:pt idx="29">
                  <c:v>0.036967508405956195</c:v>
                </c:pt>
                <c:pt idx="30">
                  <c:v>0.03423830916887893</c:v>
                </c:pt>
                <c:pt idx="31">
                  <c:v>0.04360366163756571</c:v>
                </c:pt>
                <c:pt idx="32">
                  <c:v>0.05269611730759491</c:v>
                </c:pt>
                <c:pt idx="33">
                  <c:v>0.05128878281622909</c:v>
                </c:pt>
                <c:pt idx="34">
                  <c:v>0.04468529275859792</c:v>
                </c:pt>
                <c:pt idx="35">
                  <c:v>0.04704675642594858</c:v>
                </c:pt>
                <c:pt idx="36">
                  <c:v>0.05373795606372045</c:v>
                </c:pt>
                <c:pt idx="37">
                  <c:v>0.04784445253049405</c:v>
                </c:pt>
                <c:pt idx="38">
                  <c:v>0.05026263225242661</c:v>
                </c:pt>
                <c:pt idx="39">
                  <c:v>0.04365145164509543</c:v>
                </c:pt>
                <c:pt idx="40">
                  <c:v>0.02459969604863224</c:v>
                </c:pt>
                <c:pt idx="41">
                  <c:v>0.03143141003447181</c:v>
                </c:pt>
                <c:pt idx="42">
                  <c:v>0.027603957150732245</c:v>
                </c:pt>
                <c:pt idx="43">
                  <c:v>0.030041187851782364</c:v>
                </c:pt>
                <c:pt idx="44">
                  <c:v>0.02386055156911901</c:v>
                </c:pt>
                <c:pt idx="45">
                  <c:v>0.01793506603934017</c:v>
                </c:pt>
                <c:pt idx="46">
                  <c:v>0.02173970895135649</c:v>
                </c:pt>
                <c:pt idx="47">
                  <c:v>0.0176152616639568</c:v>
                </c:pt>
                <c:pt idx="48">
                  <c:v>0.019279424193680283</c:v>
                </c:pt>
                <c:pt idx="49">
                  <c:v>0.016936629262210623</c:v>
                </c:pt>
                <c:pt idx="50">
                  <c:v>0.014098703527424317</c:v>
                </c:pt>
                <c:pt idx="51">
                  <c:v>0.017462832654356913</c:v>
                </c:pt>
                <c:pt idx="52">
                  <c:v>0.02091388171453909</c:v>
                </c:pt>
                <c:pt idx="53">
                  <c:v>0.016713530262871507</c:v>
                </c:pt>
                <c:pt idx="54">
                  <c:v>0.014508701269093427</c:v>
                </c:pt>
                <c:pt idx="55">
                  <c:v>0.011645076591879161</c:v>
                </c:pt>
                <c:pt idx="56">
                  <c:v>0.010838675607299869</c:v>
                </c:pt>
                <c:pt idx="57">
                  <c:v>0.003746999433058701</c:v>
                </c:pt>
                <c:pt idx="58">
                  <c:v>0.005820273048086411</c:v>
                </c:pt>
                <c:pt idx="59">
                  <c:v>0.006130561633843901</c:v>
                </c:pt>
                <c:pt idx="60">
                  <c:v>0.005893025037434302</c:v>
                </c:pt>
                <c:pt idx="61">
                  <c:v>0.0044202756698869805</c:v>
                </c:pt>
                <c:pt idx="62">
                  <c:v>0.004952457768639146</c:v>
                </c:pt>
                <c:pt idx="63">
                  <c:v>-0.004286494560370974</c:v>
                </c:pt>
                <c:pt idx="64">
                  <c:v>-0.005303609901947837</c:v>
                </c:pt>
                <c:pt idx="65">
                  <c:v>-0.01701082530754952</c:v>
                </c:pt>
                <c:pt idx="66">
                  <c:v>-0.018848277928805335</c:v>
                </c:pt>
                <c:pt idx="67">
                  <c:v>-0.02393134762457763</c:v>
                </c:pt>
                <c:pt idx="68">
                  <c:v>-0.02095374615758805</c:v>
                </c:pt>
                <c:pt idx="69">
                  <c:v>-0.026798348817396234</c:v>
                </c:pt>
                <c:pt idx="70">
                  <c:v>-0.024290046090401946</c:v>
                </c:pt>
                <c:pt idx="71">
                  <c:v>-0.0256557491706966</c:v>
                </c:pt>
                <c:pt idx="72">
                  <c:v>-0.023603705691735727</c:v>
                </c:pt>
                <c:pt idx="73">
                  <c:v>-0.022854966334103333</c:v>
                </c:pt>
                <c:pt idx="74">
                  <c:v>0.00019119762012645425</c:v>
                </c:pt>
                <c:pt idx="75">
                  <c:v>-0.014193128755739776</c:v>
                </c:pt>
                <c:pt idx="76">
                  <c:v>0.0037445822674840312</c:v>
                </c:pt>
                <c:pt idx="77">
                  <c:v>0.004410866297051702</c:v>
                </c:pt>
                <c:pt idx="78">
                  <c:v>-0.00039291465378418766</c:v>
                </c:pt>
                <c:pt idx="79">
                  <c:v>-0.0013724145060191317</c:v>
                </c:pt>
                <c:pt idx="80">
                  <c:v>-0.0024921590708149866</c:v>
                </c:pt>
                <c:pt idx="81">
                  <c:v>-0.006607306858675305</c:v>
                </c:pt>
                <c:pt idx="82">
                  <c:v>-0.0031931452988384346</c:v>
                </c:pt>
                <c:pt idx="83">
                  <c:v>-0.0066510582174501565</c:v>
                </c:pt>
                <c:pt idx="84">
                  <c:v>-0.004944398556710028</c:v>
                </c:pt>
                <c:pt idx="85">
                  <c:v>-0.0062036664756153215</c:v>
                </c:pt>
                <c:pt idx="86">
                  <c:v>-0.001739592918710342</c:v>
                </c:pt>
                <c:pt idx="87">
                  <c:v>-0.019388256865441517</c:v>
                </c:pt>
                <c:pt idx="88">
                  <c:v>-0.024463239811591264</c:v>
                </c:pt>
                <c:pt idx="89">
                  <c:v>-0.019695990173419747</c:v>
                </c:pt>
                <c:pt idx="90">
                  <c:v>0.011427960429916756</c:v>
                </c:pt>
                <c:pt idx="91">
                  <c:v>-0.008418739700227607</c:v>
                </c:pt>
                <c:pt idx="92">
                  <c:v>-0.0272499884946385</c:v>
                </c:pt>
                <c:pt idx="93">
                  <c:v>-0.03841203924327344</c:v>
                </c:pt>
                <c:pt idx="94">
                  <c:v>-0.03206556615089359</c:v>
                </c:pt>
                <c:pt idx="95">
                  <c:v>-0.02937043370122805</c:v>
                </c:pt>
              </c:numCache>
            </c:numRef>
          </c:val>
          <c:smooth val="0"/>
        </c:ser>
        <c:axId val="21562673"/>
        <c:axId val="59846330"/>
      </c:lineChart>
      <c:catAx>
        <c:axId val="21562673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59846330"/>
        <c:crosses val="autoZero"/>
        <c:auto val="1"/>
        <c:lblOffset val="100"/>
        <c:noMultiLvlLbl val="0"/>
      </c:catAx>
      <c:valAx>
        <c:axId val="59846330"/>
        <c:scaling>
          <c:orientation val="minMax"/>
          <c:max val="0.08"/>
          <c:min val="-0.05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21562673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182"/>
          <c:w val="0.9645"/>
          <c:h val="0.76875"/>
        </c:manualLayout>
      </c:layout>
      <c:areaChart>
        <c:grouping val="standard"/>
        <c:varyColors val="0"/>
        <c:ser>
          <c:idx val="3"/>
          <c:order val="2"/>
          <c:spPr>
            <a:solidFill>
              <a:srgbClr val="C0C0C0"/>
            </a:solidFill>
            <a:ln w="127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'Saving &amp; Investment (Figs 2,11)'!$B$12:$B$107</c:f>
              <c:strCache>
                <c:ptCount val="96"/>
                <c:pt idx="0">
                  <c:v>30376</c:v>
                </c:pt>
                <c:pt idx="1">
                  <c:v>30468</c:v>
                </c:pt>
                <c:pt idx="2">
                  <c:v>30560</c:v>
                </c:pt>
                <c:pt idx="3">
                  <c:v>30651</c:v>
                </c:pt>
                <c:pt idx="4">
                  <c:v>30742</c:v>
                </c:pt>
                <c:pt idx="5">
                  <c:v>30834</c:v>
                </c:pt>
                <c:pt idx="6">
                  <c:v>30926</c:v>
                </c:pt>
                <c:pt idx="7">
                  <c:v>31017</c:v>
                </c:pt>
                <c:pt idx="8">
                  <c:v>31107</c:v>
                </c:pt>
                <c:pt idx="9">
                  <c:v>31199</c:v>
                </c:pt>
                <c:pt idx="10">
                  <c:v>31291</c:v>
                </c:pt>
                <c:pt idx="11">
                  <c:v>31382</c:v>
                </c:pt>
                <c:pt idx="12">
                  <c:v>31472</c:v>
                </c:pt>
                <c:pt idx="13">
                  <c:v>31564</c:v>
                </c:pt>
                <c:pt idx="14">
                  <c:v>31656</c:v>
                </c:pt>
                <c:pt idx="15">
                  <c:v>31747</c:v>
                </c:pt>
                <c:pt idx="16">
                  <c:v>31837</c:v>
                </c:pt>
                <c:pt idx="17">
                  <c:v>31929</c:v>
                </c:pt>
                <c:pt idx="18">
                  <c:v>32021</c:v>
                </c:pt>
                <c:pt idx="19">
                  <c:v>32112</c:v>
                </c:pt>
                <c:pt idx="20">
                  <c:v>32203</c:v>
                </c:pt>
                <c:pt idx="21">
                  <c:v>32295</c:v>
                </c:pt>
                <c:pt idx="22">
                  <c:v>32387</c:v>
                </c:pt>
                <c:pt idx="23">
                  <c:v>32478</c:v>
                </c:pt>
                <c:pt idx="24">
                  <c:v>32568</c:v>
                </c:pt>
                <c:pt idx="25">
                  <c:v>32660</c:v>
                </c:pt>
                <c:pt idx="26">
                  <c:v>32752</c:v>
                </c:pt>
                <c:pt idx="27">
                  <c:v>32843</c:v>
                </c:pt>
                <c:pt idx="28">
                  <c:v>32933</c:v>
                </c:pt>
                <c:pt idx="29">
                  <c:v>33025</c:v>
                </c:pt>
                <c:pt idx="30">
                  <c:v>33117</c:v>
                </c:pt>
                <c:pt idx="31">
                  <c:v>33208</c:v>
                </c:pt>
                <c:pt idx="32">
                  <c:v>33298</c:v>
                </c:pt>
                <c:pt idx="33">
                  <c:v>33390</c:v>
                </c:pt>
                <c:pt idx="34">
                  <c:v>33482</c:v>
                </c:pt>
                <c:pt idx="35">
                  <c:v>33573</c:v>
                </c:pt>
                <c:pt idx="36">
                  <c:v>33664</c:v>
                </c:pt>
                <c:pt idx="37">
                  <c:v>33756</c:v>
                </c:pt>
                <c:pt idx="38">
                  <c:v>33848</c:v>
                </c:pt>
                <c:pt idx="39">
                  <c:v>33939</c:v>
                </c:pt>
                <c:pt idx="40">
                  <c:v>34029</c:v>
                </c:pt>
                <c:pt idx="41">
                  <c:v>34121</c:v>
                </c:pt>
                <c:pt idx="42">
                  <c:v>34213</c:v>
                </c:pt>
                <c:pt idx="43">
                  <c:v>34304</c:v>
                </c:pt>
                <c:pt idx="44">
                  <c:v>34394</c:v>
                </c:pt>
                <c:pt idx="45">
                  <c:v>34486</c:v>
                </c:pt>
                <c:pt idx="46">
                  <c:v>34578</c:v>
                </c:pt>
                <c:pt idx="47">
                  <c:v>34669</c:v>
                </c:pt>
                <c:pt idx="48">
                  <c:v>34759</c:v>
                </c:pt>
                <c:pt idx="49">
                  <c:v>34851</c:v>
                </c:pt>
                <c:pt idx="50">
                  <c:v>34943</c:v>
                </c:pt>
                <c:pt idx="51">
                  <c:v>35034</c:v>
                </c:pt>
                <c:pt idx="52">
                  <c:v>35125</c:v>
                </c:pt>
                <c:pt idx="53">
                  <c:v>35217</c:v>
                </c:pt>
                <c:pt idx="54">
                  <c:v>35309</c:v>
                </c:pt>
                <c:pt idx="55">
                  <c:v>35400</c:v>
                </c:pt>
                <c:pt idx="56">
                  <c:v>35490</c:v>
                </c:pt>
                <c:pt idx="57">
                  <c:v>35582</c:v>
                </c:pt>
                <c:pt idx="58">
                  <c:v>35674</c:v>
                </c:pt>
                <c:pt idx="59">
                  <c:v>35765</c:v>
                </c:pt>
                <c:pt idx="60">
                  <c:v>35855</c:v>
                </c:pt>
                <c:pt idx="61">
                  <c:v>35947</c:v>
                </c:pt>
                <c:pt idx="62">
                  <c:v>36039</c:v>
                </c:pt>
                <c:pt idx="63">
                  <c:v>36130</c:v>
                </c:pt>
                <c:pt idx="64">
                  <c:v>36220</c:v>
                </c:pt>
                <c:pt idx="65">
                  <c:v>36312</c:v>
                </c:pt>
                <c:pt idx="66">
                  <c:v>36404</c:v>
                </c:pt>
                <c:pt idx="67">
                  <c:v>36495</c:v>
                </c:pt>
                <c:pt idx="68">
                  <c:v>36586</c:v>
                </c:pt>
                <c:pt idx="69">
                  <c:v>36678</c:v>
                </c:pt>
                <c:pt idx="70">
                  <c:v>36770</c:v>
                </c:pt>
                <c:pt idx="71">
                  <c:v>36861</c:v>
                </c:pt>
                <c:pt idx="72">
                  <c:v>36951</c:v>
                </c:pt>
                <c:pt idx="73">
                  <c:v>37043</c:v>
                </c:pt>
                <c:pt idx="74">
                  <c:v>37135</c:v>
                </c:pt>
                <c:pt idx="75">
                  <c:v>37226</c:v>
                </c:pt>
                <c:pt idx="76">
                  <c:v>37316</c:v>
                </c:pt>
                <c:pt idx="77">
                  <c:v>37408</c:v>
                </c:pt>
                <c:pt idx="78">
                  <c:v>37500</c:v>
                </c:pt>
                <c:pt idx="79">
                  <c:v>37591</c:v>
                </c:pt>
                <c:pt idx="80">
                  <c:v>37681</c:v>
                </c:pt>
                <c:pt idx="81">
                  <c:v>37773</c:v>
                </c:pt>
                <c:pt idx="82">
                  <c:v>37865</c:v>
                </c:pt>
                <c:pt idx="83">
                  <c:v>37956</c:v>
                </c:pt>
                <c:pt idx="84">
                  <c:v>38047</c:v>
                </c:pt>
                <c:pt idx="85">
                  <c:v>38139</c:v>
                </c:pt>
                <c:pt idx="86">
                  <c:v>38231</c:v>
                </c:pt>
                <c:pt idx="87">
                  <c:v>38322</c:v>
                </c:pt>
                <c:pt idx="88">
                  <c:v>38412</c:v>
                </c:pt>
                <c:pt idx="89">
                  <c:v>38504</c:v>
                </c:pt>
                <c:pt idx="90">
                  <c:v>38596</c:v>
                </c:pt>
                <c:pt idx="91">
                  <c:v>38687</c:v>
                </c:pt>
                <c:pt idx="92">
                  <c:v>38777</c:v>
                </c:pt>
                <c:pt idx="93">
                  <c:v>38869</c:v>
                </c:pt>
                <c:pt idx="94">
                  <c:v>38961</c:v>
                </c:pt>
                <c:pt idx="95">
                  <c:v>39052</c:v>
                </c:pt>
              </c:strCache>
            </c:strRef>
          </c:cat>
          <c:val>
            <c:numRef>
              <c:f>'Saving &amp; Investment (Figs 2,11)'!$G$12:$G$107</c:f>
              <c:numCache>
                <c:ptCount val="9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99999999</c:v>
                </c:pt>
                <c:pt idx="31">
                  <c:v>99999999</c:v>
                </c:pt>
                <c:pt idx="32">
                  <c:v>99999999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99999999</c:v>
                </c:pt>
                <c:pt idx="73">
                  <c:v>99999999</c:v>
                </c:pt>
                <c:pt idx="74">
                  <c:v>99999999</c:v>
                </c:pt>
                <c:pt idx="75">
                  <c:v>99999999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</c:numCache>
            </c:numRef>
          </c:val>
        </c:ser>
        <c:ser>
          <c:idx val="4"/>
          <c:order val="3"/>
          <c:spPr>
            <a:solidFill>
              <a:srgbClr val="C0C0C0"/>
            </a:solidFill>
            <a:ln w="127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'Saving &amp; Investment (Figs 2,11)'!$B$12:$B$107</c:f>
              <c:strCache>
                <c:ptCount val="96"/>
                <c:pt idx="0">
                  <c:v>30376</c:v>
                </c:pt>
                <c:pt idx="1">
                  <c:v>30468</c:v>
                </c:pt>
                <c:pt idx="2">
                  <c:v>30560</c:v>
                </c:pt>
                <c:pt idx="3">
                  <c:v>30651</c:v>
                </c:pt>
                <c:pt idx="4">
                  <c:v>30742</c:v>
                </c:pt>
                <c:pt idx="5">
                  <c:v>30834</c:v>
                </c:pt>
                <c:pt idx="6">
                  <c:v>30926</c:v>
                </c:pt>
                <c:pt idx="7">
                  <c:v>31017</c:v>
                </c:pt>
                <c:pt idx="8">
                  <c:v>31107</c:v>
                </c:pt>
                <c:pt idx="9">
                  <c:v>31199</c:v>
                </c:pt>
                <c:pt idx="10">
                  <c:v>31291</c:v>
                </c:pt>
                <c:pt idx="11">
                  <c:v>31382</c:v>
                </c:pt>
                <c:pt idx="12">
                  <c:v>31472</c:v>
                </c:pt>
                <c:pt idx="13">
                  <c:v>31564</c:v>
                </c:pt>
                <c:pt idx="14">
                  <c:v>31656</c:v>
                </c:pt>
                <c:pt idx="15">
                  <c:v>31747</c:v>
                </c:pt>
                <c:pt idx="16">
                  <c:v>31837</c:v>
                </c:pt>
                <c:pt idx="17">
                  <c:v>31929</c:v>
                </c:pt>
                <c:pt idx="18">
                  <c:v>32021</c:v>
                </c:pt>
                <c:pt idx="19">
                  <c:v>32112</c:v>
                </c:pt>
                <c:pt idx="20">
                  <c:v>32203</c:v>
                </c:pt>
                <c:pt idx="21">
                  <c:v>32295</c:v>
                </c:pt>
                <c:pt idx="22">
                  <c:v>32387</c:v>
                </c:pt>
                <c:pt idx="23">
                  <c:v>32478</c:v>
                </c:pt>
                <c:pt idx="24">
                  <c:v>32568</c:v>
                </c:pt>
                <c:pt idx="25">
                  <c:v>32660</c:v>
                </c:pt>
                <c:pt idx="26">
                  <c:v>32752</c:v>
                </c:pt>
                <c:pt idx="27">
                  <c:v>32843</c:v>
                </c:pt>
                <c:pt idx="28">
                  <c:v>32933</c:v>
                </c:pt>
                <c:pt idx="29">
                  <c:v>33025</c:v>
                </c:pt>
                <c:pt idx="30">
                  <c:v>33117</c:v>
                </c:pt>
                <c:pt idx="31">
                  <c:v>33208</c:v>
                </c:pt>
                <c:pt idx="32">
                  <c:v>33298</c:v>
                </c:pt>
                <c:pt idx="33">
                  <c:v>33390</c:v>
                </c:pt>
                <c:pt idx="34">
                  <c:v>33482</c:v>
                </c:pt>
                <c:pt idx="35">
                  <c:v>33573</c:v>
                </c:pt>
                <c:pt idx="36">
                  <c:v>33664</c:v>
                </c:pt>
                <c:pt idx="37">
                  <c:v>33756</c:v>
                </c:pt>
                <c:pt idx="38">
                  <c:v>33848</c:v>
                </c:pt>
                <c:pt idx="39">
                  <c:v>33939</c:v>
                </c:pt>
                <c:pt idx="40">
                  <c:v>34029</c:v>
                </c:pt>
                <c:pt idx="41">
                  <c:v>34121</c:v>
                </c:pt>
                <c:pt idx="42">
                  <c:v>34213</c:v>
                </c:pt>
                <c:pt idx="43">
                  <c:v>34304</c:v>
                </c:pt>
                <c:pt idx="44">
                  <c:v>34394</c:v>
                </c:pt>
                <c:pt idx="45">
                  <c:v>34486</c:v>
                </c:pt>
                <c:pt idx="46">
                  <c:v>34578</c:v>
                </c:pt>
                <c:pt idx="47">
                  <c:v>34669</c:v>
                </c:pt>
                <c:pt idx="48">
                  <c:v>34759</c:v>
                </c:pt>
                <c:pt idx="49">
                  <c:v>34851</c:v>
                </c:pt>
                <c:pt idx="50">
                  <c:v>34943</c:v>
                </c:pt>
                <c:pt idx="51">
                  <c:v>35034</c:v>
                </c:pt>
                <c:pt idx="52">
                  <c:v>35125</c:v>
                </c:pt>
                <c:pt idx="53">
                  <c:v>35217</c:v>
                </c:pt>
                <c:pt idx="54">
                  <c:v>35309</c:v>
                </c:pt>
                <c:pt idx="55">
                  <c:v>35400</c:v>
                </c:pt>
                <c:pt idx="56">
                  <c:v>35490</c:v>
                </c:pt>
                <c:pt idx="57">
                  <c:v>35582</c:v>
                </c:pt>
                <c:pt idx="58">
                  <c:v>35674</c:v>
                </c:pt>
                <c:pt idx="59">
                  <c:v>35765</c:v>
                </c:pt>
                <c:pt idx="60">
                  <c:v>35855</c:v>
                </c:pt>
                <c:pt idx="61">
                  <c:v>35947</c:v>
                </c:pt>
                <c:pt idx="62">
                  <c:v>36039</c:v>
                </c:pt>
                <c:pt idx="63">
                  <c:v>36130</c:v>
                </c:pt>
                <c:pt idx="64">
                  <c:v>36220</c:v>
                </c:pt>
                <c:pt idx="65">
                  <c:v>36312</c:v>
                </c:pt>
                <c:pt idx="66">
                  <c:v>36404</c:v>
                </c:pt>
                <c:pt idx="67">
                  <c:v>36495</c:v>
                </c:pt>
                <c:pt idx="68">
                  <c:v>36586</c:v>
                </c:pt>
                <c:pt idx="69">
                  <c:v>36678</c:v>
                </c:pt>
                <c:pt idx="70">
                  <c:v>36770</c:v>
                </c:pt>
                <c:pt idx="71">
                  <c:v>36861</c:v>
                </c:pt>
                <c:pt idx="72">
                  <c:v>36951</c:v>
                </c:pt>
                <c:pt idx="73">
                  <c:v>37043</c:v>
                </c:pt>
                <c:pt idx="74">
                  <c:v>37135</c:v>
                </c:pt>
                <c:pt idx="75">
                  <c:v>37226</c:v>
                </c:pt>
                <c:pt idx="76">
                  <c:v>37316</c:v>
                </c:pt>
                <c:pt idx="77">
                  <c:v>37408</c:v>
                </c:pt>
                <c:pt idx="78">
                  <c:v>37500</c:v>
                </c:pt>
                <c:pt idx="79">
                  <c:v>37591</c:v>
                </c:pt>
                <c:pt idx="80">
                  <c:v>37681</c:v>
                </c:pt>
                <c:pt idx="81">
                  <c:v>37773</c:v>
                </c:pt>
                <c:pt idx="82">
                  <c:v>37865</c:v>
                </c:pt>
                <c:pt idx="83">
                  <c:v>37956</c:v>
                </c:pt>
                <c:pt idx="84">
                  <c:v>38047</c:v>
                </c:pt>
                <c:pt idx="85">
                  <c:v>38139</c:v>
                </c:pt>
                <c:pt idx="86">
                  <c:v>38231</c:v>
                </c:pt>
                <c:pt idx="87">
                  <c:v>38322</c:v>
                </c:pt>
                <c:pt idx="88">
                  <c:v>38412</c:v>
                </c:pt>
                <c:pt idx="89">
                  <c:v>38504</c:v>
                </c:pt>
                <c:pt idx="90">
                  <c:v>38596</c:v>
                </c:pt>
                <c:pt idx="91">
                  <c:v>38687</c:v>
                </c:pt>
                <c:pt idx="92">
                  <c:v>38777</c:v>
                </c:pt>
                <c:pt idx="93">
                  <c:v>38869</c:v>
                </c:pt>
                <c:pt idx="94">
                  <c:v>38961</c:v>
                </c:pt>
                <c:pt idx="95">
                  <c:v>39052</c:v>
                </c:pt>
              </c:strCache>
            </c:strRef>
          </c:cat>
          <c:val>
            <c:numRef>
              <c:f>'Saving &amp; Investment (Figs 2,11)'!$H$12:$H$107</c:f>
              <c:numCache>
                <c:ptCount val="9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-99999999</c:v>
                </c:pt>
                <c:pt idx="31">
                  <c:v>-99999999</c:v>
                </c:pt>
                <c:pt idx="32">
                  <c:v>-99999999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-99999999</c:v>
                </c:pt>
                <c:pt idx="73">
                  <c:v>-99999999</c:v>
                </c:pt>
                <c:pt idx="74">
                  <c:v>-99999999</c:v>
                </c:pt>
                <c:pt idx="75">
                  <c:v>-99999999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</c:numCache>
            </c:numRef>
          </c:val>
        </c:ser>
        <c:ser>
          <c:idx val="2"/>
          <c:order val="4"/>
          <c:tx>
            <c:v>Total Private</c:v>
          </c:tx>
          <c:spPr>
            <a:gradFill rotWithShape="1">
              <a:gsLst>
                <a:gs pos="0">
                  <a:srgbClr val="969696"/>
                </a:gs>
                <a:gs pos="50000">
                  <a:srgbClr val="454545"/>
                </a:gs>
                <a:gs pos="100000">
                  <a:srgbClr val="969696"/>
                </a:gs>
              </a:gsLst>
              <a:lin ang="5400000" scaled="1"/>
            </a:gra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'Saving &amp; Investment (Figs 2,11)'!$B$12:$B$107</c:f>
              <c:strCache>
                <c:ptCount val="96"/>
                <c:pt idx="0">
                  <c:v>30376</c:v>
                </c:pt>
                <c:pt idx="1">
                  <c:v>30468</c:v>
                </c:pt>
                <c:pt idx="2">
                  <c:v>30560</c:v>
                </c:pt>
                <c:pt idx="3">
                  <c:v>30651</c:v>
                </c:pt>
                <c:pt idx="4">
                  <c:v>30742</c:v>
                </c:pt>
                <c:pt idx="5">
                  <c:v>30834</c:v>
                </c:pt>
                <c:pt idx="6">
                  <c:v>30926</c:v>
                </c:pt>
                <c:pt idx="7">
                  <c:v>31017</c:v>
                </c:pt>
                <c:pt idx="8">
                  <c:v>31107</c:v>
                </c:pt>
                <c:pt idx="9">
                  <c:v>31199</c:v>
                </c:pt>
                <c:pt idx="10">
                  <c:v>31291</c:v>
                </c:pt>
                <c:pt idx="11">
                  <c:v>31382</c:v>
                </c:pt>
                <c:pt idx="12">
                  <c:v>31472</c:v>
                </c:pt>
                <c:pt idx="13">
                  <c:v>31564</c:v>
                </c:pt>
                <c:pt idx="14">
                  <c:v>31656</c:v>
                </c:pt>
                <c:pt idx="15">
                  <c:v>31747</c:v>
                </c:pt>
                <c:pt idx="16">
                  <c:v>31837</c:v>
                </c:pt>
                <c:pt idx="17">
                  <c:v>31929</c:v>
                </c:pt>
                <c:pt idx="18">
                  <c:v>32021</c:v>
                </c:pt>
                <c:pt idx="19">
                  <c:v>32112</c:v>
                </c:pt>
                <c:pt idx="20">
                  <c:v>32203</c:v>
                </c:pt>
                <c:pt idx="21">
                  <c:v>32295</c:v>
                </c:pt>
                <c:pt idx="22">
                  <c:v>32387</c:v>
                </c:pt>
                <c:pt idx="23">
                  <c:v>32478</c:v>
                </c:pt>
                <c:pt idx="24">
                  <c:v>32568</c:v>
                </c:pt>
                <c:pt idx="25">
                  <c:v>32660</c:v>
                </c:pt>
                <c:pt idx="26">
                  <c:v>32752</c:v>
                </c:pt>
                <c:pt idx="27">
                  <c:v>32843</c:v>
                </c:pt>
                <c:pt idx="28">
                  <c:v>32933</c:v>
                </c:pt>
                <c:pt idx="29">
                  <c:v>33025</c:v>
                </c:pt>
                <c:pt idx="30">
                  <c:v>33117</c:v>
                </c:pt>
                <c:pt idx="31">
                  <c:v>33208</c:v>
                </c:pt>
                <c:pt idx="32">
                  <c:v>33298</c:v>
                </c:pt>
                <c:pt idx="33">
                  <c:v>33390</c:v>
                </c:pt>
                <c:pt idx="34">
                  <c:v>33482</c:v>
                </c:pt>
                <c:pt idx="35">
                  <c:v>33573</c:v>
                </c:pt>
                <c:pt idx="36">
                  <c:v>33664</c:v>
                </c:pt>
                <c:pt idx="37">
                  <c:v>33756</c:v>
                </c:pt>
                <c:pt idx="38">
                  <c:v>33848</c:v>
                </c:pt>
                <c:pt idx="39">
                  <c:v>33939</c:v>
                </c:pt>
                <c:pt idx="40">
                  <c:v>34029</c:v>
                </c:pt>
                <c:pt idx="41">
                  <c:v>34121</c:v>
                </c:pt>
                <c:pt idx="42">
                  <c:v>34213</c:v>
                </c:pt>
                <c:pt idx="43">
                  <c:v>34304</c:v>
                </c:pt>
                <c:pt idx="44">
                  <c:v>34394</c:v>
                </c:pt>
                <c:pt idx="45">
                  <c:v>34486</c:v>
                </c:pt>
                <c:pt idx="46">
                  <c:v>34578</c:v>
                </c:pt>
                <c:pt idx="47">
                  <c:v>34669</c:v>
                </c:pt>
                <c:pt idx="48">
                  <c:v>34759</c:v>
                </c:pt>
                <c:pt idx="49">
                  <c:v>34851</c:v>
                </c:pt>
                <c:pt idx="50">
                  <c:v>34943</c:v>
                </c:pt>
                <c:pt idx="51">
                  <c:v>35034</c:v>
                </c:pt>
                <c:pt idx="52">
                  <c:v>35125</c:v>
                </c:pt>
                <c:pt idx="53">
                  <c:v>35217</c:v>
                </c:pt>
                <c:pt idx="54">
                  <c:v>35309</c:v>
                </c:pt>
                <c:pt idx="55">
                  <c:v>35400</c:v>
                </c:pt>
                <c:pt idx="56">
                  <c:v>35490</c:v>
                </c:pt>
                <c:pt idx="57">
                  <c:v>35582</c:v>
                </c:pt>
                <c:pt idx="58">
                  <c:v>35674</c:v>
                </c:pt>
                <c:pt idx="59">
                  <c:v>35765</c:v>
                </c:pt>
                <c:pt idx="60">
                  <c:v>35855</c:v>
                </c:pt>
                <c:pt idx="61">
                  <c:v>35947</c:v>
                </c:pt>
                <c:pt idx="62">
                  <c:v>36039</c:v>
                </c:pt>
                <c:pt idx="63">
                  <c:v>36130</c:v>
                </c:pt>
                <c:pt idx="64">
                  <c:v>36220</c:v>
                </c:pt>
                <c:pt idx="65">
                  <c:v>36312</c:v>
                </c:pt>
                <c:pt idx="66">
                  <c:v>36404</c:v>
                </c:pt>
                <c:pt idx="67">
                  <c:v>36495</c:v>
                </c:pt>
                <c:pt idx="68">
                  <c:v>36586</c:v>
                </c:pt>
                <c:pt idx="69">
                  <c:v>36678</c:v>
                </c:pt>
                <c:pt idx="70">
                  <c:v>36770</c:v>
                </c:pt>
                <c:pt idx="71">
                  <c:v>36861</c:v>
                </c:pt>
                <c:pt idx="72">
                  <c:v>36951</c:v>
                </c:pt>
                <c:pt idx="73">
                  <c:v>37043</c:v>
                </c:pt>
                <c:pt idx="74">
                  <c:v>37135</c:v>
                </c:pt>
                <c:pt idx="75">
                  <c:v>37226</c:v>
                </c:pt>
                <c:pt idx="76">
                  <c:v>37316</c:v>
                </c:pt>
                <c:pt idx="77">
                  <c:v>37408</c:v>
                </c:pt>
                <c:pt idx="78">
                  <c:v>37500</c:v>
                </c:pt>
                <c:pt idx="79">
                  <c:v>37591</c:v>
                </c:pt>
                <c:pt idx="80">
                  <c:v>37681</c:v>
                </c:pt>
                <c:pt idx="81">
                  <c:v>37773</c:v>
                </c:pt>
                <c:pt idx="82">
                  <c:v>37865</c:v>
                </c:pt>
                <c:pt idx="83">
                  <c:v>37956</c:v>
                </c:pt>
                <c:pt idx="84">
                  <c:v>38047</c:v>
                </c:pt>
                <c:pt idx="85">
                  <c:v>38139</c:v>
                </c:pt>
                <c:pt idx="86">
                  <c:v>38231</c:v>
                </c:pt>
                <c:pt idx="87">
                  <c:v>38322</c:v>
                </c:pt>
                <c:pt idx="88">
                  <c:v>38412</c:v>
                </c:pt>
                <c:pt idx="89">
                  <c:v>38504</c:v>
                </c:pt>
                <c:pt idx="90">
                  <c:v>38596</c:v>
                </c:pt>
                <c:pt idx="91">
                  <c:v>38687</c:v>
                </c:pt>
                <c:pt idx="92">
                  <c:v>38777</c:v>
                </c:pt>
                <c:pt idx="93">
                  <c:v>38869</c:v>
                </c:pt>
                <c:pt idx="94">
                  <c:v>38961</c:v>
                </c:pt>
                <c:pt idx="95">
                  <c:v>39052</c:v>
                </c:pt>
              </c:strCache>
            </c:strRef>
          </c:cat>
          <c:val>
            <c:numRef>
              <c:f>'Saving &amp; Investment (Figs 2,11)'!$J$12:$J$107</c:f>
              <c:numCache>
                <c:ptCount val="96"/>
                <c:pt idx="0">
                  <c:v>0.07923293043401915</c:v>
                </c:pt>
                <c:pt idx="1">
                  <c:v>0.057437870998892325</c:v>
                </c:pt>
                <c:pt idx="2">
                  <c:v>0.048589506768492746</c:v>
                </c:pt>
                <c:pt idx="3">
                  <c:v>0.047868957936784536</c:v>
                </c:pt>
                <c:pt idx="4">
                  <c:v>0.05152446316227319</c:v>
                </c:pt>
                <c:pt idx="5">
                  <c:v>0.05384328830997694</c:v>
                </c:pt>
                <c:pt idx="6">
                  <c:v>0.05975544764039349</c:v>
                </c:pt>
                <c:pt idx="7">
                  <c:v>0.06403110870847255</c:v>
                </c:pt>
                <c:pt idx="8">
                  <c:v>0.05948116165758119</c:v>
                </c:pt>
                <c:pt idx="9">
                  <c:v>0.06254308193292293</c:v>
                </c:pt>
                <c:pt idx="10">
                  <c:v>0.052914012367285025</c:v>
                </c:pt>
                <c:pt idx="11">
                  <c:v>0.04965093818984545</c:v>
                </c:pt>
                <c:pt idx="12">
                  <c:v>0.047857758425182556</c:v>
                </c:pt>
                <c:pt idx="13">
                  <c:v>0.0464648943115053</c:v>
                </c:pt>
                <c:pt idx="14">
                  <c:v>0.04510814164783052</c:v>
                </c:pt>
                <c:pt idx="15">
                  <c:v>0.03912335739201017</c:v>
                </c:pt>
                <c:pt idx="16">
                  <c:v>0.041814312259625765</c:v>
                </c:pt>
                <c:pt idx="17">
                  <c:v>0.02833478454775204</c:v>
                </c:pt>
                <c:pt idx="18">
                  <c:v>0.03917929002737094</c:v>
                </c:pt>
                <c:pt idx="19">
                  <c:v>0.0338324671354326</c:v>
                </c:pt>
                <c:pt idx="20">
                  <c:v>0.047575940212150426</c:v>
                </c:pt>
                <c:pt idx="21">
                  <c:v>0.04416778074866309</c:v>
                </c:pt>
                <c:pt idx="22">
                  <c:v>0.04182856037151703</c:v>
                </c:pt>
                <c:pt idx="23">
                  <c:v>0.04251984766091291</c:v>
                </c:pt>
                <c:pt idx="24">
                  <c:v>0.03807100855144782</c:v>
                </c:pt>
                <c:pt idx="25">
                  <c:v>0.034404827107751855</c:v>
                </c:pt>
                <c:pt idx="26">
                  <c:v>0.036251686848876336</c:v>
                </c:pt>
                <c:pt idx="27">
                  <c:v>0.03630568711940458</c:v>
                </c:pt>
                <c:pt idx="28">
                  <c:v>0.03397083645095619</c:v>
                </c:pt>
                <c:pt idx="29">
                  <c:v>0.03696750840595621</c:v>
                </c:pt>
                <c:pt idx="30">
                  <c:v>0.03423830916887889</c:v>
                </c:pt>
                <c:pt idx="31">
                  <c:v>0.043603661637565676</c:v>
                </c:pt>
                <c:pt idx="32">
                  <c:v>0.05269611730759493</c:v>
                </c:pt>
                <c:pt idx="33">
                  <c:v>0.05128878281622911</c:v>
                </c:pt>
                <c:pt idx="34">
                  <c:v>0.04468529275859791</c:v>
                </c:pt>
                <c:pt idx="35">
                  <c:v>0.047046756425948605</c:v>
                </c:pt>
                <c:pt idx="36">
                  <c:v>0.05373795606372044</c:v>
                </c:pt>
                <c:pt idx="37">
                  <c:v>0.04784445253049406</c:v>
                </c:pt>
                <c:pt idx="38">
                  <c:v>0.050262632252426574</c:v>
                </c:pt>
                <c:pt idx="39">
                  <c:v>0.043651451645095415</c:v>
                </c:pt>
                <c:pt idx="40">
                  <c:v>0.024599696048632207</c:v>
                </c:pt>
                <c:pt idx="41">
                  <c:v>0.03143141003447185</c:v>
                </c:pt>
                <c:pt idx="42">
                  <c:v>0.02760395715073228</c:v>
                </c:pt>
                <c:pt idx="43">
                  <c:v>0.03004118785178235</c:v>
                </c:pt>
                <c:pt idx="44">
                  <c:v>0.02386055156911906</c:v>
                </c:pt>
                <c:pt idx="45">
                  <c:v>0.017935066039340166</c:v>
                </c:pt>
                <c:pt idx="46">
                  <c:v>0.021739708951356487</c:v>
                </c:pt>
                <c:pt idx="47">
                  <c:v>0.01761526166395678</c:v>
                </c:pt>
                <c:pt idx="48">
                  <c:v>0.019279424193680297</c:v>
                </c:pt>
                <c:pt idx="49">
                  <c:v>0.01693662926221064</c:v>
                </c:pt>
                <c:pt idx="50">
                  <c:v>0.014098703527424369</c:v>
                </c:pt>
                <c:pt idx="51">
                  <c:v>0.01746283265435692</c:v>
                </c:pt>
                <c:pt idx="52">
                  <c:v>0.02091388171453914</c:v>
                </c:pt>
                <c:pt idx="53">
                  <c:v>0.016713530262871493</c:v>
                </c:pt>
                <c:pt idx="54">
                  <c:v>0.014508701269093415</c:v>
                </c:pt>
                <c:pt idx="55">
                  <c:v>0.011645076591879147</c:v>
                </c:pt>
                <c:pt idx="56">
                  <c:v>0.01083867560729985</c:v>
                </c:pt>
                <c:pt idx="57">
                  <c:v>0.003746999433058706</c:v>
                </c:pt>
                <c:pt idx="58">
                  <c:v>0.005820273048086397</c:v>
                </c:pt>
                <c:pt idx="59">
                  <c:v>0.006130561633843894</c:v>
                </c:pt>
                <c:pt idx="60">
                  <c:v>0.005893025037434298</c:v>
                </c:pt>
                <c:pt idx="61">
                  <c:v>0.004420275669887008</c:v>
                </c:pt>
                <c:pt idx="62">
                  <c:v>0.00495245776863917</c:v>
                </c:pt>
                <c:pt idx="63">
                  <c:v>-0.0042864945603709945</c:v>
                </c:pt>
                <c:pt idx="64">
                  <c:v>-0.00530360990194787</c:v>
                </c:pt>
                <c:pt idx="65">
                  <c:v>-0.017010825307549497</c:v>
                </c:pt>
                <c:pt idx="66">
                  <c:v>-0.01884827792880536</c:v>
                </c:pt>
                <c:pt idx="67">
                  <c:v>-0.023931347624577614</c:v>
                </c:pt>
                <c:pt idx="68">
                  <c:v>-0.020953746157588063</c:v>
                </c:pt>
                <c:pt idx="69">
                  <c:v>-0.02679834881739624</c:v>
                </c:pt>
                <c:pt idx="70">
                  <c:v>-0.024290046090401862</c:v>
                </c:pt>
                <c:pt idx="71">
                  <c:v>-0.02565574917069662</c:v>
                </c:pt>
                <c:pt idx="72">
                  <c:v>-0.023603705691735744</c:v>
                </c:pt>
                <c:pt idx="73">
                  <c:v>-0.02285496633410332</c:v>
                </c:pt>
                <c:pt idx="74">
                  <c:v>0.00019119762012649588</c:v>
                </c:pt>
                <c:pt idx="75">
                  <c:v>-0.0141931287557398</c:v>
                </c:pt>
                <c:pt idx="76">
                  <c:v>0.003744582267483966</c:v>
                </c:pt>
                <c:pt idx="77">
                  <c:v>0.004410866297051695</c:v>
                </c:pt>
                <c:pt idx="78">
                  <c:v>-0.00039291465378419975</c:v>
                </c:pt>
                <c:pt idx="79">
                  <c:v>-0.0013724145060191077</c:v>
                </c:pt>
                <c:pt idx="80">
                  <c:v>-0.002492159070814993</c:v>
                </c:pt>
                <c:pt idx="81">
                  <c:v>-0.006607306858675275</c:v>
                </c:pt>
                <c:pt idx="82">
                  <c:v>-0.0031931452988384016</c:v>
                </c:pt>
                <c:pt idx="83">
                  <c:v>-0.006651058217450188</c:v>
                </c:pt>
                <c:pt idx="84">
                  <c:v>-0.004944398556709989</c:v>
                </c:pt>
                <c:pt idx="85">
                  <c:v>-0.006203666475615286</c:v>
                </c:pt>
                <c:pt idx="86">
                  <c:v>-0.0017395929187103646</c:v>
                </c:pt>
                <c:pt idx="87">
                  <c:v>-0.01938825686544153</c:v>
                </c:pt>
                <c:pt idx="88">
                  <c:v>-0.024463239811591233</c:v>
                </c:pt>
                <c:pt idx="89">
                  <c:v>-0.01969599017341973</c:v>
                </c:pt>
                <c:pt idx="90">
                  <c:v>0.011427960429916761</c:v>
                </c:pt>
                <c:pt idx="91">
                  <c:v>-0.008418739700227565</c:v>
                </c:pt>
                <c:pt idx="92">
                  <c:v>-0.02724998849463851</c:v>
                </c:pt>
                <c:pt idx="93">
                  <c:v>-0.038412039243273494</c:v>
                </c:pt>
                <c:pt idx="94">
                  <c:v>-0.0320655661508936</c:v>
                </c:pt>
                <c:pt idx="95">
                  <c:v>-0.02937043370122802</c:v>
                </c:pt>
              </c:numCache>
            </c:numRef>
          </c:val>
        </c:ser>
        <c:axId val="1746059"/>
        <c:axId val="15714532"/>
      </c:areaChart>
      <c:lineChart>
        <c:grouping val="standard"/>
        <c:varyColors val="0"/>
        <c:ser>
          <c:idx val="0"/>
          <c:order val="0"/>
          <c:tx>
            <c:v>Household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'Saving &amp; Investment (Figs 2,11)'!$B$12:$B$107</c:f>
              <c:strCache>
                <c:ptCount val="96"/>
                <c:pt idx="0">
                  <c:v>30376</c:v>
                </c:pt>
                <c:pt idx="1">
                  <c:v>30468</c:v>
                </c:pt>
                <c:pt idx="2">
                  <c:v>30560</c:v>
                </c:pt>
                <c:pt idx="3">
                  <c:v>30651</c:v>
                </c:pt>
                <c:pt idx="4">
                  <c:v>30742</c:v>
                </c:pt>
                <c:pt idx="5">
                  <c:v>30834</c:v>
                </c:pt>
                <c:pt idx="6">
                  <c:v>30926</c:v>
                </c:pt>
                <c:pt idx="7">
                  <c:v>31017</c:v>
                </c:pt>
                <c:pt idx="8">
                  <c:v>31107</c:v>
                </c:pt>
                <c:pt idx="9">
                  <c:v>31199</c:v>
                </c:pt>
                <c:pt idx="10">
                  <c:v>31291</c:v>
                </c:pt>
                <c:pt idx="11">
                  <c:v>31382</c:v>
                </c:pt>
                <c:pt idx="12">
                  <c:v>31472</c:v>
                </c:pt>
                <c:pt idx="13">
                  <c:v>31564</c:v>
                </c:pt>
                <c:pt idx="14">
                  <c:v>31656</c:v>
                </c:pt>
                <c:pt idx="15">
                  <c:v>31747</c:v>
                </c:pt>
                <c:pt idx="16">
                  <c:v>31837</c:v>
                </c:pt>
                <c:pt idx="17">
                  <c:v>31929</c:v>
                </c:pt>
                <c:pt idx="18">
                  <c:v>32021</c:v>
                </c:pt>
                <c:pt idx="19">
                  <c:v>32112</c:v>
                </c:pt>
                <c:pt idx="20">
                  <c:v>32203</c:v>
                </c:pt>
                <c:pt idx="21">
                  <c:v>32295</c:v>
                </c:pt>
                <c:pt idx="22">
                  <c:v>32387</c:v>
                </c:pt>
                <c:pt idx="23">
                  <c:v>32478</c:v>
                </c:pt>
                <c:pt idx="24">
                  <c:v>32568</c:v>
                </c:pt>
                <c:pt idx="25">
                  <c:v>32660</c:v>
                </c:pt>
                <c:pt idx="26">
                  <c:v>32752</c:v>
                </c:pt>
                <c:pt idx="27">
                  <c:v>32843</c:v>
                </c:pt>
                <c:pt idx="28">
                  <c:v>32933</c:v>
                </c:pt>
                <c:pt idx="29">
                  <c:v>33025</c:v>
                </c:pt>
                <c:pt idx="30">
                  <c:v>33117</c:v>
                </c:pt>
                <c:pt idx="31">
                  <c:v>33208</c:v>
                </c:pt>
                <c:pt idx="32">
                  <c:v>33298</c:v>
                </c:pt>
                <c:pt idx="33">
                  <c:v>33390</c:v>
                </c:pt>
                <c:pt idx="34">
                  <c:v>33482</c:v>
                </c:pt>
                <c:pt idx="35">
                  <c:v>33573</c:v>
                </c:pt>
                <c:pt idx="36">
                  <c:v>33664</c:v>
                </c:pt>
                <c:pt idx="37">
                  <c:v>33756</c:v>
                </c:pt>
                <c:pt idx="38">
                  <c:v>33848</c:v>
                </c:pt>
                <c:pt idx="39">
                  <c:v>33939</c:v>
                </c:pt>
                <c:pt idx="40">
                  <c:v>34029</c:v>
                </c:pt>
                <c:pt idx="41">
                  <c:v>34121</c:v>
                </c:pt>
                <c:pt idx="42">
                  <c:v>34213</c:v>
                </c:pt>
                <c:pt idx="43">
                  <c:v>34304</c:v>
                </c:pt>
                <c:pt idx="44">
                  <c:v>34394</c:v>
                </c:pt>
                <c:pt idx="45">
                  <c:v>34486</c:v>
                </c:pt>
                <c:pt idx="46">
                  <c:v>34578</c:v>
                </c:pt>
                <c:pt idx="47">
                  <c:v>34669</c:v>
                </c:pt>
                <c:pt idx="48">
                  <c:v>34759</c:v>
                </c:pt>
                <c:pt idx="49">
                  <c:v>34851</c:v>
                </c:pt>
                <c:pt idx="50">
                  <c:v>34943</c:v>
                </c:pt>
                <c:pt idx="51">
                  <c:v>35034</c:v>
                </c:pt>
                <c:pt idx="52">
                  <c:v>35125</c:v>
                </c:pt>
                <c:pt idx="53">
                  <c:v>35217</c:v>
                </c:pt>
                <c:pt idx="54">
                  <c:v>35309</c:v>
                </c:pt>
                <c:pt idx="55">
                  <c:v>35400</c:v>
                </c:pt>
                <c:pt idx="56">
                  <c:v>35490</c:v>
                </c:pt>
                <c:pt idx="57">
                  <c:v>35582</c:v>
                </c:pt>
                <c:pt idx="58">
                  <c:v>35674</c:v>
                </c:pt>
                <c:pt idx="59">
                  <c:v>35765</c:v>
                </c:pt>
                <c:pt idx="60">
                  <c:v>35855</c:v>
                </c:pt>
                <c:pt idx="61">
                  <c:v>35947</c:v>
                </c:pt>
                <c:pt idx="62">
                  <c:v>36039</c:v>
                </c:pt>
                <c:pt idx="63">
                  <c:v>36130</c:v>
                </c:pt>
                <c:pt idx="64">
                  <c:v>36220</c:v>
                </c:pt>
                <c:pt idx="65">
                  <c:v>36312</c:v>
                </c:pt>
                <c:pt idx="66">
                  <c:v>36404</c:v>
                </c:pt>
                <c:pt idx="67">
                  <c:v>36495</c:v>
                </c:pt>
                <c:pt idx="68">
                  <c:v>36586</c:v>
                </c:pt>
                <c:pt idx="69">
                  <c:v>36678</c:v>
                </c:pt>
                <c:pt idx="70">
                  <c:v>36770</c:v>
                </c:pt>
                <c:pt idx="71">
                  <c:v>36861</c:v>
                </c:pt>
                <c:pt idx="72">
                  <c:v>36951</c:v>
                </c:pt>
                <c:pt idx="73">
                  <c:v>37043</c:v>
                </c:pt>
                <c:pt idx="74">
                  <c:v>37135</c:v>
                </c:pt>
                <c:pt idx="75">
                  <c:v>37226</c:v>
                </c:pt>
                <c:pt idx="76">
                  <c:v>37316</c:v>
                </c:pt>
                <c:pt idx="77">
                  <c:v>37408</c:v>
                </c:pt>
                <c:pt idx="78">
                  <c:v>37500</c:v>
                </c:pt>
                <c:pt idx="79">
                  <c:v>37591</c:v>
                </c:pt>
                <c:pt idx="80">
                  <c:v>37681</c:v>
                </c:pt>
                <c:pt idx="81">
                  <c:v>37773</c:v>
                </c:pt>
                <c:pt idx="82">
                  <c:v>37865</c:v>
                </c:pt>
                <c:pt idx="83">
                  <c:v>37956</c:v>
                </c:pt>
                <c:pt idx="84">
                  <c:v>38047</c:v>
                </c:pt>
                <c:pt idx="85">
                  <c:v>38139</c:v>
                </c:pt>
                <c:pt idx="86">
                  <c:v>38231</c:v>
                </c:pt>
                <c:pt idx="87">
                  <c:v>38322</c:v>
                </c:pt>
                <c:pt idx="88">
                  <c:v>38412</c:v>
                </c:pt>
                <c:pt idx="89">
                  <c:v>38504</c:v>
                </c:pt>
                <c:pt idx="90">
                  <c:v>38596</c:v>
                </c:pt>
                <c:pt idx="91">
                  <c:v>38687</c:v>
                </c:pt>
                <c:pt idx="92">
                  <c:v>38777</c:v>
                </c:pt>
                <c:pt idx="93">
                  <c:v>38869</c:v>
                </c:pt>
                <c:pt idx="94">
                  <c:v>38961</c:v>
                </c:pt>
                <c:pt idx="95">
                  <c:v>39052</c:v>
                </c:pt>
              </c:strCache>
            </c:strRef>
          </c:cat>
          <c:val>
            <c:numRef>
              <c:f>'Saving &amp; Investment (Figs 2,11)'!$K$12:$K$107</c:f>
              <c:numCache>
                <c:ptCount val="96"/>
                <c:pt idx="0">
                  <c:v>0.07388305188913928</c:v>
                </c:pt>
                <c:pt idx="1">
                  <c:v>0.061477463148626774</c:v>
                </c:pt>
                <c:pt idx="2">
                  <c:v>0.056343359708858336</c:v>
                </c:pt>
                <c:pt idx="3">
                  <c:v>0.05859869708586902</c:v>
                </c:pt>
                <c:pt idx="4">
                  <c:v>0.06824598346591795</c:v>
                </c:pt>
                <c:pt idx="5">
                  <c:v>0.07058437444565521</c:v>
                </c:pt>
                <c:pt idx="6">
                  <c:v>0.07677200846718965</c:v>
                </c:pt>
                <c:pt idx="7">
                  <c:v>0.07500712600746999</c:v>
                </c:pt>
                <c:pt idx="8">
                  <c:v>0.06284070625693475</c:v>
                </c:pt>
                <c:pt idx="9">
                  <c:v>0.07050628699103897</c:v>
                </c:pt>
                <c:pt idx="10">
                  <c:v>0.052875277097188186</c:v>
                </c:pt>
                <c:pt idx="11">
                  <c:v>0.05750252943340689</c:v>
                </c:pt>
                <c:pt idx="12">
                  <c:v>0.057600127001406085</c:v>
                </c:pt>
                <c:pt idx="13">
                  <c:v>0.05588659027981</c:v>
                </c:pt>
                <c:pt idx="14">
                  <c:v>0.04678012675619377</c:v>
                </c:pt>
                <c:pt idx="15">
                  <c:v>0.042819691551674956</c:v>
                </c:pt>
                <c:pt idx="16">
                  <c:v>0.04717881681863358</c:v>
                </c:pt>
                <c:pt idx="17">
                  <c:v>0.030197294369995978</c:v>
                </c:pt>
                <c:pt idx="18">
                  <c:v>0.035313303106913774</c:v>
                </c:pt>
                <c:pt idx="19">
                  <c:v>0.04289391623356773</c:v>
                </c:pt>
                <c:pt idx="20">
                  <c:v>0.041153166184506575</c:v>
                </c:pt>
                <c:pt idx="21">
                  <c:v>0.04206098615916955</c:v>
                </c:pt>
                <c:pt idx="22">
                  <c:v>0.04274400154798763</c:v>
                </c:pt>
                <c:pt idx="23">
                  <c:v>0.04069859976883872</c:v>
                </c:pt>
                <c:pt idx="24">
                  <c:v>0.04710104064256433</c:v>
                </c:pt>
                <c:pt idx="25">
                  <c:v>0.04214590864278673</c:v>
                </c:pt>
                <c:pt idx="26">
                  <c:v>0.04132662792162226</c:v>
                </c:pt>
                <c:pt idx="27">
                  <c:v>0.0432347494747338</c:v>
                </c:pt>
                <c:pt idx="28">
                  <c:v>0.04302563120986969</c:v>
                </c:pt>
                <c:pt idx="29">
                  <c:v>0.04660914019076374</c:v>
                </c:pt>
                <c:pt idx="30">
                  <c:v>0.046743754679735884</c:v>
                </c:pt>
                <c:pt idx="31">
                  <c:v>0.04916714697406339</c:v>
                </c:pt>
                <c:pt idx="32">
                  <c:v>0.05367531174594602</c:v>
                </c:pt>
                <c:pt idx="33">
                  <c:v>0.052039487958342366</c:v>
                </c:pt>
                <c:pt idx="34">
                  <c:v>0.0494555746253878</c:v>
                </c:pt>
                <c:pt idx="35">
                  <c:v>0.05407523459812323</c:v>
                </c:pt>
                <c:pt idx="36">
                  <c:v>0.05116858299075025</c:v>
                </c:pt>
                <c:pt idx="37">
                  <c:v>0.05072742805613124</c:v>
                </c:pt>
                <c:pt idx="38">
                  <c:v>0.05460737804687743</c:v>
                </c:pt>
                <c:pt idx="39">
                  <c:v>0.05004636666513134</c:v>
                </c:pt>
                <c:pt idx="40">
                  <c:v>0.03414650455927051</c:v>
                </c:pt>
                <c:pt idx="41">
                  <c:v>0.037502370881064555</c:v>
                </c:pt>
                <c:pt idx="42">
                  <c:v>0.03178310165526899</c:v>
                </c:pt>
                <c:pt idx="43">
                  <c:v>0.03357044441838648</c:v>
                </c:pt>
                <c:pt idx="44">
                  <c:v>0.025232990403734775</c:v>
                </c:pt>
                <c:pt idx="45">
                  <c:v>0.02460929085652741</c:v>
                </c:pt>
                <c:pt idx="46">
                  <c:v>0.024595291118674447</c:v>
                </c:pt>
                <c:pt idx="47">
                  <c:v>0.02693678176757515</c:v>
                </c:pt>
                <c:pt idx="48">
                  <c:v>0.032731672073938754</c:v>
                </c:pt>
                <c:pt idx="49">
                  <c:v>0.027846126741475564</c:v>
                </c:pt>
                <c:pt idx="50">
                  <c:v>0.02375588239237402</c:v>
                </c:pt>
                <c:pt idx="51">
                  <c:v>0.022247103327866252</c:v>
                </c:pt>
                <c:pt idx="52">
                  <c:v>0.022451931856721712</c:v>
                </c:pt>
                <c:pt idx="53">
                  <c:v>0.019042881470953545</c:v>
                </c:pt>
                <c:pt idx="54">
                  <c:v>0.020427337436988633</c:v>
                </c:pt>
                <c:pt idx="55">
                  <c:v>0.018785107203743115</c:v>
                </c:pt>
                <c:pt idx="56">
                  <c:v>0.016894849311030857</c:v>
                </c:pt>
                <c:pt idx="57">
                  <c:v>0.018320647519330283</c:v>
                </c:pt>
                <c:pt idx="58">
                  <c:v>0.014765627784840946</c:v>
                </c:pt>
                <c:pt idx="59">
                  <c:v>0.01709865650219993</c:v>
                </c:pt>
                <c:pt idx="60">
                  <c:v>0.023543893860779336</c:v>
                </c:pt>
                <c:pt idx="61">
                  <c:v>0.021358428428313134</c:v>
                </c:pt>
                <c:pt idx="62">
                  <c:v>0.01983198336873914</c:v>
                </c:pt>
                <c:pt idx="63">
                  <c:v>0.01441635455680398</c:v>
                </c:pt>
                <c:pt idx="64">
                  <c:v>0.014706942795585444</c:v>
                </c:pt>
                <c:pt idx="65">
                  <c:v>0.003284074745654119</c:v>
                </c:pt>
                <c:pt idx="66">
                  <c:v>0.0013734828863154831</c:v>
                </c:pt>
                <c:pt idx="67">
                  <c:v>0.002305221639831338</c:v>
                </c:pt>
                <c:pt idx="68">
                  <c:v>0.006929796416853821</c:v>
                </c:pt>
                <c:pt idx="69">
                  <c:v>0.0067475353969735094</c:v>
                </c:pt>
                <c:pt idx="70">
                  <c:v>0.009926619228592224</c:v>
                </c:pt>
                <c:pt idx="71">
                  <c:v>0.004765297150393668</c:v>
                </c:pt>
                <c:pt idx="72">
                  <c:v>0.0014357567443987157</c:v>
                </c:pt>
                <c:pt idx="73">
                  <c:v>-0.0035939450533248245</c:v>
                </c:pt>
                <c:pt idx="74">
                  <c:v>0.01295760357769067</c:v>
                </c:pt>
                <c:pt idx="75">
                  <c:v>-0.008620120571988863</c:v>
                </c:pt>
                <c:pt idx="76">
                  <c:v>0.008470872146339122</c:v>
                </c:pt>
                <c:pt idx="77">
                  <c:v>0.006776497850296363</c:v>
                </c:pt>
                <c:pt idx="78">
                  <c:v>0.0004865965709955642</c:v>
                </c:pt>
                <c:pt idx="79">
                  <c:v>-0.00224347106972024</c:v>
                </c:pt>
                <c:pt idx="80">
                  <c:v>-0.0019759141546221923</c:v>
                </c:pt>
                <c:pt idx="81">
                  <c:v>-0.0007493295617354137</c:v>
                </c:pt>
                <c:pt idx="82">
                  <c:v>-0.001320221188890295</c:v>
                </c:pt>
                <c:pt idx="83">
                  <c:v>-0.0034918962938047205</c:v>
                </c:pt>
                <c:pt idx="84">
                  <c:v>-0.0034375516237012595</c:v>
                </c:pt>
                <c:pt idx="85">
                  <c:v>-0.007653660915164636</c:v>
                </c:pt>
                <c:pt idx="86">
                  <c:v>-0.0038196584299257843</c:v>
                </c:pt>
                <c:pt idx="87">
                  <c:v>-0.004381464349710392</c:v>
                </c:pt>
                <c:pt idx="88">
                  <c:v>-0.018677943886954738</c:v>
                </c:pt>
                <c:pt idx="89">
                  <c:v>-0.027501737429896714</c:v>
                </c:pt>
                <c:pt idx="90">
                  <c:v>-0.01299555668200573</c:v>
                </c:pt>
                <c:pt idx="91">
                  <c:v>-0.025698030291140237</c:v>
                </c:pt>
                <c:pt idx="92">
                  <c:v>-0.02748653872704681</c:v>
                </c:pt>
                <c:pt idx="93">
                  <c:v>-0.032918283522817525</c:v>
                </c:pt>
                <c:pt idx="94">
                  <c:v>-0.028443085042581254</c:v>
                </c:pt>
                <c:pt idx="95">
                  <c:v>-0.02415550768729689</c:v>
                </c:pt>
              </c:numCache>
            </c:numRef>
          </c:val>
          <c:smooth val="0"/>
        </c:ser>
        <c:ser>
          <c:idx val="1"/>
          <c:order val="1"/>
          <c:tx>
            <c:v>Nonfinancial Corporate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'Saving &amp; Investment (Figs 2,11)'!$B$12:$B$107</c:f>
              <c:strCache>
                <c:ptCount val="96"/>
                <c:pt idx="0">
                  <c:v>30376</c:v>
                </c:pt>
                <c:pt idx="1">
                  <c:v>30468</c:v>
                </c:pt>
                <c:pt idx="2">
                  <c:v>30560</c:v>
                </c:pt>
                <c:pt idx="3">
                  <c:v>30651</c:v>
                </c:pt>
                <c:pt idx="4">
                  <c:v>30742</c:v>
                </c:pt>
                <c:pt idx="5">
                  <c:v>30834</c:v>
                </c:pt>
                <c:pt idx="6">
                  <c:v>30926</c:v>
                </c:pt>
                <c:pt idx="7">
                  <c:v>31017</c:v>
                </c:pt>
                <c:pt idx="8">
                  <c:v>31107</c:v>
                </c:pt>
                <c:pt idx="9">
                  <c:v>31199</c:v>
                </c:pt>
                <c:pt idx="10">
                  <c:v>31291</c:v>
                </c:pt>
                <c:pt idx="11">
                  <c:v>31382</c:v>
                </c:pt>
                <c:pt idx="12">
                  <c:v>31472</c:v>
                </c:pt>
                <c:pt idx="13">
                  <c:v>31564</c:v>
                </c:pt>
                <c:pt idx="14">
                  <c:v>31656</c:v>
                </c:pt>
                <c:pt idx="15">
                  <c:v>31747</c:v>
                </c:pt>
                <c:pt idx="16">
                  <c:v>31837</c:v>
                </c:pt>
                <c:pt idx="17">
                  <c:v>31929</c:v>
                </c:pt>
                <c:pt idx="18">
                  <c:v>32021</c:v>
                </c:pt>
                <c:pt idx="19">
                  <c:v>32112</c:v>
                </c:pt>
                <c:pt idx="20">
                  <c:v>32203</c:v>
                </c:pt>
                <c:pt idx="21">
                  <c:v>32295</c:v>
                </c:pt>
                <c:pt idx="22">
                  <c:v>32387</c:v>
                </c:pt>
                <c:pt idx="23">
                  <c:v>32478</c:v>
                </c:pt>
                <c:pt idx="24">
                  <c:v>32568</c:v>
                </c:pt>
                <c:pt idx="25">
                  <c:v>32660</c:v>
                </c:pt>
                <c:pt idx="26">
                  <c:v>32752</c:v>
                </c:pt>
                <c:pt idx="27">
                  <c:v>32843</c:v>
                </c:pt>
                <c:pt idx="28">
                  <c:v>32933</c:v>
                </c:pt>
                <c:pt idx="29">
                  <c:v>33025</c:v>
                </c:pt>
                <c:pt idx="30">
                  <c:v>33117</c:v>
                </c:pt>
                <c:pt idx="31">
                  <c:v>33208</c:v>
                </c:pt>
                <c:pt idx="32">
                  <c:v>33298</c:v>
                </c:pt>
                <c:pt idx="33">
                  <c:v>33390</c:v>
                </c:pt>
                <c:pt idx="34">
                  <c:v>33482</c:v>
                </c:pt>
                <c:pt idx="35">
                  <c:v>33573</c:v>
                </c:pt>
                <c:pt idx="36">
                  <c:v>33664</c:v>
                </c:pt>
                <c:pt idx="37">
                  <c:v>33756</c:v>
                </c:pt>
                <c:pt idx="38">
                  <c:v>33848</c:v>
                </c:pt>
                <c:pt idx="39">
                  <c:v>33939</c:v>
                </c:pt>
                <c:pt idx="40">
                  <c:v>34029</c:v>
                </c:pt>
                <c:pt idx="41">
                  <c:v>34121</c:v>
                </c:pt>
                <c:pt idx="42">
                  <c:v>34213</c:v>
                </c:pt>
                <c:pt idx="43">
                  <c:v>34304</c:v>
                </c:pt>
                <c:pt idx="44">
                  <c:v>34394</c:v>
                </c:pt>
                <c:pt idx="45">
                  <c:v>34486</c:v>
                </c:pt>
                <c:pt idx="46">
                  <c:v>34578</c:v>
                </c:pt>
                <c:pt idx="47">
                  <c:v>34669</c:v>
                </c:pt>
                <c:pt idx="48">
                  <c:v>34759</c:v>
                </c:pt>
                <c:pt idx="49">
                  <c:v>34851</c:v>
                </c:pt>
                <c:pt idx="50">
                  <c:v>34943</c:v>
                </c:pt>
                <c:pt idx="51">
                  <c:v>35034</c:v>
                </c:pt>
                <c:pt idx="52">
                  <c:v>35125</c:v>
                </c:pt>
                <c:pt idx="53">
                  <c:v>35217</c:v>
                </c:pt>
                <c:pt idx="54">
                  <c:v>35309</c:v>
                </c:pt>
                <c:pt idx="55">
                  <c:v>35400</c:v>
                </c:pt>
                <c:pt idx="56">
                  <c:v>35490</c:v>
                </c:pt>
                <c:pt idx="57">
                  <c:v>35582</c:v>
                </c:pt>
                <c:pt idx="58">
                  <c:v>35674</c:v>
                </c:pt>
                <c:pt idx="59">
                  <c:v>35765</c:v>
                </c:pt>
                <c:pt idx="60">
                  <c:v>35855</c:v>
                </c:pt>
                <c:pt idx="61">
                  <c:v>35947</c:v>
                </c:pt>
                <c:pt idx="62">
                  <c:v>36039</c:v>
                </c:pt>
                <c:pt idx="63">
                  <c:v>36130</c:v>
                </c:pt>
                <c:pt idx="64">
                  <c:v>36220</c:v>
                </c:pt>
                <c:pt idx="65">
                  <c:v>36312</c:v>
                </c:pt>
                <c:pt idx="66">
                  <c:v>36404</c:v>
                </c:pt>
                <c:pt idx="67">
                  <c:v>36495</c:v>
                </c:pt>
                <c:pt idx="68">
                  <c:v>36586</c:v>
                </c:pt>
                <c:pt idx="69">
                  <c:v>36678</c:v>
                </c:pt>
                <c:pt idx="70">
                  <c:v>36770</c:v>
                </c:pt>
                <c:pt idx="71">
                  <c:v>36861</c:v>
                </c:pt>
                <c:pt idx="72">
                  <c:v>36951</c:v>
                </c:pt>
                <c:pt idx="73">
                  <c:v>37043</c:v>
                </c:pt>
                <c:pt idx="74">
                  <c:v>37135</c:v>
                </c:pt>
                <c:pt idx="75">
                  <c:v>37226</c:v>
                </c:pt>
                <c:pt idx="76">
                  <c:v>37316</c:v>
                </c:pt>
                <c:pt idx="77">
                  <c:v>37408</c:v>
                </c:pt>
                <c:pt idx="78">
                  <c:v>37500</c:v>
                </c:pt>
                <c:pt idx="79">
                  <c:v>37591</c:v>
                </c:pt>
                <c:pt idx="80">
                  <c:v>37681</c:v>
                </c:pt>
                <c:pt idx="81">
                  <c:v>37773</c:v>
                </c:pt>
                <c:pt idx="82">
                  <c:v>37865</c:v>
                </c:pt>
                <c:pt idx="83">
                  <c:v>37956</c:v>
                </c:pt>
                <c:pt idx="84">
                  <c:v>38047</c:v>
                </c:pt>
                <c:pt idx="85">
                  <c:v>38139</c:v>
                </c:pt>
                <c:pt idx="86">
                  <c:v>38231</c:v>
                </c:pt>
                <c:pt idx="87">
                  <c:v>38322</c:v>
                </c:pt>
                <c:pt idx="88">
                  <c:v>38412</c:v>
                </c:pt>
                <c:pt idx="89">
                  <c:v>38504</c:v>
                </c:pt>
                <c:pt idx="90">
                  <c:v>38596</c:v>
                </c:pt>
                <c:pt idx="91">
                  <c:v>38687</c:v>
                </c:pt>
                <c:pt idx="92">
                  <c:v>38777</c:v>
                </c:pt>
                <c:pt idx="93">
                  <c:v>38869</c:v>
                </c:pt>
                <c:pt idx="94">
                  <c:v>38961</c:v>
                </c:pt>
                <c:pt idx="95">
                  <c:v>39052</c:v>
                </c:pt>
              </c:strCache>
            </c:strRef>
          </c:cat>
          <c:val>
            <c:numRef>
              <c:f>'Saving &amp; Investment (Figs 2,11)'!$Q$12:$Q$107</c:f>
              <c:numCache>
                <c:ptCount val="96"/>
                <c:pt idx="0">
                  <c:v>0.005349878544879862</c:v>
                </c:pt>
                <c:pt idx="1">
                  <c:v>-0.004039592149734447</c:v>
                </c:pt>
                <c:pt idx="2">
                  <c:v>-0.007753852940365588</c:v>
                </c:pt>
                <c:pt idx="3">
                  <c:v>-0.010729739149084481</c:v>
                </c:pt>
                <c:pt idx="4">
                  <c:v>-0.01672152030364477</c:v>
                </c:pt>
                <c:pt idx="5">
                  <c:v>-0.01674108613567827</c:v>
                </c:pt>
                <c:pt idx="6">
                  <c:v>-0.01701656082679616</c:v>
                </c:pt>
                <c:pt idx="7">
                  <c:v>-0.010976017298997446</c:v>
                </c:pt>
                <c:pt idx="8">
                  <c:v>-0.003359544599353562</c:v>
                </c:pt>
                <c:pt idx="9">
                  <c:v>-0.007963205058116044</c:v>
                </c:pt>
                <c:pt idx="10">
                  <c:v>3.8735270096837434E-05</c:v>
                </c:pt>
                <c:pt idx="11">
                  <c:v>-0.007851591243561438</c:v>
                </c:pt>
                <c:pt idx="12">
                  <c:v>-0.00974236857622353</c:v>
                </c:pt>
                <c:pt idx="13">
                  <c:v>-0.009421695968304703</c:v>
                </c:pt>
                <c:pt idx="14">
                  <c:v>-0.001671985108363253</c:v>
                </c:pt>
                <c:pt idx="15">
                  <c:v>-0.0036963341596647848</c:v>
                </c:pt>
                <c:pt idx="16">
                  <c:v>-0.005364504559007817</c:v>
                </c:pt>
                <c:pt idx="17">
                  <c:v>-0.0018625098222439396</c:v>
                </c:pt>
                <c:pt idx="18">
                  <c:v>0.003865986920457166</c:v>
                </c:pt>
                <c:pt idx="19">
                  <c:v>-0.009061449098135135</c:v>
                </c:pt>
                <c:pt idx="20">
                  <c:v>0.006422774027643849</c:v>
                </c:pt>
                <c:pt idx="21">
                  <c:v>0.002106794589493542</c:v>
                </c:pt>
                <c:pt idx="22">
                  <c:v>-0.0009154411764705981</c:v>
                </c:pt>
                <c:pt idx="23">
                  <c:v>0.0018212478920741927</c:v>
                </c:pt>
                <c:pt idx="24">
                  <c:v>-0.009030032091116512</c:v>
                </c:pt>
                <c:pt idx="25">
                  <c:v>-0.007741081535034873</c:v>
                </c:pt>
                <c:pt idx="26">
                  <c:v>-0.005074941072745928</c:v>
                </c:pt>
                <c:pt idx="27">
                  <c:v>-0.00692906235532922</c:v>
                </c:pt>
                <c:pt idx="28">
                  <c:v>-0.009054794758913498</c:v>
                </c:pt>
                <c:pt idx="29">
                  <c:v>-0.009641631784807526</c:v>
                </c:pt>
                <c:pt idx="30">
                  <c:v>-0.012505445510856993</c:v>
                </c:pt>
                <c:pt idx="31">
                  <c:v>-0.005563485336497714</c:v>
                </c:pt>
                <c:pt idx="32">
                  <c:v>-0.0009791944383510881</c:v>
                </c:pt>
                <c:pt idx="33">
                  <c:v>-0.0007507051421132551</c:v>
                </c:pt>
                <c:pt idx="34">
                  <c:v>-0.004770281866789888</c:v>
                </c:pt>
                <c:pt idx="35">
                  <c:v>-0.007028478172174624</c:v>
                </c:pt>
                <c:pt idx="36">
                  <c:v>0.0025693730729701952</c:v>
                </c:pt>
                <c:pt idx="37">
                  <c:v>-0.0028829755256371743</c:v>
                </c:pt>
                <c:pt idx="38">
                  <c:v>-0.004344745794450857</c:v>
                </c:pt>
                <c:pt idx="39">
                  <c:v>-0.0063949150200359245</c:v>
                </c:pt>
                <c:pt idx="40">
                  <c:v>-0.009546808510638305</c:v>
                </c:pt>
                <c:pt idx="41">
                  <c:v>-0.0060709608465927024</c:v>
                </c:pt>
                <c:pt idx="42">
                  <c:v>-0.004179144504536712</c:v>
                </c:pt>
                <c:pt idx="43">
                  <c:v>-0.0035292565666041322</c:v>
                </c:pt>
                <c:pt idx="44">
                  <c:v>-0.001372438834615714</c:v>
                </c:pt>
                <c:pt idx="45">
                  <c:v>-0.0066742248171872435</c:v>
                </c:pt>
                <c:pt idx="46">
                  <c:v>-0.002855582167317959</c:v>
                </c:pt>
                <c:pt idx="47">
                  <c:v>-0.009321520103618372</c:v>
                </c:pt>
                <c:pt idx="48">
                  <c:v>-0.013452247880258457</c:v>
                </c:pt>
                <c:pt idx="49">
                  <c:v>-0.010909497479264924</c:v>
                </c:pt>
                <c:pt idx="50">
                  <c:v>-0.009657178864949652</c:v>
                </c:pt>
                <c:pt idx="51">
                  <c:v>-0.00478427067350933</c:v>
                </c:pt>
                <c:pt idx="52">
                  <c:v>-0.0015380501421825747</c:v>
                </c:pt>
                <c:pt idx="53">
                  <c:v>-0.0023293512080820506</c:v>
                </c:pt>
                <c:pt idx="54">
                  <c:v>-0.005918636167895218</c:v>
                </c:pt>
                <c:pt idx="55">
                  <c:v>-0.007140030611863969</c:v>
                </c:pt>
                <c:pt idx="56">
                  <c:v>-0.006056173703731007</c:v>
                </c:pt>
                <c:pt idx="57">
                  <c:v>-0.014573648086271576</c:v>
                </c:pt>
                <c:pt idx="58">
                  <c:v>-0.008945354736754549</c:v>
                </c:pt>
                <c:pt idx="59">
                  <c:v>-0.010968094868356038</c:v>
                </c:pt>
                <c:pt idx="60">
                  <c:v>-0.017650868823345038</c:v>
                </c:pt>
                <c:pt idx="61">
                  <c:v>-0.016938152758426125</c:v>
                </c:pt>
                <c:pt idx="62">
                  <c:v>-0.01487952560009997</c:v>
                </c:pt>
                <c:pt idx="63">
                  <c:v>-0.018702849117174975</c:v>
                </c:pt>
                <c:pt idx="64">
                  <c:v>-0.020010552697533313</c:v>
                </c:pt>
                <c:pt idx="65">
                  <c:v>-0.020294900053203616</c:v>
                </c:pt>
                <c:pt idx="66">
                  <c:v>-0.02022176081512084</c:v>
                </c:pt>
                <c:pt idx="67">
                  <c:v>-0.02623656926440895</c:v>
                </c:pt>
                <c:pt idx="68">
                  <c:v>-0.027883542574441884</c:v>
                </c:pt>
                <c:pt idx="69">
                  <c:v>-0.03354588421436975</c:v>
                </c:pt>
                <c:pt idx="70">
                  <c:v>-0.03421666531899409</c:v>
                </c:pt>
                <c:pt idx="71">
                  <c:v>-0.030421046321090287</c:v>
                </c:pt>
                <c:pt idx="72">
                  <c:v>-0.02503946243613446</c:v>
                </c:pt>
                <c:pt idx="73">
                  <c:v>-0.019261021280778494</c:v>
                </c:pt>
                <c:pt idx="74">
                  <c:v>-0.012766405957564174</c:v>
                </c:pt>
                <c:pt idx="75">
                  <c:v>-0.005573008183750938</c:v>
                </c:pt>
                <c:pt idx="76">
                  <c:v>-0.004726289878855156</c:v>
                </c:pt>
                <c:pt idx="77">
                  <c:v>-0.002365631553244668</c:v>
                </c:pt>
                <c:pt idx="78">
                  <c:v>-0.000879511224779764</c:v>
                </c:pt>
                <c:pt idx="79">
                  <c:v>0.0008710565637011323</c:v>
                </c:pt>
                <c:pt idx="80">
                  <c:v>-0.0005162449161928008</c:v>
                </c:pt>
                <c:pt idx="81">
                  <c:v>-0.005857977296939862</c:v>
                </c:pt>
                <c:pt idx="82">
                  <c:v>-0.0018729241099481068</c:v>
                </c:pt>
                <c:pt idx="83">
                  <c:v>-0.0031591619236454676</c:v>
                </c:pt>
                <c:pt idx="84">
                  <c:v>-0.0015068469330087296</c:v>
                </c:pt>
                <c:pt idx="85">
                  <c:v>0.0014499944395493507</c:v>
                </c:pt>
                <c:pt idx="86">
                  <c:v>0.0020800655112154197</c:v>
                </c:pt>
                <c:pt idx="87">
                  <c:v>-0.01500679251573114</c:v>
                </c:pt>
                <c:pt idx="88">
                  <c:v>-0.005785295924636496</c:v>
                </c:pt>
                <c:pt idx="89">
                  <c:v>0.007805747256476983</c:v>
                </c:pt>
                <c:pt idx="90">
                  <c:v>0.02442351711192249</c:v>
                </c:pt>
                <c:pt idx="91">
                  <c:v>0.017279290590912672</c:v>
                </c:pt>
                <c:pt idx="92">
                  <c:v>0.00023655023240829815</c:v>
                </c:pt>
                <c:pt idx="93">
                  <c:v>-0.005493755720455967</c:v>
                </c:pt>
                <c:pt idx="94">
                  <c:v>-0.003622481108312344</c:v>
                </c:pt>
                <c:pt idx="95">
                  <c:v>-0.0052149260139311305</c:v>
                </c:pt>
              </c:numCache>
            </c:numRef>
          </c:val>
          <c:smooth val="0"/>
        </c:ser>
        <c:axId val="1746059"/>
        <c:axId val="15714532"/>
      </c:lineChart>
      <c:catAx>
        <c:axId val="1746059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spPr>
          <a:ln w="12700">
            <a:solidFill/>
          </a:ln>
        </c:spPr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15714532"/>
        <c:crosses val="autoZero"/>
        <c:auto val="1"/>
        <c:lblOffset val="100"/>
        <c:noMultiLvlLbl val="0"/>
      </c:catAx>
      <c:valAx>
        <c:axId val="15714532"/>
        <c:scaling>
          <c:orientation val="minMax"/>
          <c:max val="0.08"/>
          <c:min val="-0.04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1746059"/>
        <c:crossesAt val="1"/>
        <c:crossBetween val="midCat"/>
        <c:dispUnits/>
        <c:majorUnit val="0.01"/>
      </c:valAx>
      <c:spPr>
        <a:noFill/>
        <a:ln w="3175">
          <a:solidFill>
            <a:srgbClr val="969696"/>
          </a:solidFill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.18425"/>
          <c:y val="0.13775"/>
          <c:w val="0.72225"/>
          <c:h val="0.0585"/>
        </c:manualLayout>
      </c:layout>
      <c:overlay val="0"/>
      <c:txPr>
        <a:bodyPr vert="horz" rot="0"/>
        <a:lstStyle/>
        <a:p>
          <a:pPr>
            <a:defRPr lang="en-US" cap="none" sz="1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17025"/>
          <c:w val="0.989"/>
          <c:h val="0.7855"/>
        </c:manualLayout>
      </c:layout>
      <c:areaChart>
        <c:grouping val="standard"/>
        <c:varyColors val="0"/>
        <c:ser>
          <c:idx val="1"/>
          <c:order val="0"/>
          <c:spPr>
            <a:solidFill>
              <a:srgbClr val="C0C0C0"/>
            </a:solidFill>
            <a:ln w="127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'FoF vs NIPA (Figs 3,9,10)'!$B$8:$B$219</c:f>
              <c:strCache>
                <c:ptCount val="212"/>
                <c:pt idx="0">
                  <c:v>19784</c:v>
                </c:pt>
                <c:pt idx="1">
                  <c:v>19876</c:v>
                </c:pt>
                <c:pt idx="2">
                  <c:v>19968</c:v>
                </c:pt>
                <c:pt idx="3">
                  <c:v>20059</c:v>
                </c:pt>
                <c:pt idx="4">
                  <c:v>20149</c:v>
                </c:pt>
                <c:pt idx="5">
                  <c:v>20241</c:v>
                </c:pt>
                <c:pt idx="6">
                  <c:v>20333</c:v>
                </c:pt>
                <c:pt idx="7">
                  <c:v>20424</c:v>
                </c:pt>
                <c:pt idx="8">
                  <c:v>20515</c:v>
                </c:pt>
                <c:pt idx="9">
                  <c:v>20607</c:v>
                </c:pt>
                <c:pt idx="10">
                  <c:v>20699</c:v>
                </c:pt>
                <c:pt idx="11">
                  <c:v>20790</c:v>
                </c:pt>
                <c:pt idx="12">
                  <c:v>20880</c:v>
                </c:pt>
                <c:pt idx="13">
                  <c:v>20972</c:v>
                </c:pt>
                <c:pt idx="14">
                  <c:v>21064</c:v>
                </c:pt>
                <c:pt idx="15">
                  <c:v>21155</c:v>
                </c:pt>
                <c:pt idx="16">
                  <c:v>21245</c:v>
                </c:pt>
                <c:pt idx="17">
                  <c:v>21337</c:v>
                </c:pt>
                <c:pt idx="18">
                  <c:v>21429</c:v>
                </c:pt>
                <c:pt idx="19">
                  <c:v>21520</c:v>
                </c:pt>
                <c:pt idx="20">
                  <c:v>21610</c:v>
                </c:pt>
                <c:pt idx="21">
                  <c:v>21702</c:v>
                </c:pt>
                <c:pt idx="22">
                  <c:v>21794</c:v>
                </c:pt>
                <c:pt idx="23">
                  <c:v>21885</c:v>
                </c:pt>
                <c:pt idx="24">
                  <c:v>21976</c:v>
                </c:pt>
                <c:pt idx="25">
                  <c:v>22068</c:v>
                </c:pt>
                <c:pt idx="26">
                  <c:v>22160</c:v>
                </c:pt>
                <c:pt idx="27">
                  <c:v>22251</c:v>
                </c:pt>
                <c:pt idx="28">
                  <c:v>22341</c:v>
                </c:pt>
                <c:pt idx="29">
                  <c:v>22433</c:v>
                </c:pt>
                <c:pt idx="30">
                  <c:v>22525</c:v>
                </c:pt>
                <c:pt idx="31">
                  <c:v>22616</c:v>
                </c:pt>
                <c:pt idx="32">
                  <c:v>22706</c:v>
                </c:pt>
                <c:pt idx="33">
                  <c:v>22798</c:v>
                </c:pt>
                <c:pt idx="34">
                  <c:v>22890</c:v>
                </c:pt>
                <c:pt idx="35">
                  <c:v>22981</c:v>
                </c:pt>
                <c:pt idx="36">
                  <c:v>23071</c:v>
                </c:pt>
                <c:pt idx="37">
                  <c:v>23163</c:v>
                </c:pt>
                <c:pt idx="38">
                  <c:v>23255</c:v>
                </c:pt>
                <c:pt idx="39">
                  <c:v>23346</c:v>
                </c:pt>
                <c:pt idx="40">
                  <c:v>23437</c:v>
                </c:pt>
                <c:pt idx="41">
                  <c:v>23529</c:v>
                </c:pt>
                <c:pt idx="42">
                  <c:v>23621</c:v>
                </c:pt>
                <c:pt idx="43">
                  <c:v>23712</c:v>
                </c:pt>
                <c:pt idx="44">
                  <c:v>23802</c:v>
                </c:pt>
                <c:pt idx="45">
                  <c:v>23894</c:v>
                </c:pt>
                <c:pt idx="46">
                  <c:v>23986</c:v>
                </c:pt>
                <c:pt idx="47">
                  <c:v>24077</c:v>
                </c:pt>
                <c:pt idx="48">
                  <c:v>24167</c:v>
                </c:pt>
                <c:pt idx="49">
                  <c:v>24259</c:v>
                </c:pt>
                <c:pt idx="50">
                  <c:v>24351</c:v>
                </c:pt>
                <c:pt idx="51">
                  <c:v>24442</c:v>
                </c:pt>
                <c:pt idx="52">
                  <c:v>24532</c:v>
                </c:pt>
                <c:pt idx="53">
                  <c:v>24624</c:v>
                </c:pt>
                <c:pt idx="54">
                  <c:v>24716</c:v>
                </c:pt>
                <c:pt idx="55">
                  <c:v>24807</c:v>
                </c:pt>
                <c:pt idx="56">
                  <c:v>24898</c:v>
                </c:pt>
                <c:pt idx="57">
                  <c:v>24990</c:v>
                </c:pt>
                <c:pt idx="58">
                  <c:v>25082</c:v>
                </c:pt>
                <c:pt idx="59">
                  <c:v>25173</c:v>
                </c:pt>
                <c:pt idx="60">
                  <c:v>25263</c:v>
                </c:pt>
                <c:pt idx="61">
                  <c:v>25355</c:v>
                </c:pt>
                <c:pt idx="62">
                  <c:v>25447</c:v>
                </c:pt>
                <c:pt idx="63">
                  <c:v>25538</c:v>
                </c:pt>
                <c:pt idx="64">
                  <c:v>25628</c:v>
                </c:pt>
                <c:pt idx="65">
                  <c:v>25720</c:v>
                </c:pt>
                <c:pt idx="66">
                  <c:v>25812</c:v>
                </c:pt>
                <c:pt idx="67">
                  <c:v>25903</c:v>
                </c:pt>
                <c:pt idx="68">
                  <c:v>25993</c:v>
                </c:pt>
                <c:pt idx="69">
                  <c:v>26085</c:v>
                </c:pt>
                <c:pt idx="70">
                  <c:v>26177</c:v>
                </c:pt>
                <c:pt idx="71">
                  <c:v>26268</c:v>
                </c:pt>
                <c:pt idx="72">
                  <c:v>26359</c:v>
                </c:pt>
                <c:pt idx="73">
                  <c:v>26451</c:v>
                </c:pt>
                <c:pt idx="74">
                  <c:v>26543</c:v>
                </c:pt>
                <c:pt idx="75">
                  <c:v>26634</c:v>
                </c:pt>
                <c:pt idx="76">
                  <c:v>26724</c:v>
                </c:pt>
                <c:pt idx="77">
                  <c:v>26816</c:v>
                </c:pt>
                <c:pt idx="78">
                  <c:v>26908</c:v>
                </c:pt>
                <c:pt idx="79">
                  <c:v>26999</c:v>
                </c:pt>
                <c:pt idx="80">
                  <c:v>27089</c:v>
                </c:pt>
                <c:pt idx="81">
                  <c:v>27181</c:v>
                </c:pt>
                <c:pt idx="82">
                  <c:v>27273</c:v>
                </c:pt>
                <c:pt idx="83">
                  <c:v>27364</c:v>
                </c:pt>
                <c:pt idx="84">
                  <c:v>27454</c:v>
                </c:pt>
                <c:pt idx="85">
                  <c:v>27546</c:v>
                </c:pt>
                <c:pt idx="86">
                  <c:v>27638</c:v>
                </c:pt>
                <c:pt idx="87">
                  <c:v>27729</c:v>
                </c:pt>
                <c:pt idx="88">
                  <c:v>27820</c:v>
                </c:pt>
                <c:pt idx="89">
                  <c:v>27912</c:v>
                </c:pt>
                <c:pt idx="90">
                  <c:v>28004</c:v>
                </c:pt>
                <c:pt idx="91">
                  <c:v>28095</c:v>
                </c:pt>
                <c:pt idx="92">
                  <c:v>28185</c:v>
                </c:pt>
                <c:pt idx="93">
                  <c:v>28277</c:v>
                </c:pt>
                <c:pt idx="94">
                  <c:v>28369</c:v>
                </c:pt>
                <c:pt idx="95">
                  <c:v>28460</c:v>
                </c:pt>
                <c:pt idx="96">
                  <c:v>28550</c:v>
                </c:pt>
                <c:pt idx="97">
                  <c:v>28642</c:v>
                </c:pt>
                <c:pt idx="98">
                  <c:v>28734</c:v>
                </c:pt>
                <c:pt idx="99">
                  <c:v>28825</c:v>
                </c:pt>
                <c:pt idx="100">
                  <c:v>28915</c:v>
                </c:pt>
                <c:pt idx="101">
                  <c:v>29007</c:v>
                </c:pt>
                <c:pt idx="102">
                  <c:v>29099</c:v>
                </c:pt>
                <c:pt idx="103">
                  <c:v>29190</c:v>
                </c:pt>
                <c:pt idx="104">
                  <c:v>29281</c:v>
                </c:pt>
                <c:pt idx="105">
                  <c:v>29373</c:v>
                </c:pt>
                <c:pt idx="106">
                  <c:v>29465</c:v>
                </c:pt>
                <c:pt idx="107">
                  <c:v>29556</c:v>
                </c:pt>
                <c:pt idx="108">
                  <c:v>29646</c:v>
                </c:pt>
                <c:pt idx="109">
                  <c:v>29738</c:v>
                </c:pt>
                <c:pt idx="110">
                  <c:v>29830</c:v>
                </c:pt>
                <c:pt idx="111">
                  <c:v>29921</c:v>
                </c:pt>
                <c:pt idx="112">
                  <c:v>30011</c:v>
                </c:pt>
                <c:pt idx="113">
                  <c:v>30103</c:v>
                </c:pt>
                <c:pt idx="114">
                  <c:v>30195</c:v>
                </c:pt>
                <c:pt idx="115">
                  <c:v>30286</c:v>
                </c:pt>
                <c:pt idx="116">
                  <c:v>30376</c:v>
                </c:pt>
                <c:pt idx="117">
                  <c:v>30468</c:v>
                </c:pt>
                <c:pt idx="118">
                  <c:v>30560</c:v>
                </c:pt>
                <c:pt idx="119">
                  <c:v>30651</c:v>
                </c:pt>
                <c:pt idx="120">
                  <c:v>30742</c:v>
                </c:pt>
                <c:pt idx="121">
                  <c:v>30834</c:v>
                </c:pt>
                <c:pt idx="122">
                  <c:v>30926</c:v>
                </c:pt>
                <c:pt idx="123">
                  <c:v>31017</c:v>
                </c:pt>
                <c:pt idx="124">
                  <c:v>31107</c:v>
                </c:pt>
                <c:pt idx="125">
                  <c:v>31199</c:v>
                </c:pt>
                <c:pt idx="126">
                  <c:v>31291</c:v>
                </c:pt>
                <c:pt idx="127">
                  <c:v>31382</c:v>
                </c:pt>
                <c:pt idx="128">
                  <c:v>31472</c:v>
                </c:pt>
                <c:pt idx="129">
                  <c:v>31564</c:v>
                </c:pt>
                <c:pt idx="130">
                  <c:v>31656</c:v>
                </c:pt>
                <c:pt idx="131">
                  <c:v>31747</c:v>
                </c:pt>
                <c:pt idx="132">
                  <c:v>31837</c:v>
                </c:pt>
                <c:pt idx="133">
                  <c:v>31929</c:v>
                </c:pt>
                <c:pt idx="134">
                  <c:v>32021</c:v>
                </c:pt>
                <c:pt idx="135">
                  <c:v>32112</c:v>
                </c:pt>
                <c:pt idx="136">
                  <c:v>32203</c:v>
                </c:pt>
                <c:pt idx="137">
                  <c:v>32295</c:v>
                </c:pt>
                <c:pt idx="138">
                  <c:v>32387</c:v>
                </c:pt>
                <c:pt idx="139">
                  <c:v>32478</c:v>
                </c:pt>
                <c:pt idx="140">
                  <c:v>32568</c:v>
                </c:pt>
                <c:pt idx="141">
                  <c:v>32660</c:v>
                </c:pt>
                <c:pt idx="142">
                  <c:v>32752</c:v>
                </c:pt>
                <c:pt idx="143">
                  <c:v>32843</c:v>
                </c:pt>
                <c:pt idx="144">
                  <c:v>32933</c:v>
                </c:pt>
                <c:pt idx="145">
                  <c:v>33025</c:v>
                </c:pt>
                <c:pt idx="146">
                  <c:v>33117</c:v>
                </c:pt>
                <c:pt idx="147">
                  <c:v>33208</c:v>
                </c:pt>
                <c:pt idx="148">
                  <c:v>33298</c:v>
                </c:pt>
                <c:pt idx="149">
                  <c:v>33390</c:v>
                </c:pt>
                <c:pt idx="150">
                  <c:v>33482</c:v>
                </c:pt>
                <c:pt idx="151">
                  <c:v>33573</c:v>
                </c:pt>
                <c:pt idx="152">
                  <c:v>33664</c:v>
                </c:pt>
                <c:pt idx="153">
                  <c:v>33756</c:v>
                </c:pt>
                <c:pt idx="154">
                  <c:v>33848</c:v>
                </c:pt>
                <c:pt idx="155">
                  <c:v>33939</c:v>
                </c:pt>
                <c:pt idx="156">
                  <c:v>34029</c:v>
                </c:pt>
                <c:pt idx="157">
                  <c:v>34121</c:v>
                </c:pt>
                <c:pt idx="158">
                  <c:v>34213</c:v>
                </c:pt>
                <c:pt idx="159">
                  <c:v>34304</c:v>
                </c:pt>
                <c:pt idx="160">
                  <c:v>34394</c:v>
                </c:pt>
                <c:pt idx="161">
                  <c:v>34486</c:v>
                </c:pt>
                <c:pt idx="162">
                  <c:v>34578</c:v>
                </c:pt>
                <c:pt idx="163">
                  <c:v>34669</c:v>
                </c:pt>
                <c:pt idx="164">
                  <c:v>34759</c:v>
                </c:pt>
                <c:pt idx="165">
                  <c:v>34851</c:v>
                </c:pt>
                <c:pt idx="166">
                  <c:v>34943</c:v>
                </c:pt>
                <c:pt idx="167">
                  <c:v>35034</c:v>
                </c:pt>
                <c:pt idx="168">
                  <c:v>35125</c:v>
                </c:pt>
                <c:pt idx="169">
                  <c:v>35217</c:v>
                </c:pt>
                <c:pt idx="170">
                  <c:v>35309</c:v>
                </c:pt>
                <c:pt idx="171">
                  <c:v>35400</c:v>
                </c:pt>
                <c:pt idx="172">
                  <c:v>35490</c:v>
                </c:pt>
                <c:pt idx="173">
                  <c:v>35582</c:v>
                </c:pt>
                <c:pt idx="174">
                  <c:v>35674</c:v>
                </c:pt>
                <c:pt idx="175">
                  <c:v>35765</c:v>
                </c:pt>
                <c:pt idx="176">
                  <c:v>35855</c:v>
                </c:pt>
                <c:pt idx="177">
                  <c:v>35947</c:v>
                </c:pt>
                <c:pt idx="178">
                  <c:v>36039</c:v>
                </c:pt>
                <c:pt idx="179">
                  <c:v>36130</c:v>
                </c:pt>
                <c:pt idx="180">
                  <c:v>36220</c:v>
                </c:pt>
                <c:pt idx="181">
                  <c:v>36312</c:v>
                </c:pt>
                <c:pt idx="182">
                  <c:v>36404</c:v>
                </c:pt>
                <c:pt idx="183">
                  <c:v>36495</c:v>
                </c:pt>
                <c:pt idx="184">
                  <c:v>36586</c:v>
                </c:pt>
                <c:pt idx="185">
                  <c:v>36678</c:v>
                </c:pt>
                <c:pt idx="186">
                  <c:v>36770</c:v>
                </c:pt>
                <c:pt idx="187">
                  <c:v>36861</c:v>
                </c:pt>
                <c:pt idx="188">
                  <c:v>36951</c:v>
                </c:pt>
                <c:pt idx="189">
                  <c:v>37043</c:v>
                </c:pt>
                <c:pt idx="190">
                  <c:v>37135</c:v>
                </c:pt>
                <c:pt idx="191">
                  <c:v>37226</c:v>
                </c:pt>
                <c:pt idx="192">
                  <c:v>37316</c:v>
                </c:pt>
                <c:pt idx="193">
                  <c:v>37408</c:v>
                </c:pt>
                <c:pt idx="194">
                  <c:v>37500</c:v>
                </c:pt>
                <c:pt idx="195">
                  <c:v>37591</c:v>
                </c:pt>
                <c:pt idx="196">
                  <c:v>37681</c:v>
                </c:pt>
                <c:pt idx="197">
                  <c:v>37773</c:v>
                </c:pt>
                <c:pt idx="198">
                  <c:v>37865</c:v>
                </c:pt>
                <c:pt idx="199">
                  <c:v>37956</c:v>
                </c:pt>
                <c:pt idx="200">
                  <c:v>38047</c:v>
                </c:pt>
                <c:pt idx="201">
                  <c:v>38139</c:v>
                </c:pt>
                <c:pt idx="202">
                  <c:v>38231</c:v>
                </c:pt>
                <c:pt idx="203">
                  <c:v>38322</c:v>
                </c:pt>
                <c:pt idx="204">
                  <c:v>38412</c:v>
                </c:pt>
                <c:pt idx="205">
                  <c:v>38504</c:v>
                </c:pt>
                <c:pt idx="206">
                  <c:v>38596</c:v>
                </c:pt>
                <c:pt idx="207">
                  <c:v>38687</c:v>
                </c:pt>
                <c:pt idx="208">
                  <c:v>38777</c:v>
                </c:pt>
                <c:pt idx="209">
                  <c:v>38869</c:v>
                </c:pt>
                <c:pt idx="210">
                  <c:v>38961</c:v>
                </c:pt>
                <c:pt idx="211">
                  <c:v>39052</c:v>
                </c:pt>
              </c:strCache>
            </c:strRef>
          </c:cat>
          <c:val>
            <c:numRef>
              <c:f>'FoF vs NIPA (Figs 3,9,10)'!$Q$8:$Q$219</c:f>
              <c:numCache>
                <c:ptCount val="212"/>
                <c:pt idx="0">
                  <c:v>99999999</c:v>
                </c:pt>
                <c:pt idx="1">
                  <c:v>99999999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99999999</c:v>
                </c:pt>
                <c:pt idx="15">
                  <c:v>99999999</c:v>
                </c:pt>
                <c:pt idx="16">
                  <c:v>99999999</c:v>
                </c:pt>
                <c:pt idx="17">
                  <c:v>99999999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99999999</c:v>
                </c:pt>
                <c:pt idx="26">
                  <c:v>99999999</c:v>
                </c:pt>
                <c:pt idx="27">
                  <c:v>99999999</c:v>
                </c:pt>
                <c:pt idx="28">
                  <c:v>99999999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99999999</c:v>
                </c:pt>
                <c:pt idx="64">
                  <c:v>99999999</c:v>
                </c:pt>
                <c:pt idx="65">
                  <c:v>99999999</c:v>
                </c:pt>
                <c:pt idx="66">
                  <c:v>99999999</c:v>
                </c:pt>
                <c:pt idx="67">
                  <c:v>99999999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99999999</c:v>
                </c:pt>
                <c:pt idx="80">
                  <c:v>99999999</c:v>
                </c:pt>
                <c:pt idx="81">
                  <c:v>99999999</c:v>
                </c:pt>
                <c:pt idx="82">
                  <c:v>99999999</c:v>
                </c:pt>
                <c:pt idx="83">
                  <c:v>99999999</c:v>
                </c:pt>
                <c:pt idx="84">
                  <c:v>99999999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99999999</c:v>
                </c:pt>
                <c:pt idx="105">
                  <c:v>99999999</c:v>
                </c:pt>
                <c:pt idx="106">
                  <c:v>99999999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99999999</c:v>
                </c:pt>
                <c:pt idx="111">
                  <c:v>99999999</c:v>
                </c:pt>
                <c:pt idx="112">
                  <c:v>99999999</c:v>
                </c:pt>
                <c:pt idx="113">
                  <c:v>99999999</c:v>
                </c:pt>
                <c:pt idx="114">
                  <c:v>99999999</c:v>
                </c:pt>
                <c:pt idx="115">
                  <c:v>99999999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99999999</c:v>
                </c:pt>
                <c:pt idx="147">
                  <c:v>99999999</c:v>
                </c:pt>
                <c:pt idx="148">
                  <c:v>99999999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99999999</c:v>
                </c:pt>
                <c:pt idx="189">
                  <c:v>99999999</c:v>
                </c:pt>
                <c:pt idx="190">
                  <c:v>99999999</c:v>
                </c:pt>
                <c:pt idx="191">
                  <c:v>99999999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</c:numCache>
            </c:numRef>
          </c:val>
        </c:ser>
        <c:ser>
          <c:idx val="2"/>
          <c:order val="1"/>
          <c:spPr>
            <a:solidFill>
              <a:srgbClr val="C0C0C0"/>
            </a:solidFill>
            <a:ln w="127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'FoF vs NIPA (Figs 3,9,10)'!$B$8:$B$219</c:f>
              <c:strCache>
                <c:ptCount val="212"/>
                <c:pt idx="0">
                  <c:v>19784</c:v>
                </c:pt>
                <c:pt idx="1">
                  <c:v>19876</c:v>
                </c:pt>
                <c:pt idx="2">
                  <c:v>19968</c:v>
                </c:pt>
                <c:pt idx="3">
                  <c:v>20059</c:v>
                </c:pt>
                <c:pt idx="4">
                  <c:v>20149</c:v>
                </c:pt>
                <c:pt idx="5">
                  <c:v>20241</c:v>
                </c:pt>
                <c:pt idx="6">
                  <c:v>20333</c:v>
                </c:pt>
                <c:pt idx="7">
                  <c:v>20424</c:v>
                </c:pt>
                <c:pt idx="8">
                  <c:v>20515</c:v>
                </c:pt>
                <c:pt idx="9">
                  <c:v>20607</c:v>
                </c:pt>
                <c:pt idx="10">
                  <c:v>20699</c:v>
                </c:pt>
                <c:pt idx="11">
                  <c:v>20790</c:v>
                </c:pt>
                <c:pt idx="12">
                  <c:v>20880</c:v>
                </c:pt>
                <c:pt idx="13">
                  <c:v>20972</c:v>
                </c:pt>
                <c:pt idx="14">
                  <c:v>21064</c:v>
                </c:pt>
                <c:pt idx="15">
                  <c:v>21155</c:v>
                </c:pt>
                <c:pt idx="16">
                  <c:v>21245</c:v>
                </c:pt>
                <c:pt idx="17">
                  <c:v>21337</c:v>
                </c:pt>
                <c:pt idx="18">
                  <c:v>21429</c:v>
                </c:pt>
                <c:pt idx="19">
                  <c:v>21520</c:v>
                </c:pt>
                <c:pt idx="20">
                  <c:v>21610</c:v>
                </c:pt>
                <c:pt idx="21">
                  <c:v>21702</c:v>
                </c:pt>
                <c:pt idx="22">
                  <c:v>21794</c:v>
                </c:pt>
                <c:pt idx="23">
                  <c:v>21885</c:v>
                </c:pt>
                <c:pt idx="24">
                  <c:v>21976</c:v>
                </c:pt>
                <c:pt idx="25">
                  <c:v>22068</c:v>
                </c:pt>
                <c:pt idx="26">
                  <c:v>22160</c:v>
                </c:pt>
                <c:pt idx="27">
                  <c:v>22251</c:v>
                </c:pt>
                <c:pt idx="28">
                  <c:v>22341</c:v>
                </c:pt>
                <c:pt idx="29">
                  <c:v>22433</c:v>
                </c:pt>
                <c:pt idx="30">
                  <c:v>22525</c:v>
                </c:pt>
                <c:pt idx="31">
                  <c:v>22616</c:v>
                </c:pt>
                <c:pt idx="32">
                  <c:v>22706</c:v>
                </c:pt>
                <c:pt idx="33">
                  <c:v>22798</c:v>
                </c:pt>
                <c:pt idx="34">
                  <c:v>22890</c:v>
                </c:pt>
                <c:pt idx="35">
                  <c:v>22981</c:v>
                </c:pt>
                <c:pt idx="36">
                  <c:v>23071</c:v>
                </c:pt>
                <c:pt idx="37">
                  <c:v>23163</c:v>
                </c:pt>
                <c:pt idx="38">
                  <c:v>23255</c:v>
                </c:pt>
                <c:pt idx="39">
                  <c:v>23346</c:v>
                </c:pt>
                <c:pt idx="40">
                  <c:v>23437</c:v>
                </c:pt>
                <c:pt idx="41">
                  <c:v>23529</c:v>
                </c:pt>
                <c:pt idx="42">
                  <c:v>23621</c:v>
                </c:pt>
                <c:pt idx="43">
                  <c:v>23712</c:v>
                </c:pt>
                <c:pt idx="44">
                  <c:v>23802</c:v>
                </c:pt>
                <c:pt idx="45">
                  <c:v>23894</c:v>
                </c:pt>
                <c:pt idx="46">
                  <c:v>23986</c:v>
                </c:pt>
                <c:pt idx="47">
                  <c:v>24077</c:v>
                </c:pt>
                <c:pt idx="48">
                  <c:v>24167</c:v>
                </c:pt>
                <c:pt idx="49">
                  <c:v>24259</c:v>
                </c:pt>
                <c:pt idx="50">
                  <c:v>24351</c:v>
                </c:pt>
                <c:pt idx="51">
                  <c:v>24442</c:v>
                </c:pt>
                <c:pt idx="52">
                  <c:v>24532</c:v>
                </c:pt>
                <c:pt idx="53">
                  <c:v>24624</c:v>
                </c:pt>
                <c:pt idx="54">
                  <c:v>24716</c:v>
                </c:pt>
                <c:pt idx="55">
                  <c:v>24807</c:v>
                </c:pt>
                <c:pt idx="56">
                  <c:v>24898</c:v>
                </c:pt>
                <c:pt idx="57">
                  <c:v>24990</c:v>
                </c:pt>
                <c:pt idx="58">
                  <c:v>25082</c:v>
                </c:pt>
                <c:pt idx="59">
                  <c:v>25173</c:v>
                </c:pt>
                <c:pt idx="60">
                  <c:v>25263</c:v>
                </c:pt>
                <c:pt idx="61">
                  <c:v>25355</c:v>
                </c:pt>
                <c:pt idx="62">
                  <c:v>25447</c:v>
                </c:pt>
                <c:pt idx="63">
                  <c:v>25538</c:v>
                </c:pt>
                <c:pt idx="64">
                  <c:v>25628</c:v>
                </c:pt>
                <c:pt idx="65">
                  <c:v>25720</c:v>
                </c:pt>
                <c:pt idx="66">
                  <c:v>25812</c:v>
                </c:pt>
                <c:pt idx="67">
                  <c:v>25903</c:v>
                </c:pt>
                <c:pt idx="68">
                  <c:v>25993</c:v>
                </c:pt>
                <c:pt idx="69">
                  <c:v>26085</c:v>
                </c:pt>
                <c:pt idx="70">
                  <c:v>26177</c:v>
                </c:pt>
                <c:pt idx="71">
                  <c:v>26268</c:v>
                </c:pt>
                <c:pt idx="72">
                  <c:v>26359</c:v>
                </c:pt>
                <c:pt idx="73">
                  <c:v>26451</c:v>
                </c:pt>
                <c:pt idx="74">
                  <c:v>26543</c:v>
                </c:pt>
                <c:pt idx="75">
                  <c:v>26634</c:v>
                </c:pt>
                <c:pt idx="76">
                  <c:v>26724</c:v>
                </c:pt>
                <c:pt idx="77">
                  <c:v>26816</c:v>
                </c:pt>
                <c:pt idx="78">
                  <c:v>26908</c:v>
                </c:pt>
                <c:pt idx="79">
                  <c:v>26999</c:v>
                </c:pt>
                <c:pt idx="80">
                  <c:v>27089</c:v>
                </c:pt>
                <c:pt idx="81">
                  <c:v>27181</c:v>
                </c:pt>
                <c:pt idx="82">
                  <c:v>27273</c:v>
                </c:pt>
                <c:pt idx="83">
                  <c:v>27364</c:v>
                </c:pt>
                <c:pt idx="84">
                  <c:v>27454</c:v>
                </c:pt>
                <c:pt idx="85">
                  <c:v>27546</c:v>
                </c:pt>
                <c:pt idx="86">
                  <c:v>27638</c:v>
                </c:pt>
                <c:pt idx="87">
                  <c:v>27729</c:v>
                </c:pt>
                <c:pt idx="88">
                  <c:v>27820</c:v>
                </c:pt>
                <c:pt idx="89">
                  <c:v>27912</c:v>
                </c:pt>
                <c:pt idx="90">
                  <c:v>28004</c:v>
                </c:pt>
                <c:pt idx="91">
                  <c:v>28095</c:v>
                </c:pt>
                <c:pt idx="92">
                  <c:v>28185</c:v>
                </c:pt>
                <c:pt idx="93">
                  <c:v>28277</c:v>
                </c:pt>
                <c:pt idx="94">
                  <c:v>28369</c:v>
                </c:pt>
                <c:pt idx="95">
                  <c:v>28460</c:v>
                </c:pt>
                <c:pt idx="96">
                  <c:v>28550</c:v>
                </c:pt>
                <c:pt idx="97">
                  <c:v>28642</c:v>
                </c:pt>
                <c:pt idx="98">
                  <c:v>28734</c:v>
                </c:pt>
                <c:pt idx="99">
                  <c:v>28825</c:v>
                </c:pt>
                <c:pt idx="100">
                  <c:v>28915</c:v>
                </c:pt>
                <c:pt idx="101">
                  <c:v>29007</c:v>
                </c:pt>
                <c:pt idx="102">
                  <c:v>29099</c:v>
                </c:pt>
                <c:pt idx="103">
                  <c:v>29190</c:v>
                </c:pt>
                <c:pt idx="104">
                  <c:v>29281</c:v>
                </c:pt>
                <c:pt idx="105">
                  <c:v>29373</c:v>
                </c:pt>
                <c:pt idx="106">
                  <c:v>29465</c:v>
                </c:pt>
                <c:pt idx="107">
                  <c:v>29556</c:v>
                </c:pt>
                <c:pt idx="108">
                  <c:v>29646</c:v>
                </c:pt>
                <c:pt idx="109">
                  <c:v>29738</c:v>
                </c:pt>
                <c:pt idx="110">
                  <c:v>29830</c:v>
                </c:pt>
                <c:pt idx="111">
                  <c:v>29921</c:v>
                </c:pt>
                <c:pt idx="112">
                  <c:v>30011</c:v>
                </c:pt>
                <c:pt idx="113">
                  <c:v>30103</c:v>
                </c:pt>
                <c:pt idx="114">
                  <c:v>30195</c:v>
                </c:pt>
                <c:pt idx="115">
                  <c:v>30286</c:v>
                </c:pt>
                <c:pt idx="116">
                  <c:v>30376</c:v>
                </c:pt>
                <c:pt idx="117">
                  <c:v>30468</c:v>
                </c:pt>
                <c:pt idx="118">
                  <c:v>30560</c:v>
                </c:pt>
                <c:pt idx="119">
                  <c:v>30651</c:v>
                </c:pt>
                <c:pt idx="120">
                  <c:v>30742</c:v>
                </c:pt>
                <c:pt idx="121">
                  <c:v>30834</c:v>
                </c:pt>
                <c:pt idx="122">
                  <c:v>30926</c:v>
                </c:pt>
                <c:pt idx="123">
                  <c:v>31017</c:v>
                </c:pt>
                <c:pt idx="124">
                  <c:v>31107</c:v>
                </c:pt>
                <c:pt idx="125">
                  <c:v>31199</c:v>
                </c:pt>
                <c:pt idx="126">
                  <c:v>31291</c:v>
                </c:pt>
                <c:pt idx="127">
                  <c:v>31382</c:v>
                </c:pt>
                <c:pt idx="128">
                  <c:v>31472</c:v>
                </c:pt>
                <c:pt idx="129">
                  <c:v>31564</c:v>
                </c:pt>
                <c:pt idx="130">
                  <c:v>31656</c:v>
                </c:pt>
                <c:pt idx="131">
                  <c:v>31747</c:v>
                </c:pt>
                <c:pt idx="132">
                  <c:v>31837</c:v>
                </c:pt>
                <c:pt idx="133">
                  <c:v>31929</c:v>
                </c:pt>
                <c:pt idx="134">
                  <c:v>32021</c:v>
                </c:pt>
                <c:pt idx="135">
                  <c:v>32112</c:v>
                </c:pt>
                <c:pt idx="136">
                  <c:v>32203</c:v>
                </c:pt>
                <c:pt idx="137">
                  <c:v>32295</c:v>
                </c:pt>
                <c:pt idx="138">
                  <c:v>32387</c:v>
                </c:pt>
                <c:pt idx="139">
                  <c:v>32478</c:v>
                </c:pt>
                <c:pt idx="140">
                  <c:v>32568</c:v>
                </c:pt>
                <c:pt idx="141">
                  <c:v>32660</c:v>
                </c:pt>
                <c:pt idx="142">
                  <c:v>32752</c:v>
                </c:pt>
                <c:pt idx="143">
                  <c:v>32843</c:v>
                </c:pt>
                <c:pt idx="144">
                  <c:v>32933</c:v>
                </c:pt>
                <c:pt idx="145">
                  <c:v>33025</c:v>
                </c:pt>
                <c:pt idx="146">
                  <c:v>33117</c:v>
                </c:pt>
                <c:pt idx="147">
                  <c:v>33208</c:v>
                </c:pt>
                <c:pt idx="148">
                  <c:v>33298</c:v>
                </c:pt>
                <c:pt idx="149">
                  <c:v>33390</c:v>
                </c:pt>
                <c:pt idx="150">
                  <c:v>33482</c:v>
                </c:pt>
                <c:pt idx="151">
                  <c:v>33573</c:v>
                </c:pt>
                <c:pt idx="152">
                  <c:v>33664</c:v>
                </c:pt>
                <c:pt idx="153">
                  <c:v>33756</c:v>
                </c:pt>
                <c:pt idx="154">
                  <c:v>33848</c:v>
                </c:pt>
                <c:pt idx="155">
                  <c:v>33939</c:v>
                </c:pt>
                <c:pt idx="156">
                  <c:v>34029</c:v>
                </c:pt>
                <c:pt idx="157">
                  <c:v>34121</c:v>
                </c:pt>
                <c:pt idx="158">
                  <c:v>34213</c:v>
                </c:pt>
                <c:pt idx="159">
                  <c:v>34304</c:v>
                </c:pt>
                <c:pt idx="160">
                  <c:v>34394</c:v>
                </c:pt>
                <c:pt idx="161">
                  <c:v>34486</c:v>
                </c:pt>
                <c:pt idx="162">
                  <c:v>34578</c:v>
                </c:pt>
                <c:pt idx="163">
                  <c:v>34669</c:v>
                </c:pt>
                <c:pt idx="164">
                  <c:v>34759</c:v>
                </c:pt>
                <c:pt idx="165">
                  <c:v>34851</c:v>
                </c:pt>
                <c:pt idx="166">
                  <c:v>34943</c:v>
                </c:pt>
                <c:pt idx="167">
                  <c:v>35034</c:v>
                </c:pt>
                <c:pt idx="168">
                  <c:v>35125</c:v>
                </c:pt>
                <c:pt idx="169">
                  <c:v>35217</c:v>
                </c:pt>
                <c:pt idx="170">
                  <c:v>35309</c:v>
                </c:pt>
                <c:pt idx="171">
                  <c:v>35400</c:v>
                </c:pt>
                <c:pt idx="172">
                  <c:v>35490</c:v>
                </c:pt>
                <c:pt idx="173">
                  <c:v>35582</c:v>
                </c:pt>
                <c:pt idx="174">
                  <c:v>35674</c:v>
                </c:pt>
                <c:pt idx="175">
                  <c:v>35765</c:v>
                </c:pt>
                <c:pt idx="176">
                  <c:v>35855</c:v>
                </c:pt>
                <c:pt idx="177">
                  <c:v>35947</c:v>
                </c:pt>
                <c:pt idx="178">
                  <c:v>36039</c:v>
                </c:pt>
                <c:pt idx="179">
                  <c:v>36130</c:v>
                </c:pt>
                <c:pt idx="180">
                  <c:v>36220</c:v>
                </c:pt>
                <c:pt idx="181">
                  <c:v>36312</c:v>
                </c:pt>
                <c:pt idx="182">
                  <c:v>36404</c:v>
                </c:pt>
                <c:pt idx="183">
                  <c:v>36495</c:v>
                </c:pt>
                <c:pt idx="184">
                  <c:v>36586</c:v>
                </c:pt>
                <c:pt idx="185">
                  <c:v>36678</c:v>
                </c:pt>
                <c:pt idx="186">
                  <c:v>36770</c:v>
                </c:pt>
                <c:pt idx="187">
                  <c:v>36861</c:v>
                </c:pt>
                <c:pt idx="188">
                  <c:v>36951</c:v>
                </c:pt>
                <c:pt idx="189">
                  <c:v>37043</c:v>
                </c:pt>
                <c:pt idx="190">
                  <c:v>37135</c:v>
                </c:pt>
                <c:pt idx="191">
                  <c:v>37226</c:v>
                </c:pt>
                <c:pt idx="192">
                  <c:v>37316</c:v>
                </c:pt>
                <c:pt idx="193">
                  <c:v>37408</c:v>
                </c:pt>
                <c:pt idx="194">
                  <c:v>37500</c:v>
                </c:pt>
                <c:pt idx="195">
                  <c:v>37591</c:v>
                </c:pt>
                <c:pt idx="196">
                  <c:v>37681</c:v>
                </c:pt>
                <c:pt idx="197">
                  <c:v>37773</c:v>
                </c:pt>
                <c:pt idx="198">
                  <c:v>37865</c:v>
                </c:pt>
                <c:pt idx="199">
                  <c:v>37956</c:v>
                </c:pt>
                <c:pt idx="200">
                  <c:v>38047</c:v>
                </c:pt>
                <c:pt idx="201">
                  <c:v>38139</c:v>
                </c:pt>
                <c:pt idx="202">
                  <c:v>38231</c:v>
                </c:pt>
                <c:pt idx="203">
                  <c:v>38322</c:v>
                </c:pt>
                <c:pt idx="204">
                  <c:v>38412</c:v>
                </c:pt>
                <c:pt idx="205">
                  <c:v>38504</c:v>
                </c:pt>
                <c:pt idx="206">
                  <c:v>38596</c:v>
                </c:pt>
                <c:pt idx="207">
                  <c:v>38687</c:v>
                </c:pt>
                <c:pt idx="208">
                  <c:v>38777</c:v>
                </c:pt>
                <c:pt idx="209">
                  <c:v>38869</c:v>
                </c:pt>
                <c:pt idx="210">
                  <c:v>38961</c:v>
                </c:pt>
                <c:pt idx="211">
                  <c:v>39052</c:v>
                </c:pt>
              </c:strCache>
            </c:strRef>
          </c:cat>
          <c:val>
            <c:numRef>
              <c:f>'FoF vs NIPA (Figs 3,9,10)'!$R$8:$R$219</c:f>
              <c:numCache>
                <c:ptCount val="212"/>
                <c:pt idx="0">
                  <c:v>-99999999</c:v>
                </c:pt>
                <c:pt idx="1">
                  <c:v>-99999999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-99999999</c:v>
                </c:pt>
                <c:pt idx="15">
                  <c:v>-99999999</c:v>
                </c:pt>
                <c:pt idx="16">
                  <c:v>-99999999</c:v>
                </c:pt>
                <c:pt idx="17">
                  <c:v>-99999999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-99999999</c:v>
                </c:pt>
                <c:pt idx="26">
                  <c:v>-99999999</c:v>
                </c:pt>
                <c:pt idx="27">
                  <c:v>-99999999</c:v>
                </c:pt>
                <c:pt idx="28">
                  <c:v>-99999999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-99999999</c:v>
                </c:pt>
                <c:pt idx="64">
                  <c:v>-99999999</c:v>
                </c:pt>
                <c:pt idx="65">
                  <c:v>-99999999</c:v>
                </c:pt>
                <c:pt idx="66">
                  <c:v>-99999999</c:v>
                </c:pt>
                <c:pt idx="67">
                  <c:v>-99999999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-99999999</c:v>
                </c:pt>
                <c:pt idx="80">
                  <c:v>-99999999</c:v>
                </c:pt>
                <c:pt idx="81">
                  <c:v>-99999999</c:v>
                </c:pt>
                <c:pt idx="82">
                  <c:v>-99999999</c:v>
                </c:pt>
                <c:pt idx="83">
                  <c:v>-99999999</c:v>
                </c:pt>
                <c:pt idx="84">
                  <c:v>-99999999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-99999999</c:v>
                </c:pt>
                <c:pt idx="105">
                  <c:v>-99999999</c:v>
                </c:pt>
                <c:pt idx="106">
                  <c:v>-99999999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-99999999</c:v>
                </c:pt>
                <c:pt idx="111">
                  <c:v>-99999999</c:v>
                </c:pt>
                <c:pt idx="112">
                  <c:v>-99999999</c:v>
                </c:pt>
                <c:pt idx="113">
                  <c:v>-99999999</c:v>
                </c:pt>
                <c:pt idx="114">
                  <c:v>-99999999</c:v>
                </c:pt>
                <c:pt idx="115">
                  <c:v>-99999999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-99999999</c:v>
                </c:pt>
                <c:pt idx="147">
                  <c:v>-99999999</c:v>
                </c:pt>
                <c:pt idx="148">
                  <c:v>-99999999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-99999999</c:v>
                </c:pt>
                <c:pt idx="189">
                  <c:v>-99999999</c:v>
                </c:pt>
                <c:pt idx="190">
                  <c:v>-99999999</c:v>
                </c:pt>
                <c:pt idx="191">
                  <c:v>-99999999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</c:numCache>
            </c:numRef>
          </c:val>
        </c:ser>
        <c:axId val="7213061"/>
        <c:axId val="64917550"/>
      </c:areaChart>
      <c:lineChart>
        <c:grouping val="standard"/>
        <c:varyColors val="0"/>
        <c:ser>
          <c:idx val="3"/>
          <c:order val="2"/>
          <c:tx>
            <c:v>Holding Gains and Losses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'FoF vs NIPA (Figs 3,9,10)'!$B$8:$B$219</c:f>
              <c:strCache>
                <c:ptCount val="212"/>
                <c:pt idx="0">
                  <c:v>19784</c:v>
                </c:pt>
                <c:pt idx="1">
                  <c:v>19876</c:v>
                </c:pt>
                <c:pt idx="2">
                  <c:v>19968</c:v>
                </c:pt>
                <c:pt idx="3">
                  <c:v>20059</c:v>
                </c:pt>
                <c:pt idx="4">
                  <c:v>20149</c:v>
                </c:pt>
                <c:pt idx="5">
                  <c:v>20241</c:v>
                </c:pt>
                <c:pt idx="6">
                  <c:v>20333</c:v>
                </c:pt>
                <c:pt idx="7">
                  <c:v>20424</c:v>
                </c:pt>
                <c:pt idx="8">
                  <c:v>20515</c:v>
                </c:pt>
                <c:pt idx="9">
                  <c:v>20607</c:v>
                </c:pt>
                <c:pt idx="10">
                  <c:v>20699</c:v>
                </c:pt>
                <c:pt idx="11">
                  <c:v>20790</c:v>
                </c:pt>
                <c:pt idx="12">
                  <c:v>20880</c:v>
                </c:pt>
                <c:pt idx="13">
                  <c:v>20972</c:v>
                </c:pt>
                <c:pt idx="14">
                  <c:v>21064</c:v>
                </c:pt>
                <c:pt idx="15">
                  <c:v>21155</c:v>
                </c:pt>
                <c:pt idx="16">
                  <c:v>21245</c:v>
                </c:pt>
                <c:pt idx="17">
                  <c:v>21337</c:v>
                </c:pt>
                <c:pt idx="18">
                  <c:v>21429</c:v>
                </c:pt>
                <c:pt idx="19">
                  <c:v>21520</c:v>
                </c:pt>
                <c:pt idx="20">
                  <c:v>21610</c:v>
                </c:pt>
                <c:pt idx="21">
                  <c:v>21702</c:v>
                </c:pt>
                <c:pt idx="22">
                  <c:v>21794</c:v>
                </c:pt>
                <c:pt idx="23">
                  <c:v>21885</c:v>
                </c:pt>
                <c:pt idx="24">
                  <c:v>21976</c:v>
                </c:pt>
                <c:pt idx="25">
                  <c:v>22068</c:v>
                </c:pt>
                <c:pt idx="26">
                  <c:v>22160</c:v>
                </c:pt>
                <c:pt idx="27">
                  <c:v>22251</c:v>
                </c:pt>
                <c:pt idx="28">
                  <c:v>22341</c:v>
                </c:pt>
                <c:pt idx="29">
                  <c:v>22433</c:v>
                </c:pt>
                <c:pt idx="30">
                  <c:v>22525</c:v>
                </c:pt>
                <c:pt idx="31">
                  <c:v>22616</c:v>
                </c:pt>
                <c:pt idx="32">
                  <c:v>22706</c:v>
                </c:pt>
                <c:pt idx="33">
                  <c:v>22798</c:v>
                </c:pt>
                <c:pt idx="34">
                  <c:v>22890</c:v>
                </c:pt>
                <c:pt idx="35">
                  <c:v>22981</c:v>
                </c:pt>
                <c:pt idx="36">
                  <c:v>23071</c:v>
                </c:pt>
                <c:pt idx="37">
                  <c:v>23163</c:v>
                </c:pt>
                <c:pt idx="38">
                  <c:v>23255</c:v>
                </c:pt>
                <c:pt idx="39">
                  <c:v>23346</c:v>
                </c:pt>
                <c:pt idx="40">
                  <c:v>23437</c:v>
                </c:pt>
                <c:pt idx="41">
                  <c:v>23529</c:v>
                </c:pt>
                <c:pt idx="42">
                  <c:v>23621</c:v>
                </c:pt>
                <c:pt idx="43">
                  <c:v>23712</c:v>
                </c:pt>
                <c:pt idx="44">
                  <c:v>23802</c:v>
                </c:pt>
                <c:pt idx="45">
                  <c:v>23894</c:v>
                </c:pt>
                <c:pt idx="46">
                  <c:v>23986</c:v>
                </c:pt>
                <c:pt idx="47">
                  <c:v>24077</c:v>
                </c:pt>
                <c:pt idx="48">
                  <c:v>24167</c:v>
                </c:pt>
                <c:pt idx="49">
                  <c:v>24259</c:v>
                </c:pt>
                <c:pt idx="50">
                  <c:v>24351</c:v>
                </c:pt>
                <c:pt idx="51">
                  <c:v>24442</c:v>
                </c:pt>
                <c:pt idx="52">
                  <c:v>24532</c:v>
                </c:pt>
                <c:pt idx="53">
                  <c:v>24624</c:v>
                </c:pt>
                <c:pt idx="54">
                  <c:v>24716</c:v>
                </c:pt>
                <c:pt idx="55">
                  <c:v>24807</c:v>
                </c:pt>
                <c:pt idx="56">
                  <c:v>24898</c:v>
                </c:pt>
                <c:pt idx="57">
                  <c:v>24990</c:v>
                </c:pt>
                <c:pt idx="58">
                  <c:v>25082</c:v>
                </c:pt>
                <c:pt idx="59">
                  <c:v>25173</c:v>
                </c:pt>
                <c:pt idx="60">
                  <c:v>25263</c:v>
                </c:pt>
                <c:pt idx="61">
                  <c:v>25355</c:v>
                </c:pt>
                <c:pt idx="62">
                  <c:v>25447</c:v>
                </c:pt>
                <c:pt idx="63">
                  <c:v>25538</c:v>
                </c:pt>
                <c:pt idx="64">
                  <c:v>25628</c:v>
                </c:pt>
                <c:pt idx="65">
                  <c:v>25720</c:v>
                </c:pt>
                <c:pt idx="66">
                  <c:v>25812</c:v>
                </c:pt>
                <c:pt idx="67">
                  <c:v>25903</c:v>
                </c:pt>
                <c:pt idx="68">
                  <c:v>25993</c:v>
                </c:pt>
                <c:pt idx="69">
                  <c:v>26085</c:v>
                </c:pt>
                <c:pt idx="70">
                  <c:v>26177</c:v>
                </c:pt>
                <c:pt idx="71">
                  <c:v>26268</c:v>
                </c:pt>
                <c:pt idx="72">
                  <c:v>26359</c:v>
                </c:pt>
                <c:pt idx="73">
                  <c:v>26451</c:v>
                </c:pt>
                <c:pt idx="74">
                  <c:v>26543</c:v>
                </c:pt>
                <c:pt idx="75">
                  <c:v>26634</c:v>
                </c:pt>
                <c:pt idx="76">
                  <c:v>26724</c:v>
                </c:pt>
                <c:pt idx="77">
                  <c:v>26816</c:v>
                </c:pt>
                <c:pt idx="78">
                  <c:v>26908</c:v>
                </c:pt>
                <c:pt idx="79">
                  <c:v>26999</c:v>
                </c:pt>
                <c:pt idx="80">
                  <c:v>27089</c:v>
                </c:pt>
                <c:pt idx="81">
                  <c:v>27181</c:v>
                </c:pt>
                <c:pt idx="82">
                  <c:v>27273</c:v>
                </c:pt>
                <c:pt idx="83">
                  <c:v>27364</c:v>
                </c:pt>
                <c:pt idx="84">
                  <c:v>27454</c:v>
                </c:pt>
                <c:pt idx="85">
                  <c:v>27546</c:v>
                </c:pt>
                <c:pt idx="86">
                  <c:v>27638</c:v>
                </c:pt>
                <c:pt idx="87">
                  <c:v>27729</c:v>
                </c:pt>
                <c:pt idx="88">
                  <c:v>27820</c:v>
                </c:pt>
                <c:pt idx="89">
                  <c:v>27912</c:v>
                </c:pt>
                <c:pt idx="90">
                  <c:v>28004</c:v>
                </c:pt>
                <c:pt idx="91">
                  <c:v>28095</c:v>
                </c:pt>
                <c:pt idx="92">
                  <c:v>28185</c:v>
                </c:pt>
                <c:pt idx="93">
                  <c:v>28277</c:v>
                </c:pt>
                <c:pt idx="94">
                  <c:v>28369</c:v>
                </c:pt>
                <c:pt idx="95">
                  <c:v>28460</c:v>
                </c:pt>
                <c:pt idx="96">
                  <c:v>28550</c:v>
                </c:pt>
                <c:pt idx="97">
                  <c:v>28642</c:v>
                </c:pt>
                <c:pt idx="98">
                  <c:v>28734</c:v>
                </c:pt>
                <c:pt idx="99">
                  <c:v>28825</c:v>
                </c:pt>
                <c:pt idx="100">
                  <c:v>28915</c:v>
                </c:pt>
                <c:pt idx="101">
                  <c:v>29007</c:v>
                </c:pt>
                <c:pt idx="102">
                  <c:v>29099</c:v>
                </c:pt>
                <c:pt idx="103">
                  <c:v>29190</c:v>
                </c:pt>
                <c:pt idx="104">
                  <c:v>29281</c:v>
                </c:pt>
                <c:pt idx="105">
                  <c:v>29373</c:v>
                </c:pt>
                <c:pt idx="106">
                  <c:v>29465</c:v>
                </c:pt>
                <c:pt idx="107">
                  <c:v>29556</c:v>
                </c:pt>
                <c:pt idx="108">
                  <c:v>29646</c:v>
                </c:pt>
                <c:pt idx="109">
                  <c:v>29738</c:v>
                </c:pt>
                <c:pt idx="110">
                  <c:v>29830</c:v>
                </c:pt>
                <c:pt idx="111">
                  <c:v>29921</c:v>
                </c:pt>
                <c:pt idx="112">
                  <c:v>30011</c:v>
                </c:pt>
                <c:pt idx="113">
                  <c:v>30103</c:v>
                </c:pt>
                <c:pt idx="114">
                  <c:v>30195</c:v>
                </c:pt>
                <c:pt idx="115">
                  <c:v>30286</c:v>
                </c:pt>
                <c:pt idx="116">
                  <c:v>30376</c:v>
                </c:pt>
                <c:pt idx="117">
                  <c:v>30468</c:v>
                </c:pt>
                <c:pt idx="118">
                  <c:v>30560</c:v>
                </c:pt>
                <c:pt idx="119">
                  <c:v>30651</c:v>
                </c:pt>
                <c:pt idx="120">
                  <c:v>30742</c:v>
                </c:pt>
                <c:pt idx="121">
                  <c:v>30834</c:v>
                </c:pt>
                <c:pt idx="122">
                  <c:v>30926</c:v>
                </c:pt>
                <c:pt idx="123">
                  <c:v>31017</c:v>
                </c:pt>
                <c:pt idx="124">
                  <c:v>31107</c:v>
                </c:pt>
                <c:pt idx="125">
                  <c:v>31199</c:v>
                </c:pt>
                <c:pt idx="126">
                  <c:v>31291</c:v>
                </c:pt>
                <c:pt idx="127">
                  <c:v>31382</c:v>
                </c:pt>
                <c:pt idx="128">
                  <c:v>31472</c:v>
                </c:pt>
                <c:pt idx="129">
                  <c:v>31564</c:v>
                </c:pt>
                <c:pt idx="130">
                  <c:v>31656</c:v>
                </c:pt>
                <c:pt idx="131">
                  <c:v>31747</c:v>
                </c:pt>
                <c:pt idx="132">
                  <c:v>31837</c:v>
                </c:pt>
                <c:pt idx="133">
                  <c:v>31929</c:v>
                </c:pt>
                <c:pt idx="134">
                  <c:v>32021</c:v>
                </c:pt>
                <c:pt idx="135">
                  <c:v>32112</c:v>
                </c:pt>
                <c:pt idx="136">
                  <c:v>32203</c:v>
                </c:pt>
                <c:pt idx="137">
                  <c:v>32295</c:v>
                </c:pt>
                <c:pt idx="138">
                  <c:v>32387</c:v>
                </c:pt>
                <c:pt idx="139">
                  <c:v>32478</c:v>
                </c:pt>
                <c:pt idx="140">
                  <c:v>32568</c:v>
                </c:pt>
                <c:pt idx="141">
                  <c:v>32660</c:v>
                </c:pt>
                <c:pt idx="142">
                  <c:v>32752</c:v>
                </c:pt>
                <c:pt idx="143">
                  <c:v>32843</c:v>
                </c:pt>
                <c:pt idx="144">
                  <c:v>32933</c:v>
                </c:pt>
                <c:pt idx="145">
                  <c:v>33025</c:v>
                </c:pt>
                <c:pt idx="146">
                  <c:v>33117</c:v>
                </c:pt>
                <c:pt idx="147">
                  <c:v>33208</c:v>
                </c:pt>
                <c:pt idx="148">
                  <c:v>33298</c:v>
                </c:pt>
                <c:pt idx="149">
                  <c:v>33390</c:v>
                </c:pt>
                <c:pt idx="150">
                  <c:v>33482</c:v>
                </c:pt>
                <c:pt idx="151">
                  <c:v>33573</c:v>
                </c:pt>
                <c:pt idx="152">
                  <c:v>33664</c:v>
                </c:pt>
                <c:pt idx="153">
                  <c:v>33756</c:v>
                </c:pt>
                <c:pt idx="154">
                  <c:v>33848</c:v>
                </c:pt>
                <c:pt idx="155">
                  <c:v>33939</c:v>
                </c:pt>
                <c:pt idx="156">
                  <c:v>34029</c:v>
                </c:pt>
                <c:pt idx="157">
                  <c:v>34121</c:v>
                </c:pt>
                <c:pt idx="158">
                  <c:v>34213</c:v>
                </c:pt>
                <c:pt idx="159">
                  <c:v>34304</c:v>
                </c:pt>
                <c:pt idx="160">
                  <c:v>34394</c:v>
                </c:pt>
                <c:pt idx="161">
                  <c:v>34486</c:v>
                </c:pt>
                <c:pt idx="162">
                  <c:v>34578</c:v>
                </c:pt>
                <c:pt idx="163">
                  <c:v>34669</c:v>
                </c:pt>
                <c:pt idx="164">
                  <c:v>34759</c:v>
                </c:pt>
                <c:pt idx="165">
                  <c:v>34851</c:v>
                </c:pt>
                <c:pt idx="166">
                  <c:v>34943</c:v>
                </c:pt>
                <c:pt idx="167">
                  <c:v>35034</c:v>
                </c:pt>
                <c:pt idx="168">
                  <c:v>35125</c:v>
                </c:pt>
                <c:pt idx="169">
                  <c:v>35217</c:v>
                </c:pt>
                <c:pt idx="170">
                  <c:v>35309</c:v>
                </c:pt>
                <c:pt idx="171">
                  <c:v>35400</c:v>
                </c:pt>
                <c:pt idx="172">
                  <c:v>35490</c:v>
                </c:pt>
                <c:pt idx="173">
                  <c:v>35582</c:v>
                </c:pt>
                <c:pt idx="174">
                  <c:v>35674</c:v>
                </c:pt>
                <c:pt idx="175">
                  <c:v>35765</c:v>
                </c:pt>
                <c:pt idx="176">
                  <c:v>35855</c:v>
                </c:pt>
                <c:pt idx="177">
                  <c:v>35947</c:v>
                </c:pt>
                <c:pt idx="178">
                  <c:v>36039</c:v>
                </c:pt>
                <c:pt idx="179">
                  <c:v>36130</c:v>
                </c:pt>
                <c:pt idx="180">
                  <c:v>36220</c:v>
                </c:pt>
                <c:pt idx="181">
                  <c:v>36312</c:v>
                </c:pt>
                <c:pt idx="182">
                  <c:v>36404</c:v>
                </c:pt>
                <c:pt idx="183">
                  <c:v>36495</c:v>
                </c:pt>
                <c:pt idx="184">
                  <c:v>36586</c:v>
                </c:pt>
                <c:pt idx="185">
                  <c:v>36678</c:v>
                </c:pt>
                <c:pt idx="186">
                  <c:v>36770</c:v>
                </c:pt>
                <c:pt idx="187">
                  <c:v>36861</c:v>
                </c:pt>
                <c:pt idx="188">
                  <c:v>36951</c:v>
                </c:pt>
                <c:pt idx="189">
                  <c:v>37043</c:v>
                </c:pt>
                <c:pt idx="190">
                  <c:v>37135</c:v>
                </c:pt>
                <c:pt idx="191">
                  <c:v>37226</c:v>
                </c:pt>
                <c:pt idx="192">
                  <c:v>37316</c:v>
                </c:pt>
                <c:pt idx="193">
                  <c:v>37408</c:v>
                </c:pt>
                <c:pt idx="194">
                  <c:v>37500</c:v>
                </c:pt>
                <c:pt idx="195">
                  <c:v>37591</c:v>
                </c:pt>
                <c:pt idx="196">
                  <c:v>37681</c:v>
                </c:pt>
                <c:pt idx="197">
                  <c:v>37773</c:v>
                </c:pt>
                <c:pt idx="198">
                  <c:v>37865</c:v>
                </c:pt>
                <c:pt idx="199">
                  <c:v>37956</c:v>
                </c:pt>
                <c:pt idx="200">
                  <c:v>38047</c:v>
                </c:pt>
                <c:pt idx="201">
                  <c:v>38139</c:v>
                </c:pt>
                <c:pt idx="202">
                  <c:v>38231</c:v>
                </c:pt>
                <c:pt idx="203">
                  <c:v>38322</c:v>
                </c:pt>
                <c:pt idx="204">
                  <c:v>38412</c:v>
                </c:pt>
                <c:pt idx="205">
                  <c:v>38504</c:v>
                </c:pt>
                <c:pt idx="206">
                  <c:v>38596</c:v>
                </c:pt>
                <c:pt idx="207">
                  <c:v>38687</c:v>
                </c:pt>
                <c:pt idx="208">
                  <c:v>38777</c:v>
                </c:pt>
                <c:pt idx="209">
                  <c:v>38869</c:v>
                </c:pt>
                <c:pt idx="210">
                  <c:v>38961</c:v>
                </c:pt>
                <c:pt idx="211">
                  <c:v>39052</c:v>
                </c:pt>
              </c:strCache>
            </c:strRef>
          </c:cat>
          <c:val>
            <c:numRef>
              <c:f>'FoF vs NIPA (Figs 3,9,10)'!$O$8:$O$219</c:f>
              <c:numCache>
                <c:ptCount val="212"/>
                <c:pt idx="0">
                  <c:v>0.007312407488456034</c:v>
                </c:pt>
                <c:pt idx="1">
                  <c:v>0.00857523639052103</c:v>
                </c:pt>
                <c:pt idx="2">
                  <c:v>0.023187189909305257</c:v>
                </c:pt>
                <c:pt idx="3">
                  <c:v>0.030974212856282334</c:v>
                </c:pt>
                <c:pt idx="4">
                  <c:v>0.03687238741599446</c:v>
                </c:pt>
                <c:pt idx="5">
                  <c:v>0.05549116674096145</c:v>
                </c:pt>
                <c:pt idx="6">
                  <c:v>0.0658184918178617</c:v>
                </c:pt>
                <c:pt idx="7">
                  <c:v>0.06667305866023815</c:v>
                </c:pt>
                <c:pt idx="8">
                  <c:v>0.07411188515558592</c:v>
                </c:pt>
                <c:pt idx="9">
                  <c:v>0.06532743292410666</c:v>
                </c:pt>
                <c:pt idx="10">
                  <c:v>0.052574664622627165</c:v>
                </c:pt>
                <c:pt idx="11">
                  <c:v>0.05628997867803838</c:v>
                </c:pt>
                <c:pt idx="12">
                  <c:v>0.048162522842724695</c:v>
                </c:pt>
                <c:pt idx="13">
                  <c:v>0.044566831683168315</c:v>
                </c:pt>
                <c:pt idx="14">
                  <c:v>0.024538779890884547</c:v>
                </c:pt>
                <c:pt idx="15">
                  <c:v>0.018553233167818046</c:v>
                </c:pt>
                <c:pt idx="16">
                  <c:v>0.01299428077013141</c:v>
                </c:pt>
                <c:pt idx="17">
                  <c:v>0.021534182863787065</c:v>
                </c:pt>
                <c:pt idx="18">
                  <c:v>0.037064800285860774</c:v>
                </c:pt>
                <c:pt idx="19">
                  <c:v>0.037579387657814205</c:v>
                </c:pt>
                <c:pt idx="20">
                  <c:v>0.04220670561032007</c:v>
                </c:pt>
                <c:pt idx="21">
                  <c:v>0.04045786609746565</c:v>
                </c:pt>
                <c:pt idx="22">
                  <c:v>0.04791696870341664</c:v>
                </c:pt>
                <c:pt idx="23">
                  <c:v>0.0582210262378255</c:v>
                </c:pt>
                <c:pt idx="24">
                  <c:v>0.047524723792417914</c:v>
                </c:pt>
                <c:pt idx="25">
                  <c:v>0.04278714635696787</c:v>
                </c:pt>
                <c:pt idx="26">
                  <c:v>0.01941490581953067</c:v>
                </c:pt>
                <c:pt idx="27">
                  <c:v>0.02744236718788192</c:v>
                </c:pt>
                <c:pt idx="28">
                  <c:v>0.04062092779692301</c:v>
                </c:pt>
                <c:pt idx="29">
                  <c:v>0.036219825372367745</c:v>
                </c:pt>
                <c:pt idx="30">
                  <c:v>0.04354289778018592</c:v>
                </c:pt>
                <c:pt idx="31">
                  <c:v>0.04938754889069563</c:v>
                </c:pt>
                <c:pt idx="32">
                  <c:v>0.052059920141735196</c:v>
                </c:pt>
                <c:pt idx="33">
                  <c:v>0.0121737087056704</c:v>
                </c:pt>
                <c:pt idx="34">
                  <c:v>0.027601225432557722</c:v>
                </c:pt>
                <c:pt idx="35">
                  <c:v>0.04286771784126903</c:v>
                </c:pt>
                <c:pt idx="36">
                  <c:v>0.03826497839526482</c:v>
                </c:pt>
                <c:pt idx="37">
                  <c:v>0.04095887107246879</c:v>
                </c:pt>
                <c:pt idx="38">
                  <c:v>0.04131855658149285</c:v>
                </c:pt>
                <c:pt idx="39">
                  <c:v>0.021262372436304727</c:v>
                </c:pt>
                <c:pt idx="40">
                  <c:v>0.029946765262701857</c:v>
                </c:pt>
                <c:pt idx="41">
                  <c:v>0.07011650576108147</c:v>
                </c:pt>
                <c:pt idx="42">
                  <c:v>0.06859450096927013</c:v>
                </c:pt>
                <c:pt idx="43">
                  <c:v>0.04874421539163524</c:v>
                </c:pt>
                <c:pt idx="44">
                  <c:v>0.04522525512320584</c:v>
                </c:pt>
                <c:pt idx="45">
                  <c:v>0.03369655191130772</c:v>
                </c:pt>
                <c:pt idx="46">
                  <c:v>0.0409147335039886</c:v>
                </c:pt>
                <c:pt idx="47">
                  <c:v>0.061621464059568025</c:v>
                </c:pt>
                <c:pt idx="48">
                  <c:v>0.04747232566443912</c:v>
                </c:pt>
                <c:pt idx="49">
                  <c:v>0.041604028863499704</c:v>
                </c:pt>
                <c:pt idx="50">
                  <c:v>0.019369709552755028</c:v>
                </c:pt>
                <c:pt idx="51">
                  <c:v>0.027920607561690396</c:v>
                </c:pt>
                <c:pt idx="52">
                  <c:v>0.04181673948306279</c:v>
                </c:pt>
                <c:pt idx="53">
                  <c:v>0.04992784120882824</c:v>
                </c:pt>
                <c:pt idx="54">
                  <c:v>0.04920840832061975</c:v>
                </c:pt>
                <c:pt idx="55">
                  <c:v>0.04511247792898637</c:v>
                </c:pt>
                <c:pt idx="56">
                  <c:v>0.04369026290938938</c:v>
                </c:pt>
                <c:pt idx="57">
                  <c:v>0.06662860430061483</c:v>
                </c:pt>
                <c:pt idx="58">
                  <c:v>0.08489250768711684</c:v>
                </c:pt>
                <c:pt idx="59">
                  <c:v>0.09963032770667805</c:v>
                </c:pt>
                <c:pt idx="60">
                  <c:v>0.07767814582272059</c:v>
                </c:pt>
                <c:pt idx="61">
                  <c:v>0.06907210700837409</c:v>
                </c:pt>
                <c:pt idx="62">
                  <c:v>0.05405777301632545</c:v>
                </c:pt>
                <c:pt idx="63">
                  <c:v>0.040623165673925384</c:v>
                </c:pt>
                <c:pt idx="64">
                  <c:v>0.04113577144194067</c:v>
                </c:pt>
                <c:pt idx="65">
                  <c:v>-0.002181936524138135</c:v>
                </c:pt>
                <c:pt idx="66">
                  <c:v>0.008739607124888244</c:v>
                </c:pt>
                <c:pt idx="67">
                  <c:v>-0.0013105834490512876</c:v>
                </c:pt>
                <c:pt idx="68">
                  <c:v>0.02256453822014945</c:v>
                </c:pt>
                <c:pt idx="69">
                  <c:v>0.030088474584311773</c:v>
                </c:pt>
                <c:pt idx="70">
                  <c:v>0.034512801449746756</c:v>
                </c:pt>
                <c:pt idx="71">
                  <c:v>0.050743419469394924</c:v>
                </c:pt>
                <c:pt idx="72">
                  <c:v>0.07025270067875466</c:v>
                </c:pt>
                <c:pt idx="73">
                  <c:v>0.08930872491617875</c:v>
                </c:pt>
                <c:pt idx="74">
                  <c:v>0.08474524290364972</c:v>
                </c:pt>
                <c:pt idx="75">
                  <c:v>0.1012649326087477</c:v>
                </c:pt>
                <c:pt idx="76">
                  <c:v>0.07660061309713412</c:v>
                </c:pt>
                <c:pt idx="77">
                  <c:v>0.06859798928321328</c:v>
                </c:pt>
                <c:pt idx="78">
                  <c:v>0.08504427781547944</c:v>
                </c:pt>
                <c:pt idx="79">
                  <c:v>0.05750058529073048</c:v>
                </c:pt>
                <c:pt idx="80">
                  <c:v>0.03837187389218132</c:v>
                </c:pt>
                <c:pt idx="81">
                  <c:v>0.025481670415166094</c:v>
                </c:pt>
                <c:pt idx="82">
                  <c:v>-0.00042588852711260565</c:v>
                </c:pt>
                <c:pt idx="83">
                  <c:v>-0.01583126006146641</c:v>
                </c:pt>
                <c:pt idx="84">
                  <c:v>0.014562649558077121</c:v>
                </c:pt>
                <c:pt idx="85">
                  <c:v>0.03679516749293964</c:v>
                </c:pt>
                <c:pt idx="86">
                  <c:v>0.009084975910877044</c:v>
                </c:pt>
                <c:pt idx="87">
                  <c:v>0.031437374253823015</c:v>
                </c:pt>
                <c:pt idx="88">
                  <c:v>0.05031107791411573</c:v>
                </c:pt>
                <c:pt idx="89">
                  <c:v>0.0690319475121682</c:v>
                </c:pt>
                <c:pt idx="90">
                  <c:v>0.08741509752214355</c:v>
                </c:pt>
                <c:pt idx="91">
                  <c:v>0.08762426490300285</c:v>
                </c:pt>
                <c:pt idx="92">
                  <c:v>0.06660702930493731</c:v>
                </c:pt>
                <c:pt idx="93">
                  <c:v>0.06092056679486158</c:v>
                </c:pt>
                <c:pt idx="94">
                  <c:v>0.07363054104163155</c:v>
                </c:pt>
                <c:pt idx="95">
                  <c:v>0.07006698001921019</c:v>
                </c:pt>
                <c:pt idx="96">
                  <c:v>0.061483845283082726</c:v>
                </c:pt>
                <c:pt idx="97">
                  <c:v>0.06730087214091604</c:v>
                </c:pt>
                <c:pt idx="98">
                  <c:v>0.0759147918965024</c:v>
                </c:pt>
                <c:pt idx="99">
                  <c:v>0.07253597067647621</c:v>
                </c:pt>
                <c:pt idx="100">
                  <c:v>0.08757605288803434</c:v>
                </c:pt>
                <c:pt idx="101">
                  <c:v>0.09037802395088687</c:v>
                </c:pt>
                <c:pt idx="102">
                  <c:v>0.09981461952432609</c:v>
                </c:pt>
                <c:pt idx="103">
                  <c:v>0.10276529665868561</c:v>
                </c:pt>
                <c:pt idx="104">
                  <c:v>0.1009668634458819</c:v>
                </c:pt>
                <c:pt idx="105">
                  <c:v>0.10326745019817798</c:v>
                </c:pt>
                <c:pt idx="106">
                  <c:v>0.10902901156996142</c:v>
                </c:pt>
                <c:pt idx="107">
                  <c:v>0.11507108157204575</c:v>
                </c:pt>
                <c:pt idx="108">
                  <c:v>0.10227858845245041</c:v>
                </c:pt>
                <c:pt idx="109">
                  <c:v>0.0977987116471375</c:v>
                </c:pt>
                <c:pt idx="110">
                  <c:v>0.07778785284710592</c:v>
                </c:pt>
                <c:pt idx="111">
                  <c:v>0.07665281268690828</c:v>
                </c:pt>
                <c:pt idx="112">
                  <c:v>0.07009152297021232</c:v>
                </c:pt>
                <c:pt idx="113">
                  <c:v>0.05443686178619887</c:v>
                </c:pt>
                <c:pt idx="114">
                  <c:v>0.0431385745243744</c:v>
                </c:pt>
                <c:pt idx="115">
                  <c:v>0.0429244044972709</c:v>
                </c:pt>
                <c:pt idx="116">
                  <c:v>0.04894683735889512</c:v>
                </c:pt>
                <c:pt idx="117">
                  <c:v>0.050008045434009905</c:v>
                </c:pt>
                <c:pt idx="118">
                  <c:v>0.05267262215421099</c:v>
                </c:pt>
                <c:pt idx="119">
                  <c:v>0.04226931515537718</c:v>
                </c:pt>
                <c:pt idx="120">
                  <c:v>0.04393459364172391</c:v>
                </c:pt>
                <c:pt idx="121">
                  <c:v>0.0433567901932495</c:v>
                </c:pt>
                <c:pt idx="122">
                  <c:v>0.047541956971490607</c:v>
                </c:pt>
                <c:pt idx="123">
                  <c:v>0.04235666640853238</c:v>
                </c:pt>
                <c:pt idx="124">
                  <c:v>0.04328466090340479</c:v>
                </c:pt>
                <c:pt idx="125">
                  <c:v>0.04362098597841331</c:v>
                </c:pt>
                <c:pt idx="126">
                  <c:v>0.0447954314873358</c:v>
                </c:pt>
                <c:pt idx="127">
                  <c:v>0.06320566784608396</c:v>
                </c:pt>
                <c:pt idx="128">
                  <c:v>0.07618699509696136</c:v>
                </c:pt>
                <c:pt idx="129">
                  <c:v>0.08262669316500355</c:v>
                </c:pt>
                <c:pt idx="130">
                  <c:v>0.06865300774987486</c:v>
                </c:pt>
                <c:pt idx="131">
                  <c:v>0.07596301623562077</c:v>
                </c:pt>
                <c:pt idx="132">
                  <c:v>0.08943426321849404</c:v>
                </c:pt>
                <c:pt idx="133">
                  <c:v>0.08621373667245227</c:v>
                </c:pt>
                <c:pt idx="134">
                  <c:v>0.09389914018514402</c:v>
                </c:pt>
                <c:pt idx="135">
                  <c:v>0.053694022076417</c:v>
                </c:pt>
                <c:pt idx="136">
                  <c:v>0.04955896371997209</c:v>
                </c:pt>
                <c:pt idx="137">
                  <c:v>0.052069184033425274</c:v>
                </c:pt>
                <c:pt idx="138">
                  <c:v>0.05761912333704352</c:v>
                </c:pt>
                <c:pt idx="139">
                  <c:v>0.052974867151773575</c:v>
                </c:pt>
                <c:pt idx="140">
                  <c:v>0.0405824572030416</c:v>
                </c:pt>
                <c:pt idx="141">
                  <c:v>0.045147623328433896</c:v>
                </c:pt>
                <c:pt idx="142">
                  <c:v>0.050349822060561614</c:v>
                </c:pt>
                <c:pt idx="143">
                  <c:v>0.074748250810047</c:v>
                </c:pt>
                <c:pt idx="144">
                  <c:v>0.05884314268340937</c:v>
                </c:pt>
                <c:pt idx="145">
                  <c:v>0.05256410176774846</c:v>
                </c:pt>
                <c:pt idx="146">
                  <c:v>0.03261864323941253</c:v>
                </c:pt>
                <c:pt idx="147">
                  <c:v>0.03362668395232481</c:v>
                </c:pt>
                <c:pt idx="148">
                  <c:v>0.04179687001015088</c:v>
                </c:pt>
                <c:pt idx="149">
                  <c:v>0.028366908507991086</c:v>
                </c:pt>
                <c:pt idx="150">
                  <c:v>0.018686777339030458</c:v>
                </c:pt>
                <c:pt idx="151">
                  <c:v>0.026740829607424597</c:v>
                </c:pt>
                <c:pt idx="152">
                  <c:v>0.029793555753372572</c:v>
                </c:pt>
                <c:pt idx="153">
                  <c:v>0.022285890003910687</c:v>
                </c:pt>
                <c:pt idx="154">
                  <c:v>0.04012013892576585</c:v>
                </c:pt>
                <c:pt idx="155">
                  <c:v>0.04423766640362011</c:v>
                </c:pt>
                <c:pt idx="156">
                  <c:v>0.03232629752243921</c:v>
                </c:pt>
                <c:pt idx="157">
                  <c:v>0.03765722087134229</c:v>
                </c:pt>
                <c:pt idx="158">
                  <c:v>0.04077033271368015</c:v>
                </c:pt>
                <c:pt idx="159">
                  <c:v>0.03570852020721528</c:v>
                </c:pt>
                <c:pt idx="160">
                  <c:v>0.032124212836659755</c:v>
                </c:pt>
                <c:pt idx="161">
                  <c:v>0.035612969440227314</c:v>
                </c:pt>
                <c:pt idx="162">
                  <c:v>0.03898132238592235</c:v>
                </c:pt>
                <c:pt idx="163">
                  <c:v>0.02911330081077845</c:v>
                </c:pt>
                <c:pt idx="164">
                  <c:v>0.03801054149214535</c:v>
                </c:pt>
                <c:pt idx="165">
                  <c:v>0.048017837356218535</c:v>
                </c:pt>
                <c:pt idx="166">
                  <c:v>0.05615244273261707</c:v>
                </c:pt>
                <c:pt idx="167">
                  <c:v>0.06135982806956573</c:v>
                </c:pt>
                <c:pt idx="168">
                  <c:v>0.07613252295338228</c:v>
                </c:pt>
                <c:pt idx="169">
                  <c:v>0.08363601136210304</c:v>
                </c:pt>
                <c:pt idx="170">
                  <c:v>0.08293397215929846</c:v>
                </c:pt>
                <c:pt idx="171">
                  <c:v>0.09928983423457684</c:v>
                </c:pt>
                <c:pt idx="172">
                  <c:v>0.08977029076019799</c:v>
                </c:pt>
                <c:pt idx="173">
                  <c:v>0.11194710251789941</c:v>
                </c:pt>
                <c:pt idx="174">
                  <c:v>0.1195595050455562</c:v>
                </c:pt>
                <c:pt idx="175">
                  <c:v>0.11588952397753416</c:v>
                </c:pt>
                <c:pt idx="176">
                  <c:v>0.14071952696084325</c:v>
                </c:pt>
                <c:pt idx="177">
                  <c:v>0.13949906064774237</c:v>
                </c:pt>
                <c:pt idx="178">
                  <c:v>0.1001746898267094</c:v>
                </c:pt>
                <c:pt idx="179">
                  <c:v>0.12706710790806922</c:v>
                </c:pt>
                <c:pt idx="180">
                  <c:v>0.13575978973223177</c:v>
                </c:pt>
                <c:pt idx="181">
                  <c:v>0.12623384994155085</c:v>
                </c:pt>
                <c:pt idx="182">
                  <c:v>0.09161380804039834</c:v>
                </c:pt>
                <c:pt idx="183">
                  <c:v>0.14583991791230194</c:v>
                </c:pt>
                <c:pt idx="184">
                  <c:v>0.128655009257664</c:v>
                </c:pt>
                <c:pt idx="185">
                  <c:v>0.11003662444200972</c:v>
                </c:pt>
                <c:pt idx="186">
                  <c:v>0.1393005194213331</c:v>
                </c:pt>
                <c:pt idx="187">
                  <c:v>0.07530455377622562</c:v>
                </c:pt>
                <c:pt idx="188">
                  <c:v>0.030123684159165953</c:v>
                </c:pt>
                <c:pt idx="189">
                  <c:v>0.026559664373893756</c:v>
                </c:pt>
                <c:pt idx="190">
                  <c:v>0.0021150893197551006</c:v>
                </c:pt>
                <c:pt idx="191">
                  <c:v>-0.029056039311061925</c:v>
                </c:pt>
                <c:pt idx="192">
                  <c:v>-0.04094990958627812</c:v>
                </c:pt>
                <c:pt idx="193">
                  <c:v>-0.055644910297874835</c:v>
                </c:pt>
                <c:pt idx="194">
                  <c:v>-0.0856184391456197</c:v>
                </c:pt>
                <c:pt idx="195">
                  <c:v>-0.04816573583240217</c:v>
                </c:pt>
                <c:pt idx="196">
                  <c:v>-0.019129213051699286</c:v>
                </c:pt>
                <c:pt idx="197">
                  <c:v>-0.005634643413780872</c:v>
                </c:pt>
                <c:pt idx="198">
                  <c:v>0.03930237531860854</c:v>
                </c:pt>
                <c:pt idx="199">
                  <c:v>0.044323176495618205</c:v>
                </c:pt>
                <c:pt idx="200">
                  <c:v>0.05093948269333312</c:v>
                </c:pt>
                <c:pt idx="201">
                  <c:v>0.08115152415920769</c:v>
                </c:pt>
                <c:pt idx="202">
                  <c:v>0.11012317490873223</c:v>
                </c:pt>
                <c:pt idx="203">
                  <c:v>0.1217957223559487</c:v>
                </c:pt>
                <c:pt idx="204">
                  <c:v>0.12485887768110443</c:v>
                </c:pt>
                <c:pt idx="205">
                  <c:v>0.11045040864430705</c:v>
                </c:pt>
                <c:pt idx="206">
                  <c:v>0.11785513407198772</c:v>
                </c:pt>
                <c:pt idx="207">
                  <c:v>0.1041635565408873</c:v>
                </c:pt>
                <c:pt idx="208">
                  <c:v>0.11250744136455502</c:v>
                </c:pt>
                <c:pt idx="209">
                  <c:v>0.10504293968751381</c:v>
                </c:pt>
                <c:pt idx="210">
                  <c:v>0.1112294681431419</c:v>
                </c:pt>
                <c:pt idx="211">
                  <c:v>0.10100786819059902</c:v>
                </c:pt>
              </c:numCache>
            </c:numRef>
          </c:val>
          <c:smooth val="0"/>
        </c:ser>
        <c:axId val="7213061"/>
        <c:axId val="64917550"/>
      </c:lineChart>
      <c:catAx>
        <c:axId val="7213061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64917550"/>
        <c:crosses val="autoZero"/>
        <c:auto val="1"/>
        <c:lblOffset val="100"/>
        <c:noMultiLvlLbl val="0"/>
      </c:catAx>
      <c:valAx>
        <c:axId val="64917550"/>
        <c:scaling>
          <c:orientation val="minMax"/>
          <c:max val="0.15"/>
          <c:min val="-0.1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7213061"/>
        <c:crossesAt val="1"/>
        <c:crossBetween val="midCat"/>
        <c:dispUnits/>
      </c:valAx>
      <c:spPr>
        <a:noFill/>
        <a:ln w="3175">
          <a:solidFill>
            <a:srgbClr val="969696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5"/>
          <c:y val="0.18675"/>
          <c:w val="0.9735"/>
          <c:h val="0.771"/>
        </c:manualLayout>
      </c:layout>
      <c:areaChart>
        <c:grouping val="standard"/>
        <c:varyColors val="0"/>
        <c:ser>
          <c:idx val="2"/>
          <c:order val="2"/>
          <c:spPr>
            <a:solidFill>
              <a:srgbClr val="C0C0C0"/>
            </a:solidFill>
            <a:ln w="127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'FoF vs NIPA (Figs 3,9,10)'!$B$8:$B$219</c:f>
              <c:strCache>
                <c:ptCount val="212"/>
                <c:pt idx="0">
                  <c:v>19784</c:v>
                </c:pt>
                <c:pt idx="1">
                  <c:v>19876</c:v>
                </c:pt>
                <c:pt idx="2">
                  <c:v>19968</c:v>
                </c:pt>
                <c:pt idx="3">
                  <c:v>20059</c:v>
                </c:pt>
                <c:pt idx="4">
                  <c:v>20149</c:v>
                </c:pt>
                <c:pt idx="5">
                  <c:v>20241</c:v>
                </c:pt>
                <c:pt idx="6">
                  <c:v>20333</c:v>
                </c:pt>
                <c:pt idx="7">
                  <c:v>20424</c:v>
                </c:pt>
                <c:pt idx="8">
                  <c:v>20515</c:v>
                </c:pt>
                <c:pt idx="9">
                  <c:v>20607</c:v>
                </c:pt>
                <c:pt idx="10">
                  <c:v>20699</c:v>
                </c:pt>
                <c:pt idx="11">
                  <c:v>20790</c:v>
                </c:pt>
                <c:pt idx="12">
                  <c:v>20880</c:v>
                </c:pt>
                <c:pt idx="13">
                  <c:v>20972</c:v>
                </c:pt>
                <c:pt idx="14">
                  <c:v>21064</c:v>
                </c:pt>
                <c:pt idx="15">
                  <c:v>21155</c:v>
                </c:pt>
                <c:pt idx="16">
                  <c:v>21245</c:v>
                </c:pt>
                <c:pt idx="17">
                  <c:v>21337</c:v>
                </c:pt>
                <c:pt idx="18">
                  <c:v>21429</c:v>
                </c:pt>
                <c:pt idx="19">
                  <c:v>21520</c:v>
                </c:pt>
                <c:pt idx="20">
                  <c:v>21610</c:v>
                </c:pt>
                <c:pt idx="21">
                  <c:v>21702</c:v>
                </c:pt>
                <c:pt idx="22">
                  <c:v>21794</c:v>
                </c:pt>
                <c:pt idx="23">
                  <c:v>21885</c:v>
                </c:pt>
                <c:pt idx="24">
                  <c:v>21976</c:v>
                </c:pt>
                <c:pt idx="25">
                  <c:v>22068</c:v>
                </c:pt>
                <c:pt idx="26">
                  <c:v>22160</c:v>
                </c:pt>
                <c:pt idx="27">
                  <c:v>22251</c:v>
                </c:pt>
                <c:pt idx="28">
                  <c:v>22341</c:v>
                </c:pt>
                <c:pt idx="29">
                  <c:v>22433</c:v>
                </c:pt>
                <c:pt idx="30">
                  <c:v>22525</c:v>
                </c:pt>
                <c:pt idx="31">
                  <c:v>22616</c:v>
                </c:pt>
                <c:pt idx="32">
                  <c:v>22706</c:v>
                </c:pt>
                <c:pt idx="33">
                  <c:v>22798</c:v>
                </c:pt>
                <c:pt idx="34">
                  <c:v>22890</c:v>
                </c:pt>
                <c:pt idx="35">
                  <c:v>22981</c:v>
                </c:pt>
                <c:pt idx="36">
                  <c:v>23071</c:v>
                </c:pt>
                <c:pt idx="37">
                  <c:v>23163</c:v>
                </c:pt>
                <c:pt idx="38">
                  <c:v>23255</c:v>
                </c:pt>
                <c:pt idx="39">
                  <c:v>23346</c:v>
                </c:pt>
                <c:pt idx="40">
                  <c:v>23437</c:v>
                </c:pt>
                <c:pt idx="41">
                  <c:v>23529</c:v>
                </c:pt>
                <c:pt idx="42">
                  <c:v>23621</c:v>
                </c:pt>
                <c:pt idx="43">
                  <c:v>23712</c:v>
                </c:pt>
                <c:pt idx="44">
                  <c:v>23802</c:v>
                </c:pt>
                <c:pt idx="45">
                  <c:v>23894</c:v>
                </c:pt>
                <c:pt idx="46">
                  <c:v>23986</c:v>
                </c:pt>
                <c:pt idx="47">
                  <c:v>24077</c:v>
                </c:pt>
                <c:pt idx="48">
                  <c:v>24167</c:v>
                </c:pt>
                <c:pt idx="49">
                  <c:v>24259</c:v>
                </c:pt>
                <c:pt idx="50">
                  <c:v>24351</c:v>
                </c:pt>
                <c:pt idx="51">
                  <c:v>24442</c:v>
                </c:pt>
                <c:pt idx="52">
                  <c:v>24532</c:v>
                </c:pt>
                <c:pt idx="53">
                  <c:v>24624</c:v>
                </c:pt>
                <c:pt idx="54">
                  <c:v>24716</c:v>
                </c:pt>
                <c:pt idx="55">
                  <c:v>24807</c:v>
                </c:pt>
                <c:pt idx="56">
                  <c:v>24898</c:v>
                </c:pt>
                <c:pt idx="57">
                  <c:v>24990</c:v>
                </c:pt>
                <c:pt idx="58">
                  <c:v>25082</c:v>
                </c:pt>
                <c:pt idx="59">
                  <c:v>25173</c:v>
                </c:pt>
                <c:pt idx="60">
                  <c:v>25263</c:v>
                </c:pt>
                <c:pt idx="61">
                  <c:v>25355</c:v>
                </c:pt>
                <c:pt idx="62">
                  <c:v>25447</c:v>
                </c:pt>
                <c:pt idx="63">
                  <c:v>25538</c:v>
                </c:pt>
                <c:pt idx="64">
                  <c:v>25628</c:v>
                </c:pt>
                <c:pt idx="65">
                  <c:v>25720</c:v>
                </c:pt>
                <c:pt idx="66">
                  <c:v>25812</c:v>
                </c:pt>
                <c:pt idx="67">
                  <c:v>25903</c:v>
                </c:pt>
                <c:pt idx="68">
                  <c:v>25993</c:v>
                </c:pt>
                <c:pt idx="69">
                  <c:v>26085</c:v>
                </c:pt>
                <c:pt idx="70">
                  <c:v>26177</c:v>
                </c:pt>
                <c:pt idx="71">
                  <c:v>26268</c:v>
                </c:pt>
                <c:pt idx="72">
                  <c:v>26359</c:v>
                </c:pt>
                <c:pt idx="73">
                  <c:v>26451</c:v>
                </c:pt>
                <c:pt idx="74">
                  <c:v>26543</c:v>
                </c:pt>
                <c:pt idx="75">
                  <c:v>26634</c:v>
                </c:pt>
                <c:pt idx="76">
                  <c:v>26724</c:v>
                </c:pt>
                <c:pt idx="77">
                  <c:v>26816</c:v>
                </c:pt>
                <c:pt idx="78">
                  <c:v>26908</c:v>
                </c:pt>
                <c:pt idx="79">
                  <c:v>26999</c:v>
                </c:pt>
                <c:pt idx="80">
                  <c:v>27089</c:v>
                </c:pt>
                <c:pt idx="81">
                  <c:v>27181</c:v>
                </c:pt>
                <c:pt idx="82">
                  <c:v>27273</c:v>
                </c:pt>
                <c:pt idx="83">
                  <c:v>27364</c:v>
                </c:pt>
                <c:pt idx="84">
                  <c:v>27454</c:v>
                </c:pt>
                <c:pt idx="85">
                  <c:v>27546</c:v>
                </c:pt>
                <c:pt idx="86">
                  <c:v>27638</c:v>
                </c:pt>
                <c:pt idx="87">
                  <c:v>27729</c:v>
                </c:pt>
                <c:pt idx="88">
                  <c:v>27820</c:v>
                </c:pt>
                <c:pt idx="89">
                  <c:v>27912</c:v>
                </c:pt>
                <c:pt idx="90">
                  <c:v>28004</c:v>
                </c:pt>
                <c:pt idx="91">
                  <c:v>28095</c:v>
                </c:pt>
                <c:pt idx="92">
                  <c:v>28185</c:v>
                </c:pt>
                <c:pt idx="93">
                  <c:v>28277</c:v>
                </c:pt>
                <c:pt idx="94">
                  <c:v>28369</c:v>
                </c:pt>
                <c:pt idx="95">
                  <c:v>28460</c:v>
                </c:pt>
                <c:pt idx="96">
                  <c:v>28550</c:v>
                </c:pt>
                <c:pt idx="97">
                  <c:v>28642</c:v>
                </c:pt>
                <c:pt idx="98">
                  <c:v>28734</c:v>
                </c:pt>
                <c:pt idx="99">
                  <c:v>28825</c:v>
                </c:pt>
                <c:pt idx="100">
                  <c:v>28915</c:v>
                </c:pt>
                <c:pt idx="101">
                  <c:v>29007</c:v>
                </c:pt>
                <c:pt idx="102">
                  <c:v>29099</c:v>
                </c:pt>
                <c:pt idx="103">
                  <c:v>29190</c:v>
                </c:pt>
                <c:pt idx="104">
                  <c:v>29281</c:v>
                </c:pt>
                <c:pt idx="105">
                  <c:v>29373</c:v>
                </c:pt>
                <c:pt idx="106">
                  <c:v>29465</c:v>
                </c:pt>
                <c:pt idx="107">
                  <c:v>29556</c:v>
                </c:pt>
                <c:pt idx="108">
                  <c:v>29646</c:v>
                </c:pt>
                <c:pt idx="109">
                  <c:v>29738</c:v>
                </c:pt>
                <c:pt idx="110">
                  <c:v>29830</c:v>
                </c:pt>
                <c:pt idx="111">
                  <c:v>29921</c:v>
                </c:pt>
                <c:pt idx="112">
                  <c:v>30011</c:v>
                </c:pt>
                <c:pt idx="113">
                  <c:v>30103</c:v>
                </c:pt>
                <c:pt idx="114">
                  <c:v>30195</c:v>
                </c:pt>
                <c:pt idx="115">
                  <c:v>30286</c:v>
                </c:pt>
                <c:pt idx="116">
                  <c:v>30376</c:v>
                </c:pt>
                <c:pt idx="117">
                  <c:v>30468</c:v>
                </c:pt>
                <c:pt idx="118">
                  <c:v>30560</c:v>
                </c:pt>
                <c:pt idx="119">
                  <c:v>30651</c:v>
                </c:pt>
                <c:pt idx="120">
                  <c:v>30742</c:v>
                </c:pt>
                <c:pt idx="121">
                  <c:v>30834</c:v>
                </c:pt>
                <c:pt idx="122">
                  <c:v>30926</c:v>
                </c:pt>
                <c:pt idx="123">
                  <c:v>31017</c:v>
                </c:pt>
                <c:pt idx="124">
                  <c:v>31107</c:v>
                </c:pt>
                <c:pt idx="125">
                  <c:v>31199</c:v>
                </c:pt>
                <c:pt idx="126">
                  <c:v>31291</c:v>
                </c:pt>
                <c:pt idx="127">
                  <c:v>31382</c:v>
                </c:pt>
                <c:pt idx="128">
                  <c:v>31472</c:v>
                </c:pt>
                <c:pt idx="129">
                  <c:v>31564</c:v>
                </c:pt>
                <c:pt idx="130">
                  <c:v>31656</c:v>
                </c:pt>
                <c:pt idx="131">
                  <c:v>31747</c:v>
                </c:pt>
                <c:pt idx="132">
                  <c:v>31837</c:v>
                </c:pt>
                <c:pt idx="133">
                  <c:v>31929</c:v>
                </c:pt>
                <c:pt idx="134">
                  <c:v>32021</c:v>
                </c:pt>
                <c:pt idx="135">
                  <c:v>32112</c:v>
                </c:pt>
                <c:pt idx="136">
                  <c:v>32203</c:v>
                </c:pt>
                <c:pt idx="137">
                  <c:v>32295</c:v>
                </c:pt>
                <c:pt idx="138">
                  <c:v>32387</c:v>
                </c:pt>
                <c:pt idx="139">
                  <c:v>32478</c:v>
                </c:pt>
                <c:pt idx="140">
                  <c:v>32568</c:v>
                </c:pt>
                <c:pt idx="141">
                  <c:v>32660</c:v>
                </c:pt>
                <c:pt idx="142">
                  <c:v>32752</c:v>
                </c:pt>
                <c:pt idx="143">
                  <c:v>32843</c:v>
                </c:pt>
                <c:pt idx="144">
                  <c:v>32933</c:v>
                </c:pt>
                <c:pt idx="145">
                  <c:v>33025</c:v>
                </c:pt>
                <c:pt idx="146">
                  <c:v>33117</c:v>
                </c:pt>
                <c:pt idx="147">
                  <c:v>33208</c:v>
                </c:pt>
                <c:pt idx="148">
                  <c:v>33298</c:v>
                </c:pt>
                <c:pt idx="149">
                  <c:v>33390</c:v>
                </c:pt>
                <c:pt idx="150">
                  <c:v>33482</c:v>
                </c:pt>
                <c:pt idx="151">
                  <c:v>33573</c:v>
                </c:pt>
                <c:pt idx="152">
                  <c:v>33664</c:v>
                </c:pt>
                <c:pt idx="153">
                  <c:v>33756</c:v>
                </c:pt>
                <c:pt idx="154">
                  <c:v>33848</c:v>
                </c:pt>
                <c:pt idx="155">
                  <c:v>33939</c:v>
                </c:pt>
                <c:pt idx="156">
                  <c:v>34029</c:v>
                </c:pt>
                <c:pt idx="157">
                  <c:v>34121</c:v>
                </c:pt>
                <c:pt idx="158">
                  <c:v>34213</c:v>
                </c:pt>
                <c:pt idx="159">
                  <c:v>34304</c:v>
                </c:pt>
                <c:pt idx="160">
                  <c:v>34394</c:v>
                </c:pt>
                <c:pt idx="161">
                  <c:v>34486</c:v>
                </c:pt>
                <c:pt idx="162">
                  <c:v>34578</c:v>
                </c:pt>
                <c:pt idx="163">
                  <c:v>34669</c:v>
                </c:pt>
                <c:pt idx="164">
                  <c:v>34759</c:v>
                </c:pt>
                <c:pt idx="165">
                  <c:v>34851</c:v>
                </c:pt>
                <c:pt idx="166">
                  <c:v>34943</c:v>
                </c:pt>
                <c:pt idx="167">
                  <c:v>35034</c:v>
                </c:pt>
                <c:pt idx="168">
                  <c:v>35125</c:v>
                </c:pt>
                <c:pt idx="169">
                  <c:v>35217</c:v>
                </c:pt>
                <c:pt idx="170">
                  <c:v>35309</c:v>
                </c:pt>
                <c:pt idx="171">
                  <c:v>35400</c:v>
                </c:pt>
                <c:pt idx="172">
                  <c:v>35490</c:v>
                </c:pt>
                <c:pt idx="173">
                  <c:v>35582</c:v>
                </c:pt>
                <c:pt idx="174">
                  <c:v>35674</c:v>
                </c:pt>
                <c:pt idx="175">
                  <c:v>35765</c:v>
                </c:pt>
                <c:pt idx="176">
                  <c:v>35855</c:v>
                </c:pt>
                <c:pt idx="177">
                  <c:v>35947</c:v>
                </c:pt>
                <c:pt idx="178">
                  <c:v>36039</c:v>
                </c:pt>
                <c:pt idx="179">
                  <c:v>36130</c:v>
                </c:pt>
                <c:pt idx="180">
                  <c:v>36220</c:v>
                </c:pt>
                <c:pt idx="181">
                  <c:v>36312</c:v>
                </c:pt>
                <c:pt idx="182">
                  <c:v>36404</c:v>
                </c:pt>
                <c:pt idx="183">
                  <c:v>36495</c:v>
                </c:pt>
                <c:pt idx="184">
                  <c:v>36586</c:v>
                </c:pt>
                <c:pt idx="185">
                  <c:v>36678</c:v>
                </c:pt>
                <c:pt idx="186">
                  <c:v>36770</c:v>
                </c:pt>
                <c:pt idx="187">
                  <c:v>36861</c:v>
                </c:pt>
                <c:pt idx="188">
                  <c:v>36951</c:v>
                </c:pt>
                <c:pt idx="189">
                  <c:v>37043</c:v>
                </c:pt>
                <c:pt idx="190">
                  <c:v>37135</c:v>
                </c:pt>
                <c:pt idx="191">
                  <c:v>37226</c:v>
                </c:pt>
                <c:pt idx="192">
                  <c:v>37316</c:v>
                </c:pt>
                <c:pt idx="193">
                  <c:v>37408</c:v>
                </c:pt>
                <c:pt idx="194">
                  <c:v>37500</c:v>
                </c:pt>
                <c:pt idx="195">
                  <c:v>37591</c:v>
                </c:pt>
                <c:pt idx="196">
                  <c:v>37681</c:v>
                </c:pt>
                <c:pt idx="197">
                  <c:v>37773</c:v>
                </c:pt>
                <c:pt idx="198">
                  <c:v>37865</c:v>
                </c:pt>
                <c:pt idx="199">
                  <c:v>37956</c:v>
                </c:pt>
                <c:pt idx="200">
                  <c:v>38047</c:v>
                </c:pt>
                <c:pt idx="201">
                  <c:v>38139</c:v>
                </c:pt>
                <c:pt idx="202">
                  <c:v>38231</c:v>
                </c:pt>
                <c:pt idx="203">
                  <c:v>38322</c:v>
                </c:pt>
                <c:pt idx="204">
                  <c:v>38412</c:v>
                </c:pt>
                <c:pt idx="205">
                  <c:v>38504</c:v>
                </c:pt>
                <c:pt idx="206">
                  <c:v>38596</c:v>
                </c:pt>
                <c:pt idx="207">
                  <c:v>38687</c:v>
                </c:pt>
                <c:pt idx="208">
                  <c:v>38777</c:v>
                </c:pt>
                <c:pt idx="209">
                  <c:v>38869</c:v>
                </c:pt>
                <c:pt idx="210">
                  <c:v>38961</c:v>
                </c:pt>
                <c:pt idx="211">
                  <c:v>39052</c:v>
                </c:pt>
              </c:strCache>
            </c:strRef>
          </c:cat>
          <c:val>
            <c:numRef>
              <c:f>'FoF vs NIPA (Figs 3,9,10)'!$Q$8:$Q$219</c:f>
              <c:numCache>
                <c:ptCount val="212"/>
                <c:pt idx="0">
                  <c:v>99999999</c:v>
                </c:pt>
                <c:pt idx="1">
                  <c:v>99999999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99999999</c:v>
                </c:pt>
                <c:pt idx="15">
                  <c:v>99999999</c:v>
                </c:pt>
                <c:pt idx="16">
                  <c:v>99999999</c:v>
                </c:pt>
                <c:pt idx="17">
                  <c:v>99999999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99999999</c:v>
                </c:pt>
                <c:pt idx="26">
                  <c:v>99999999</c:v>
                </c:pt>
                <c:pt idx="27">
                  <c:v>99999999</c:v>
                </c:pt>
                <c:pt idx="28">
                  <c:v>99999999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99999999</c:v>
                </c:pt>
                <c:pt idx="64">
                  <c:v>99999999</c:v>
                </c:pt>
                <c:pt idx="65">
                  <c:v>99999999</c:v>
                </c:pt>
                <c:pt idx="66">
                  <c:v>99999999</c:v>
                </c:pt>
                <c:pt idx="67">
                  <c:v>99999999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99999999</c:v>
                </c:pt>
                <c:pt idx="80">
                  <c:v>99999999</c:v>
                </c:pt>
                <c:pt idx="81">
                  <c:v>99999999</c:v>
                </c:pt>
                <c:pt idx="82">
                  <c:v>99999999</c:v>
                </c:pt>
                <c:pt idx="83">
                  <c:v>99999999</c:v>
                </c:pt>
                <c:pt idx="84">
                  <c:v>99999999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99999999</c:v>
                </c:pt>
                <c:pt idx="105">
                  <c:v>99999999</c:v>
                </c:pt>
                <c:pt idx="106">
                  <c:v>99999999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99999999</c:v>
                </c:pt>
                <c:pt idx="111">
                  <c:v>99999999</c:v>
                </c:pt>
                <c:pt idx="112">
                  <c:v>99999999</c:v>
                </c:pt>
                <c:pt idx="113">
                  <c:v>99999999</c:v>
                </c:pt>
                <c:pt idx="114">
                  <c:v>99999999</c:v>
                </c:pt>
                <c:pt idx="115">
                  <c:v>99999999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99999999</c:v>
                </c:pt>
                <c:pt idx="147">
                  <c:v>99999999</c:v>
                </c:pt>
                <c:pt idx="148">
                  <c:v>99999999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99999999</c:v>
                </c:pt>
                <c:pt idx="189">
                  <c:v>99999999</c:v>
                </c:pt>
                <c:pt idx="190">
                  <c:v>99999999</c:v>
                </c:pt>
                <c:pt idx="191">
                  <c:v>99999999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</c:numCache>
            </c:numRef>
          </c:val>
        </c:ser>
        <c:ser>
          <c:idx val="3"/>
          <c:order val="3"/>
          <c:spPr>
            <a:solidFill>
              <a:srgbClr val="969696"/>
            </a:solidFill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'FoF vs NIPA (Figs 3,9,10)'!$B$8:$B$219</c:f>
              <c:strCache>
                <c:ptCount val="212"/>
                <c:pt idx="0">
                  <c:v>19784</c:v>
                </c:pt>
                <c:pt idx="1">
                  <c:v>19876</c:v>
                </c:pt>
                <c:pt idx="2">
                  <c:v>19968</c:v>
                </c:pt>
                <c:pt idx="3">
                  <c:v>20059</c:v>
                </c:pt>
                <c:pt idx="4">
                  <c:v>20149</c:v>
                </c:pt>
                <c:pt idx="5">
                  <c:v>20241</c:v>
                </c:pt>
                <c:pt idx="6">
                  <c:v>20333</c:v>
                </c:pt>
                <c:pt idx="7">
                  <c:v>20424</c:v>
                </c:pt>
                <c:pt idx="8">
                  <c:v>20515</c:v>
                </c:pt>
                <c:pt idx="9">
                  <c:v>20607</c:v>
                </c:pt>
                <c:pt idx="10">
                  <c:v>20699</c:v>
                </c:pt>
                <c:pt idx="11">
                  <c:v>20790</c:v>
                </c:pt>
                <c:pt idx="12">
                  <c:v>20880</c:v>
                </c:pt>
                <c:pt idx="13">
                  <c:v>20972</c:v>
                </c:pt>
                <c:pt idx="14">
                  <c:v>21064</c:v>
                </c:pt>
                <c:pt idx="15">
                  <c:v>21155</c:v>
                </c:pt>
                <c:pt idx="16">
                  <c:v>21245</c:v>
                </c:pt>
                <c:pt idx="17">
                  <c:v>21337</c:v>
                </c:pt>
                <c:pt idx="18">
                  <c:v>21429</c:v>
                </c:pt>
                <c:pt idx="19">
                  <c:v>21520</c:v>
                </c:pt>
                <c:pt idx="20">
                  <c:v>21610</c:v>
                </c:pt>
                <c:pt idx="21">
                  <c:v>21702</c:v>
                </c:pt>
                <c:pt idx="22">
                  <c:v>21794</c:v>
                </c:pt>
                <c:pt idx="23">
                  <c:v>21885</c:v>
                </c:pt>
                <c:pt idx="24">
                  <c:v>21976</c:v>
                </c:pt>
                <c:pt idx="25">
                  <c:v>22068</c:v>
                </c:pt>
                <c:pt idx="26">
                  <c:v>22160</c:v>
                </c:pt>
                <c:pt idx="27">
                  <c:v>22251</c:v>
                </c:pt>
                <c:pt idx="28">
                  <c:v>22341</c:v>
                </c:pt>
                <c:pt idx="29">
                  <c:v>22433</c:v>
                </c:pt>
                <c:pt idx="30">
                  <c:v>22525</c:v>
                </c:pt>
                <c:pt idx="31">
                  <c:v>22616</c:v>
                </c:pt>
                <c:pt idx="32">
                  <c:v>22706</c:v>
                </c:pt>
                <c:pt idx="33">
                  <c:v>22798</c:v>
                </c:pt>
                <c:pt idx="34">
                  <c:v>22890</c:v>
                </c:pt>
                <c:pt idx="35">
                  <c:v>22981</c:v>
                </c:pt>
                <c:pt idx="36">
                  <c:v>23071</c:v>
                </c:pt>
                <c:pt idx="37">
                  <c:v>23163</c:v>
                </c:pt>
                <c:pt idx="38">
                  <c:v>23255</c:v>
                </c:pt>
                <c:pt idx="39">
                  <c:v>23346</c:v>
                </c:pt>
                <c:pt idx="40">
                  <c:v>23437</c:v>
                </c:pt>
                <c:pt idx="41">
                  <c:v>23529</c:v>
                </c:pt>
                <c:pt idx="42">
                  <c:v>23621</c:v>
                </c:pt>
                <c:pt idx="43">
                  <c:v>23712</c:v>
                </c:pt>
                <c:pt idx="44">
                  <c:v>23802</c:v>
                </c:pt>
                <c:pt idx="45">
                  <c:v>23894</c:v>
                </c:pt>
                <c:pt idx="46">
                  <c:v>23986</c:v>
                </c:pt>
                <c:pt idx="47">
                  <c:v>24077</c:v>
                </c:pt>
                <c:pt idx="48">
                  <c:v>24167</c:v>
                </c:pt>
                <c:pt idx="49">
                  <c:v>24259</c:v>
                </c:pt>
                <c:pt idx="50">
                  <c:v>24351</c:v>
                </c:pt>
                <c:pt idx="51">
                  <c:v>24442</c:v>
                </c:pt>
                <c:pt idx="52">
                  <c:v>24532</c:v>
                </c:pt>
                <c:pt idx="53">
                  <c:v>24624</c:v>
                </c:pt>
                <c:pt idx="54">
                  <c:v>24716</c:v>
                </c:pt>
                <c:pt idx="55">
                  <c:v>24807</c:v>
                </c:pt>
                <c:pt idx="56">
                  <c:v>24898</c:v>
                </c:pt>
                <c:pt idx="57">
                  <c:v>24990</c:v>
                </c:pt>
                <c:pt idx="58">
                  <c:v>25082</c:v>
                </c:pt>
                <c:pt idx="59">
                  <c:v>25173</c:v>
                </c:pt>
                <c:pt idx="60">
                  <c:v>25263</c:v>
                </c:pt>
                <c:pt idx="61">
                  <c:v>25355</c:v>
                </c:pt>
                <c:pt idx="62">
                  <c:v>25447</c:v>
                </c:pt>
                <c:pt idx="63">
                  <c:v>25538</c:v>
                </c:pt>
                <c:pt idx="64">
                  <c:v>25628</c:v>
                </c:pt>
                <c:pt idx="65">
                  <c:v>25720</c:v>
                </c:pt>
                <c:pt idx="66">
                  <c:v>25812</c:v>
                </c:pt>
                <c:pt idx="67">
                  <c:v>25903</c:v>
                </c:pt>
                <c:pt idx="68">
                  <c:v>25993</c:v>
                </c:pt>
                <c:pt idx="69">
                  <c:v>26085</c:v>
                </c:pt>
                <c:pt idx="70">
                  <c:v>26177</c:v>
                </c:pt>
                <c:pt idx="71">
                  <c:v>26268</c:v>
                </c:pt>
                <c:pt idx="72">
                  <c:v>26359</c:v>
                </c:pt>
                <c:pt idx="73">
                  <c:v>26451</c:v>
                </c:pt>
                <c:pt idx="74">
                  <c:v>26543</c:v>
                </c:pt>
                <c:pt idx="75">
                  <c:v>26634</c:v>
                </c:pt>
                <c:pt idx="76">
                  <c:v>26724</c:v>
                </c:pt>
                <c:pt idx="77">
                  <c:v>26816</c:v>
                </c:pt>
                <c:pt idx="78">
                  <c:v>26908</c:v>
                </c:pt>
                <c:pt idx="79">
                  <c:v>26999</c:v>
                </c:pt>
                <c:pt idx="80">
                  <c:v>27089</c:v>
                </c:pt>
                <c:pt idx="81">
                  <c:v>27181</c:v>
                </c:pt>
                <c:pt idx="82">
                  <c:v>27273</c:v>
                </c:pt>
                <c:pt idx="83">
                  <c:v>27364</c:v>
                </c:pt>
                <c:pt idx="84">
                  <c:v>27454</c:v>
                </c:pt>
                <c:pt idx="85">
                  <c:v>27546</c:v>
                </c:pt>
                <c:pt idx="86">
                  <c:v>27638</c:v>
                </c:pt>
                <c:pt idx="87">
                  <c:v>27729</c:v>
                </c:pt>
                <c:pt idx="88">
                  <c:v>27820</c:v>
                </c:pt>
                <c:pt idx="89">
                  <c:v>27912</c:v>
                </c:pt>
                <c:pt idx="90">
                  <c:v>28004</c:v>
                </c:pt>
                <c:pt idx="91">
                  <c:v>28095</c:v>
                </c:pt>
                <c:pt idx="92">
                  <c:v>28185</c:v>
                </c:pt>
                <c:pt idx="93">
                  <c:v>28277</c:v>
                </c:pt>
                <c:pt idx="94">
                  <c:v>28369</c:v>
                </c:pt>
                <c:pt idx="95">
                  <c:v>28460</c:v>
                </c:pt>
                <c:pt idx="96">
                  <c:v>28550</c:v>
                </c:pt>
                <c:pt idx="97">
                  <c:v>28642</c:v>
                </c:pt>
                <c:pt idx="98">
                  <c:v>28734</c:v>
                </c:pt>
                <c:pt idx="99">
                  <c:v>28825</c:v>
                </c:pt>
                <c:pt idx="100">
                  <c:v>28915</c:v>
                </c:pt>
                <c:pt idx="101">
                  <c:v>29007</c:v>
                </c:pt>
                <c:pt idx="102">
                  <c:v>29099</c:v>
                </c:pt>
                <c:pt idx="103">
                  <c:v>29190</c:v>
                </c:pt>
                <c:pt idx="104">
                  <c:v>29281</c:v>
                </c:pt>
                <c:pt idx="105">
                  <c:v>29373</c:v>
                </c:pt>
                <c:pt idx="106">
                  <c:v>29465</c:v>
                </c:pt>
                <c:pt idx="107">
                  <c:v>29556</c:v>
                </c:pt>
                <c:pt idx="108">
                  <c:v>29646</c:v>
                </c:pt>
                <c:pt idx="109">
                  <c:v>29738</c:v>
                </c:pt>
                <c:pt idx="110">
                  <c:v>29830</c:v>
                </c:pt>
                <c:pt idx="111">
                  <c:v>29921</c:v>
                </c:pt>
                <c:pt idx="112">
                  <c:v>30011</c:v>
                </c:pt>
                <c:pt idx="113">
                  <c:v>30103</c:v>
                </c:pt>
                <c:pt idx="114">
                  <c:v>30195</c:v>
                </c:pt>
                <c:pt idx="115">
                  <c:v>30286</c:v>
                </c:pt>
                <c:pt idx="116">
                  <c:v>30376</c:v>
                </c:pt>
                <c:pt idx="117">
                  <c:v>30468</c:v>
                </c:pt>
                <c:pt idx="118">
                  <c:v>30560</c:v>
                </c:pt>
                <c:pt idx="119">
                  <c:v>30651</c:v>
                </c:pt>
                <c:pt idx="120">
                  <c:v>30742</c:v>
                </c:pt>
                <c:pt idx="121">
                  <c:v>30834</c:v>
                </c:pt>
                <c:pt idx="122">
                  <c:v>30926</c:v>
                </c:pt>
                <c:pt idx="123">
                  <c:v>31017</c:v>
                </c:pt>
                <c:pt idx="124">
                  <c:v>31107</c:v>
                </c:pt>
                <c:pt idx="125">
                  <c:v>31199</c:v>
                </c:pt>
                <c:pt idx="126">
                  <c:v>31291</c:v>
                </c:pt>
                <c:pt idx="127">
                  <c:v>31382</c:v>
                </c:pt>
                <c:pt idx="128">
                  <c:v>31472</c:v>
                </c:pt>
                <c:pt idx="129">
                  <c:v>31564</c:v>
                </c:pt>
                <c:pt idx="130">
                  <c:v>31656</c:v>
                </c:pt>
                <c:pt idx="131">
                  <c:v>31747</c:v>
                </c:pt>
                <c:pt idx="132">
                  <c:v>31837</c:v>
                </c:pt>
                <c:pt idx="133">
                  <c:v>31929</c:v>
                </c:pt>
                <c:pt idx="134">
                  <c:v>32021</c:v>
                </c:pt>
                <c:pt idx="135">
                  <c:v>32112</c:v>
                </c:pt>
                <c:pt idx="136">
                  <c:v>32203</c:v>
                </c:pt>
                <c:pt idx="137">
                  <c:v>32295</c:v>
                </c:pt>
                <c:pt idx="138">
                  <c:v>32387</c:v>
                </c:pt>
                <c:pt idx="139">
                  <c:v>32478</c:v>
                </c:pt>
                <c:pt idx="140">
                  <c:v>32568</c:v>
                </c:pt>
                <c:pt idx="141">
                  <c:v>32660</c:v>
                </c:pt>
                <c:pt idx="142">
                  <c:v>32752</c:v>
                </c:pt>
                <c:pt idx="143">
                  <c:v>32843</c:v>
                </c:pt>
                <c:pt idx="144">
                  <c:v>32933</c:v>
                </c:pt>
                <c:pt idx="145">
                  <c:v>33025</c:v>
                </c:pt>
                <c:pt idx="146">
                  <c:v>33117</c:v>
                </c:pt>
                <c:pt idx="147">
                  <c:v>33208</c:v>
                </c:pt>
                <c:pt idx="148">
                  <c:v>33298</c:v>
                </c:pt>
                <c:pt idx="149">
                  <c:v>33390</c:v>
                </c:pt>
                <c:pt idx="150">
                  <c:v>33482</c:v>
                </c:pt>
                <c:pt idx="151">
                  <c:v>33573</c:v>
                </c:pt>
                <c:pt idx="152">
                  <c:v>33664</c:v>
                </c:pt>
                <c:pt idx="153">
                  <c:v>33756</c:v>
                </c:pt>
                <c:pt idx="154">
                  <c:v>33848</c:v>
                </c:pt>
                <c:pt idx="155">
                  <c:v>33939</c:v>
                </c:pt>
                <c:pt idx="156">
                  <c:v>34029</c:v>
                </c:pt>
                <c:pt idx="157">
                  <c:v>34121</c:v>
                </c:pt>
                <c:pt idx="158">
                  <c:v>34213</c:v>
                </c:pt>
                <c:pt idx="159">
                  <c:v>34304</c:v>
                </c:pt>
                <c:pt idx="160">
                  <c:v>34394</c:v>
                </c:pt>
                <c:pt idx="161">
                  <c:v>34486</c:v>
                </c:pt>
                <c:pt idx="162">
                  <c:v>34578</c:v>
                </c:pt>
                <c:pt idx="163">
                  <c:v>34669</c:v>
                </c:pt>
                <c:pt idx="164">
                  <c:v>34759</c:v>
                </c:pt>
                <c:pt idx="165">
                  <c:v>34851</c:v>
                </c:pt>
                <c:pt idx="166">
                  <c:v>34943</c:v>
                </c:pt>
                <c:pt idx="167">
                  <c:v>35034</c:v>
                </c:pt>
                <c:pt idx="168">
                  <c:v>35125</c:v>
                </c:pt>
                <c:pt idx="169">
                  <c:v>35217</c:v>
                </c:pt>
                <c:pt idx="170">
                  <c:v>35309</c:v>
                </c:pt>
                <c:pt idx="171">
                  <c:v>35400</c:v>
                </c:pt>
                <c:pt idx="172">
                  <c:v>35490</c:v>
                </c:pt>
                <c:pt idx="173">
                  <c:v>35582</c:v>
                </c:pt>
                <c:pt idx="174">
                  <c:v>35674</c:v>
                </c:pt>
                <c:pt idx="175">
                  <c:v>35765</c:v>
                </c:pt>
                <c:pt idx="176">
                  <c:v>35855</c:v>
                </c:pt>
                <c:pt idx="177">
                  <c:v>35947</c:v>
                </c:pt>
                <c:pt idx="178">
                  <c:v>36039</c:v>
                </c:pt>
                <c:pt idx="179">
                  <c:v>36130</c:v>
                </c:pt>
                <c:pt idx="180">
                  <c:v>36220</c:v>
                </c:pt>
                <c:pt idx="181">
                  <c:v>36312</c:v>
                </c:pt>
                <c:pt idx="182">
                  <c:v>36404</c:v>
                </c:pt>
                <c:pt idx="183">
                  <c:v>36495</c:v>
                </c:pt>
                <c:pt idx="184">
                  <c:v>36586</c:v>
                </c:pt>
                <c:pt idx="185">
                  <c:v>36678</c:v>
                </c:pt>
                <c:pt idx="186">
                  <c:v>36770</c:v>
                </c:pt>
                <c:pt idx="187">
                  <c:v>36861</c:v>
                </c:pt>
                <c:pt idx="188">
                  <c:v>36951</c:v>
                </c:pt>
                <c:pt idx="189">
                  <c:v>37043</c:v>
                </c:pt>
                <c:pt idx="190">
                  <c:v>37135</c:v>
                </c:pt>
                <c:pt idx="191">
                  <c:v>37226</c:v>
                </c:pt>
                <c:pt idx="192">
                  <c:v>37316</c:v>
                </c:pt>
                <c:pt idx="193">
                  <c:v>37408</c:v>
                </c:pt>
                <c:pt idx="194">
                  <c:v>37500</c:v>
                </c:pt>
                <c:pt idx="195">
                  <c:v>37591</c:v>
                </c:pt>
                <c:pt idx="196">
                  <c:v>37681</c:v>
                </c:pt>
                <c:pt idx="197">
                  <c:v>37773</c:v>
                </c:pt>
                <c:pt idx="198">
                  <c:v>37865</c:v>
                </c:pt>
                <c:pt idx="199">
                  <c:v>37956</c:v>
                </c:pt>
                <c:pt idx="200">
                  <c:v>38047</c:v>
                </c:pt>
                <c:pt idx="201">
                  <c:v>38139</c:v>
                </c:pt>
                <c:pt idx="202">
                  <c:v>38231</c:v>
                </c:pt>
                <c:pt idx="203">
                  <c:v>38322</c:v>
                </c:pt>
                <c:pt idx="204">
                  <c:v>38412</c:v>
                </c:pt>
                <c:pt idx="205">
                  <c:v>38504</c:v>
                </c:pt>
                <c:pt idx="206">
                  <c:v>38596</c:v>
                </c:pt>
                <c:pt idx="207">
                  <c:v>38687</c:v>
                </c:pt>
                <c:pt idx="208">
                  <c:v>38777</c:v>
                </c:pt>
                <c:pt idx="209">
                  <c:v>38869</c:v>
                </c:pt>
                <c:pt idx="210">
                  <c:v>38961</c:v>
                </c:pt>
                <c:pt idx="211">
                  <c:v>39052</c:v>
                </c:pt>
              </c:strCache>
            </c:strRef>
          </c:cat>
          <c:val>
            <c:numRef>
              <c:f>'FoF vs NIPA (Figs 3,9,10)'!$R$8:$R$219</c:f>
              <c:numCache>
                <c:ptCount val="212"/>
                <c:pt idx="0">
                  <c:v>-99999999</c:v>
                </c:pt>
                <c:pt idx="1">
                  <c:v>-99999999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-99999999</c:v>
                </c:pt>
                <c:pt idx="15">
                  <c:v>-99999999</c:v>
                </c:pt>
                <c:pt idx="16">
                  <c:v>-99999999</c:v>
                </c:pt>
                <c:pt idx="17">
                  <c:v>-99999999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-99999999</c:v>
                </c:pt>
                <c:pt idx="26">
                  <c:v>-99999999</c:v>
                </c:pt>
                <c:pt idx="27">
                  <c:v>-99999999</c:v>
                </c:pt>
                <c:pt idx="28">
                  <c:v>-99999999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-99999999</c:v>
                </c:pt>
                <c:pt idx="64">
                  <c:v>-99999999</c:v>
                </c:pt>
                <c:pt idx="65">
                  <c:v>-99999999</c:v>
                </c:pt>
                <c:pt idx="66">
                  <c:v>-99999999</c:v>
                </c:pt>
                <c:pt idx="67">
                  <c:v>-99999999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-99999999</c:v>
                </c:pt>
                <c:pt idx="80">
                  <c:v>-99999999</c:v>
                </c:pt>
                <c:pt idx="81">
                  <c:v>-99999999</c:v>
                </c:pt>
                <c:pt idx="82">
                  <c:v>-99999999</c:v>
                </c:pt>
                <c:pt idx="83">
                  <c:v>-99999999</c:v>
                </c:pt>
                <c:pt idx="84">
                  <c:v>-99999999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-99999999</c:v>
                </c:pt>
                <c:pt idx="105">
                  <c:v>-99999999</c:v>
                </c:pt>
                <c:pt idx="106">
                  <c:v>-99999999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-99999999</c:v>
                </c:pt>
                <c:pt idx="111">
                  <c:v>-99999999</c:v>
                </c:pt>
                <c:pt idx="112">
                  <c:v>-99999999</c:v>
                </c:pt>
                <c:pt idx="113">
                  <c:v>-99999999</c:v>
                </c:pt>
                <c:pt idx="114">
                  <c:v>-99999999</c:v>
                </c:pt>
                <c:pt idx="115">
                  <c:v>-99999999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-99999999</c:v>
                </c:pt>
                <c:pt idx="147">
                  <c:v>-99999999</c:v>
                </c:pt>
                <c:pt idx="148">
                  <c:v>-99999999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-99999999</c:v>
                </c:pt>
                <c:pt idx="189">
                  <c:v>-99999999</c:v>
                </c:pt>
                <c:pt idx="190">
                  <c:v>-99999999</c:v>
                </c:pt>
                <c:pt idx="191">
                  <c:v>-99999999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</c:numCache>
            </c:numRef>
          </c:val>
        </c:ser>
        <c:axId val="47387039"/>
        <c:axId val="23830168"/>
      </c:areaChart>
      <c:lineChart>
        <c:grouping val="standard"/>
        <c:varyColors val="0"/>
        <c:ser>
          <c:idx val="0"/>
          <c:order val="0"/>
          <c:tx>
            <c:v>Flow of Funds</c:v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'FoF vs NIPA (Figs 3,9,10)'!$B$8:$B$219</c:f>
              <c:strCache>
                <c:ptCount val="212"/>
                <c:pt idx="0">
                  <c:v>19784</c:v>
                </c:pt>
                <c:pt idx="1">
                  <c:v>19876</c:v>
                </c:pt>
                <c:pt idx="2">
                  <c:v>19968</c:v>
                </c:pt>
                <c:pt idx="3">
                  <c:v>20059</c:v>
                </c:pt>
                <c:pt idx="4">
                  <c:v>20149</c:v>
                </c:pt>
                <c:pt idx="5">
                  <c:v>20241</c:v>
                </c:pt>
                <c:pt idx="6">
                  <c:v>20333</c:v>
                </c:pt>
                <c:pt idx="7">
                  <c:v>20424</c:v>
                </c:pt>
                <c:pt idx="8">
                  <c:v>20515</c:v>
                </c:pt>
                <c:pt idx="9">
                  <c:v>20607</c:v>
                </c:pt>
                <c:pt idx="10">
                  <c:v>20699</c:v>
                </c:pt>
                <c:pt idx="11">
                  <c:v>20790</c:v>
                </c:pt>
                <c:pt idx="12">
                  <c:v>20880</c:v>
                </c:pt>
                <c:pt idx="13">
                  <c:v>20972</c:v>
                </c:pt>
                <c:pt idx="14">
                  <c:v>21064</c:v>
                </c:pt>
                <c:pt idx="15">
                  <c:v>21155</c:v>
                </c:pt>
                <c:pt idx="16">
                  <c:v>21245</c:v>
                </c:pt>
                <c:pt idx="17">
                  <c:v>21337</c:v>
                </c:pt>
                <c:pt idx="18">
                  <c:v>21429</c:v>
                </c:pt>
                <c:pt idx="19">
                  <c:v>21520</c:v>
                </c:pt>
                <c:pt idx="20">
                  <c:v>21610</c:v>
                </c:pt>
                <c:pt idx="21">
                  <c:v>21702</c:v>
                </c:pt>
                <c:pt idx="22">
                  <c:v>21794</c:v>
                </c:pt>
                <c:pt idx="23">
                  <c:v>21885</c:v>
                </c:pt>
                <c:pt idx="24">
                  <c:v>21976</c:v>
                </c:pt>
                <c:pt idx="25">
                  <c:v>22068</c:v>
                </c:pt>
                <c:pt idx="26">
                  <c:v>22160</c:v>
                </c:pt>
                <c:pt idx="27">
                  <c:v>22251</c:v>
                </c:pt>
                <c:pt idx="28">
                  <c:v>22341</c:v>
                </c:pt>
                <c:pt idx="29">
                  <c:v>22433</c:v>
                </c:pt>
                <c:pt idx="30">
                  <c:v>22525</c:v>
                </c:pt>
                <c:pt idx="31">
                  <c:v>22616</c:v>
                </c:pt>
                <c:pt idx="32">
                  <c:v>22706</c:v>
                </c:pt>
                <c:pt idx="33">
                  <c:v>22798</c:v>
                </c:pt>
                <c:pt idx="34">
                  <c:v>22890</c:v>
                </c:pt>
                <c:pt idx="35">
                  <c:v>22981</c:v>
                </c:pt>
                <c:pt idx="36">
                  <c:v>23071</c:v>
                </c:pt>
                <c:pt idx="37">
                  <c:v>23163</c:v>
                </c:pt>
                <c:pt idx="38">
                  <c:v>23255</c:v>
                </c:pt>
                <c:pt idx="39">
                  <c:v>23346</c:v>
                </c:pt>
                <c:pt idx="40">
                  <c:v>23437</c:v>
                </c:pt>
                <c:pt idx="41">
                  <c:v>23529</c:v>
                </c:pt>
                <c:pt idx="42">
                  <c:v>23621</c:v>
                </c:pt>
                <c:pt idx="43">
                  <c:v>23712</c:v>
                </c:pt>
                <c:pt idx="44">
                  <c:v>23802</c:v>
                </c:pt>
                <c:pt idx="45">
                  <c:v>23894</c:v>
                </c:pt>
                <c:pt idx="46">
                  <c:v>23986</c:v>
                </c:pt>
                <c:pt idx="47">
                  <c:v>24077</c:v>
                </c:pt>
                <c:pt idx="48">
                  <c:v>24167</c:v>
                </c:pt>
                <c:pt idx="49">
                  <c:v>24259</c:v>
                </c:pt>
                <c:pt idx="50">
                  <c:v>24351</c:v>
                </c:pt>
                <c:pt idx="51">
                  <c:v>24442</c:v>
                </c:pt>
                <c:pt idx="52">
                  <c:v>24532</c:v>
                </c:pt>
                <c:pt idx="53">
                  <c:v>24624</c:v>
                </c:pt>
                <c:pt idx="54">
                  <c:v>24716</c:v>
                </c:pt>
                <c:pt idx="55">
                  <c:v>24807</c:v>
                </c:pt>
                <c:pt idx="56">
                  <c:v>24898</c:v>
                </c:pt>
                <c:pt idx="57">
                  <c:v>24990</c:v>
                </c:pt>
                <c:pt idx="58">
                  <c:v>25082</c:v>
                </c:pt>
                <c:pt idx="59">
                  <c:v>25173</c:v>
                </c:pt>
                <c:pt idx="60">
                  <c:v>25263</c:v>
                </c:pt>
                <c:pt idx="61">
                  <c:v>25355</c:v>
                </c:pt>
                <c:pt idx="62">
                  <c:v>25447</c:v>
                </c:pt>
                <c:pt idx="63">
                  <c:v>25538</c:v>
                </c:pt>
                <c:pt idx="64">
                  <c:v>25628</c:v>
                </c:pt>
                <c:pt idx="65">
                  <c:v>25720</c:v>
                </c:pt>
                <c:pt idx="66">
                  <c:v>25812</c:v>
                </c:pt>
                <c:pt idx="67">
                  <c:v>25903</c:v>
                </c:pt>
                <c:pt idx="68">
                  <c:v>25993</c:v>
                </c:pt>
                <c:pt idx="69">
                  <c:v>26085</c:v>
                </c:pt>
                <c:pt idx="70">
                  <c:v>26177</c:v>
                </c:pt>
                <c:pt idx="71">
                  <c:v>26268</c:v>
                </c:pt>
                <c:pt idx="72">
                  <c:v>26359</c:v>
                </c:pt>
                <c:pt idx="73">
                  <c:v>26451</c:v>
                </c:pt>
                <c:pt idx="74">
                  <c:v>26543</c:v>
                </c:pt>
                <c:pt idx="75">
                  <c:v>26634</c:v>
                </c:pt>
                <c:pt idx="76">
                  <c:v>26724</c:v>
                </c:pt>
                <c:pt idx="77">
                  <c:v>26816</c:v>
                </c:pt>
                <c:pt idx="78">
                  <c:v>26908</c:v>
                </c:pt>
                <c:pt idx="79">
                  <c:v>26999</c:v>
                </c:pt>
                <c:pt idx="80">
                  <c:v>27089</c:v>
                </c:pt>
                <c:pt idx="81">
                  <c:v>27181</c:v>
                </c:pt>
                <c:pt idx="82">
                  <c:v>27273</c:v>
                </c:pt>
                <c:pt idx="83">
                  <c:v>27364</c:v>
                </c:pt>
                <c:pt idx="84">
                  <c:v>27454</c:v>
                </c:pt>
                <c:pt idx="85">
                  <c:v>27546</c:v>
                </c:pt>
                <c:pt idx="86">
                  <c:v>27638</c:v>
                </c:pt>
                <c:pt idx="87">
                  <c:v>27729</c:v>
                </c:pt>
                <c:pt idx="88">
                  <c:v>27820</c:v>
                </c:pt>
                <c:pt idx="89">
                  <c:v>27912</c:v>
                </c:pt>
                <c:pt idx="90">
                  <c:v>28004</c:v>
                </c:pt>
                <c:pt idx="91">
                  <c:v>28095</c:v>
                </c:pt>
                <c:pt idx="92">
                  <c:v>28185</c:v>
                </c:pt>
                <c:pt idx="93">
                  <c:v>28277</c:v>
                </c:pt>
                <c:pt idx="94">
                  <c:v>28369</c:v>
                </c:pt>
                <c:pt idx="95">
                  <c:v>28460</c:v>
                </c:pt>
                <c:pt idx="96">
                  <c:v>28550</c:v>
                </c:pt>
                <c:pt idx="97">
                  <c:v>28642</c:v>
                </c:pt>
                <c:pt idx="98">
                  <c:v>28734</c:v>
                </c:pt>
                <c:pt idx="99">
                  <c:v>28825</c:v>
                </c:pt>
                <c:pt idx="100">
                  <c:v>28915</c:v>
                </c:pt>
                <c:pt idx="101">
                  <c:v>29007</c:v>
                </c:pt>
                <c:pt idx="102">
                  <c:v>29099</c:v>
                </c:pt>
                <c:pt idx="103">
                  <c:v>29190</c:v>
                </c:pt>
                <c:pt idx="104">
                  <c:v>29281</c:v>
                </c:pt>
                <c:pt idx="105">
                  <c:v>29373</c:v>
                </c:pt>
                <c:pt idx="106">
                  <c:v>29465</c:v>
                </c:pt>
                <c:pt idx="107">
                  <c:v>29556</c:v>
                </c:pt>
                <c:pt idx="108">
                  <c:v>29646</c:v>
                </c:pt>
                <c:pt idx="109">
                  <c:v>29738</c:v>
                </c:pt>
                <c:pt idx="110">
                  <c:v>29830</c:v>
                </c:pt>
                <c:pt idx="111">
                  <c:v>29921</c:v>
                </c:pt>
                <c:pt idx="112">
                  <c:v>30011</c:v>
                </c:pt>
                <c:pt idx="113">
                  <c:v>30103</c:v>
                </c:pt>
                <c:pt idx="114">
                  <c:v>30195</c:v>
                </c:pt>
                <c:pt idx="115">
                  <c:v>30286</c:v>
                </c:pt>
                <c:pt idx="116">
                  <c:v>30376</c:v>
                </c:pt>
                <c:pt idx="117">
                  <c:v>30468</c:v>
                </c:pt>
                <c:pt idx="118">
                  <c:v>30560</c:v>
                </c:pt>
                <c:pt idx="119">
                  <c:v>30651</c:v>
                </c:pt>
                <c:pt idx="120">
                  <c:v>30742</c:v>
                </c:pt>
                <c:pt idx="121">
                  <c:v>30834</c:v>
                </c:pt>
                <c:pt idx="122">
                  <c:v>30926</c:v>
                </c:pt>
                <c:pt idx="123">
                  <c:v>31017</c:v>
                </c:pt>
                <c:pt idx="124">
                  <c:v>31107</c:v>
                </c:pt>
                <c:pt idx="125">
                  <c:v>31199</c:v>
                </c:pt>
                <c:pt idx="126">
                  <c:v>31291</c:v>
                </c:pt>
                <c:pt idx="127">
                  <c:v>31382</c:v>
                </c:pt>
                <c:pt idx="128">
                  <c:v>31472</c:v>
                </c:pt>
                <c:pt idx="129">
                  <c:v>31564</c:v>
                </c:pt>
                <c:pt idx="130">
                  <c:v>31656</c:v>
                </c:pt>
                <c:pt idx="131">
                  <c:v>31747</c:v>
                </c:pt>
                <c:pt idx="132">
                  <c:v>31837</c:v>
                </c:pt>
                <c:pt idx="133">
                  <c:v>31929</c:v>
                </c:pt>
                <c:pt idx="134">
                  <c:v>32021</c:v>
                </c:pt>
                <c:pt idx="135">
                  <c:v>32112</c:v>
                </c:pt>
                <c:pt idx="136">
                  <c:v>32203</c:v>
                </c:pt>
                <c:pt idx="137">
                  <c:v>32295</c:v>
                </c:pt>
                <c:pt idx="138">
                  <c:v>32387</c:v>
                </c:pt>
                <c:pt idx="139">
                  <c:v>32478</c:v>
                </c:pt>
                <c:pt idx="140">
                  <c:v>32568</c:v>
                </c:pt>
                <c:pt idx="141">
                  <c:v>32660</c:v>
                </c:pt>
                <c:pt idx="142">
                  <c:v>32752</c:v>
                </c:pt>
                <c:pt idx="143">
                  <c:v>32843</c:v>
                </c:pt>
                <c:pt idx="144">
                  <c:v>32933</c:v>
                </c:pt>
                <c:pt idx="145">
                  <c:v>33025</c:v>
                </c:pt>
                <c:pt idx="146">
                  <c:v>33117</c:v>
                </c:pt>
                <c:pt idx="147">
                  <c:v>33208</c:v>
                </c:pt>
                <c:pt idx="148">
                  <c:v>33298</c:v>
                </c:pt>
                <c:pt idx="149">
                  <c:v>33390</c:v>
                </c:pt>
                <c:pt idx="150">
                  <c:v>33482</c:v>
                </c:pt>
                <c:pt idx="151">
                  <c:v>33573</c:v>
                </c:pt>
                <c:pt idx="152">
                  <c:v>33664</c:v>
                </c:pt>
                <c:pt idx="153">
                  <c:v>33756</c:v>
                </c:pt>
                <c:pt idx="154">
                  <c:v>33848</c:v>
                </c:pt>
                <c:pt idx="155">
                  <c:v>33939</c:v>
                </c:pt>
                <c:pt idx="156">
                  <c:v>34029</c:v>
                </c:pt>
                <c:pt idx="157">
                  <c:v>34121</c:v>
                </c:pt>
                <c:pt idx="158">
                  <c:v>34213</c:v>
                </c:pt>
                <c:pt idx="159">
                  <c:v>34304</c:v>
                </c:pt>
                <c:pt idx="160">
                  <c:v>34394</c:v>
                </c:pt>
                <c:pt idx="161">
                  <c:v>34486</c:v>
                </c:pt>
                <c:pt idx="162">
                  <c:v>34578</c:v>
                </c:pt>
                <c:pt idx="163">
                  <c:v>34669</c:v>
                </c:pt>
                <c:pt idx="164">
                  <c:v>34759</c:v>
                </c:pt>
                <c:pt idx="165">
                  <c:v>34851</c:v>
                </c:pt>
                <c:pt idx="166">
                  <c:v>34943</c:v>
                </c:pt>
                <c:pt idx="167">
                  <c:v>35034</c:v>
                </c:pt>
                <c:pt idx="168">
                  <c:v>35125</c:v>
                </c:pt>
                <c:pt idx="169">
                  <c:v>35217</c:v>
                </c:pt>
                <c:pt idx="170">
                  <c:v>35309</c:v>
                </c:pt>
                <c:pt idx="171">
                  <c:v>35400</c:v>
                </c:pt>
                <c:pt idx="172">
                  <c:v>35490</c:v>
                </c:pt>
                <c:pt idx="173">
                  <c:v>35582</c:v>
                </c:pt>
                <c:pt idx="174">
                  <c:v>35674</c:v>
                </c:pt>
                <c:pt idx="175">
                  <c:v>35765</c:v>
                </c:pt>
                <c:pt idx="176">
                  <c:v>35855</c:v>
                </c:pt>
                <c:pt idx="177">
                  <c:v>35947</c:v>
                </c:pt>
                <c:pt idx="178">
                  <c:v>36039</c:v>
                </c:pt>
                <c:pt idx="179">
                  <c:v>36130</c:v>
                </c:pt>
                <c:pt idx="180">
                  <c:v>36220</c:v>
                </c:pt>
                <c:pt idx="181">
                  <c:v>36312</c:v>
                </c:pt>
                <c:pt idx="182">
                  <c:v>36404</c:v>
                </c:pt>
                <c:pt idx="183">
                  <c:v>36495</c:v>
                </c:pt>
                <c:pt idx="184">
                  <c:v>36586</c:v>
                </c:pt>
                <c:pt idx="185">
                  <c:v>36678</c:v>
                </c:pt>
                <c:pt idx="186">
                  <c:v>36770</c:v>
                </c:pt>
                <c:pt idx="187">
                  <c:v>36861</c:v>
                </c:pt>
                <c:pt idx="188">
                  <c:v>36951</c:v>
                </c:pt>
                <c:pt idx="189">
                  <c:v>37043</c:v>
                </c:pt>
                <c:pt idx="190">
                  <c:v>37135</c:v>
                </c:pt>
                <c:pt idx="191">
                  <c:v>37226</c:v>
                </c:pt>
                <c:pt idx="192">
                  <c:v>37316</c:v>
                </c:pt>
                <c:pt idx="193">
                  <c:v>37408</c:v>
                </c:pt>
                <c:pt idx="194">
                  <c:v>37500</c:v>
                </c:pt>
                <c:pt idx="195">
                  <c:v>37591</c:v>
                </c:pt>
                <c:pt idx="196">
                  <c:v>37681</c:v>
                </c:pt>
                <c:pt idx="197">
                  <c:v>37773</c:v>
                </c:pt>
                <c:pt idx="198">
                  <c:v>37865</c:v>
                </c:pt>
                <c:pt idx="199">
                  <c:v>37956</c:v>
                </c:pt>
                <c:pt idx="200">
                  <c:v>38047</c:v>
                </c:pt>
                <c:pt idx="201">
                  <c:v>38139</c:v>
                </c:pt>
                <c:pt idx="202">
                  <c:v>38231</c:v>
                </c:pt>
                <c:pt idx="203">
                  <c:v>38322</c:v>
                </c:pt>
                <c:pt idx="204">
                  <c:v>38412</c:v>
                </c:pt>
                <c:pt idx="205">
                  <c:v>38504</c:v>
                </c:pt>
                <c:pt idx="206">
                  <c:v>38596</c:v>
                </c:pt>
                <c:pt idx="207">
                  <c:v>38687</c:v>
                </c:pt>
                <c:pt idx="208">
                  <c:v>38777</c:v>
                </c:pt>
                <c:pt idx="209">
                  <c:v>38869</c:v>
                </c:pt>
                <c:pt idx="210">
                  <c:v>38961</c:v>
                </c:pt>
                <c:pt idx="211">
                  <c:v>39052</c:v>
                </c:pt>
              </c:strCache>
            </c:strRef>
          </c:cat>
          <c:val>
            <c:numRef>
              <c:f>'FoF vs NIPA (Figs 3,9,10)'!$E$8:$E$219</c:f>
              <c:numCache>
                <c:ptCount val="212"/>
                <c:pt idx="0">
                  <c:v>0.14525</c:v>
                </c:pt>
                <c:pt idx="1">
                  <c:v>0.14150000000000001</c:v>
                </c:pt>
                <c:pt idx="2">
                  <c:v>0.135875</c:v>
                </c:pt>
                <c:pt idx="3">
                  <c:v>0.13225</c:v>
                </c:pt>
                <c:pt idx="4">
                  <c:v>0.130875</c:v>
                </c:pt>
                <c:pt idx="5">
                  <c:v>0.12362500000000001</c:v>
                </c:pt>
                <c:pt idx="6">
                  <c:v>0.12325</c:v>
                </c:pt>
                <c:pt idx="7">
                  <c:v>0.122125</c:v>
                </c:pt>
                <c:pt idx="8">
                  <c:v>0.1265</c:v>
                </c:pt>
                <c:pt idx="9">
                  <c:v>0.12625</c:v>
                </c:pt>
                <c:pt idx="10">
                  <c:v>0.12825</c:v>
                </c:pt>
                <c:pt idx="11">
                  <c:v>0.13175</c:v>
                </c:pt>
                <c:pt idx="12">
                  <c:v>0.132625</c:v>
                </c:pt>
                <c:pt idx="13">
                  <c:v>0.13475</c:v>
                </c:pt>
                <c:pt idx="14">
                  <c:v>0.134</c:v>
                </c:pt>
                <c:pt idx="15">
                  <c:v>0.132875</c:v>
                </c:pt>
                <c:pt idx="16">
                  <c:v>0.13125</c:v>
                </c:pt>
                <c:pt idx="17">
                  <c:v>0.126</c:v>
                </c:pt>
                <c:pt idx="18">
                  <c:v>0.125375</c:v>
                </c:pt>
                <c:pt idx="19">
                  <c:v>0.123875</c:v>
                </c:pt>
                <c:pt idx="20">
                  <c:v>0.119375</c:v>
                </c:pt>
                <c:pt idx="21">
                  <c:v>0.1165</c:v>
                </c:pt>
                <c:pt idx="22">
                  <c:v>0.114625</c:v>
                </c:pt>
                <c:pt idx="23">
                  <c:v>0.112375</c:v>
                </c:pt>
                <c:pt idx="24">
                  <c:v>0.11425</c:v>
                </c:pt>
                <c:pt idx="25">
                  <c:v>0.11637499999999999</c:v>
                </c:pt>
                <c:pt idx="26">
                  <c:v>0.11324999999999999</c:v>
                </c:pt>
                <c:pt idx="27">
                  <c:v>0.111125</c:v>
                </c:pt>
                <c:pt idx="28">
                  <c:v>0.10825</c:v>
                </c:pt>
                <c:pt idx="29">
                  <c:v>0.10875</c:v>
                </c:pt>
                <c:pt idx="30">
                  <c:v>0.1075</c:v>
                </c:pt>
                <c:pt idx="31">
                  <c:v>0.109</c:v>
                </c:pt>
                <c:pt idx="32">
                  <c:v>0.10525000000000001</c:v>
                </c:pt>
                <c:pt idx="33">
                  <c:v>0.105875</c:v>
                </c:pt>
                <c:pt idx="34">
                  <c:v>0.106625</c:v>
                </c:pt>
                <c:pt idx="35">
                  <c:v>0.109125</c:v>
                </c:pt>
                <c:pt idx="36">
                  <c:v>0.1105</c:v>
                </c:pt>
                <c:pt idx="37">
                  <c:v>0.110375</c:v>
                </c:pt>
                <c:pt idx="38">
                  <c:v>0.11125</c:v>
                </c:pt>
                <c:pt idx="39">
                  <c:v>0.115875</c:v>
                </c:pt>
                <c:pt idx="40">
                  <c:v>0.112875</c:v>
                </c:pt>
                <c:pt idx="41">
                  <c:v>0.11725</c:v>
                </c:pt>
                <c:pt idx="42">
                  <c:v>0.12300000000000001</c:v>
                </c:pt>
                <c:pt idx="43">
                  <c:v>0.129125</c:v>
                </c:pt>
                <c:pt idx="44">
                  <c:v>0.12975</c:v>
                </c:pt>
                <c:pt idx="45">
                  <c:v>0.13125</c:v>
                </c:pt>
                <c:pt idx="46">
                  <c:v>0.138625</c:v>
                </c:pt>
                <c:pt idx="47">
                  <c:v>0.14125</c:v>
                </c:pt>
                <c:pt idx="48">
                  <c:v>0.146125</c:v>
                </c:pt>
                <c:pt idx="49">
                  <c:v>0.14300000000000002</c:v>
                </c:pt>
                <c:pt idx="50">
                  <c:v>0.147375</c:v>
                </c:pt>
                <c:pt idx="51">
                  <c:v>0.14825</c:v>
                </c:pt>
                <c:pt idx="52">
                  <c:v>0.149875</c:v>
                </c:pt>
                <c:pt idx="53">
                  <c:v>0.14725</c:v>
                </c:pt>
                <c:pt idx="54">
                  <c:v>0.1485</c:v>
                </c:pt>
                <c:pt idx="55">
                  <c:v>0.152125</c:v>
                </c:pt>
                <c:pt idx="56">
                  <c:v>0.149625</c:v>
                </c:pt>
                <c:pt idx="57">
                  <c:v>0.14675000000000002</c:v>
                </c:pt>
                <c:pt idx="58">
                  <c:v>0.143625</c:v>
                </c:pt>
                <c:pt idx="59">
                  <c:v>0.139125</c:v>
                </c:pt>
                <c:pt idx="60">
                  <c:v>0.138125</c:v>
                </c:pt>
                <c:pt idx="61">
                  <c:v>0.13175</c:v>
                </c:pt>
                <c:pt idx="62">
                  <c:v>0.131375</c:v>
                </c:pt>
                <c:pt idx="63">
                  <c:v>0.12625</c:v>
                </c:pt>
                <c:pt idx="64">
                  <c:v>0.132625</c:v>
                </c:pt>
                <c:pt idx="65">
                  <c:v>0.137125</c:v>
                </c:pt>
                <c:pt idx="66">
                  <c:v>0.14300000000000002</c:v>
                </c:pt>
                <c:pt idx="67">
                  <c:v>0.13699999999999998</c:v>
                </c:pt>
                <c:pt idx="68">
                  <c:v>0.13949999999999999</c:v>
                </c:pt>
                <c:pt idx="69">
                  <c:v>0.151875</c:v>
                </c:pt>
                <c:pt idx="70">
                  <c:v>0.1525</c:v>
                </c:pt>
                <c:pt idx="71">
                  <c:v>0.14425000000000002</c:v>
                </c:pt>
                <c:pt idx="72">
                  <c:v>0.14125</c:v>
                </c:pt>
                <c:pt idx="73">
                  <c:v>0.14075</c:v>
                </c:pt>
                <c:pt idx="74">
                  <c:v>0.1355</c:v>
                </c:pt>
                <c:pt idx="75">
                  <c:v>0.144625</c:v>
                </c:pt>
                <c:pt idx="76">
                  <c:v>0.1435</c:v>
                </c:pt>
                <c:pt idx="77">
                  <c:v>0.1445</c:v>
                </c:pt>
                <c:pt idx="78">
                  <c:v>0.142125</c:v>
                </c:pt>
                <c:pt idx="79">
                  <c:v>0.154625</c:v>
                </c:pt>
                <c:pt idx="80">
                  <c:v>0.15175</c:v>
                </c:pt>
                <c:pt idx="81">
                  <c:v>0.145875</c:v>
                </c:pt>
                <c:pt idx="82">
                  <c:v>0.140875</c:v>
                </c:pt>
                <c:pt idx="83">
                  <c:v>0.136625</c:v>
                </c:pt>
                <c:pt idx="84">
                  <c:v>0.137875</c:v>
                </c:pt>
                <c:pt idx="85">
                  <c:v>0.1405</c:v>
                </c:pt>
                <c:pt idx="86">
                  <c:v>0.142</c:v>
                </c:pt>
                <c:pt idx="87">
                  <c:v>0.14</c:v>
                </c:pt>
                <c:pt idx="88">
                  <c:v>0.141125</c:v>
                </c:pt>
                <c:pt idx="89">
                  <c:v>0.15262499999999998</c:v>
                </c:pt>
                <c:pt idx="90">
                  <c:v>0.154</c:v>
                </c:pt>
                <c:pt idx="91">
                  <c:v>0.15725</c:v>
                </c:pt>
                <c:pt idx="92">
                  <c:v>0.161</c:v>
                </c:pt>
                <c:pt idx="93">
                  <c:v>0.150625</c:v>
                </c:pt>
                <c:pt idx="94">
                  <c:v>0.15012499999999998</c:v>
                </c:pt>
                <c:pt idx="95">
                  <c:v>0.14525</c:v>
                </c:pt>
                <c:pt idx="96">
                  <c:v>0.146125</c:v>
                </c:pt>
                <c:pt idx="97">
                  <c:v>0.137625</c:v>
                </c:pt>
                <c:pt idx="98">
                  <c:v>0.13925</c:v>
                </c:pt>
                <c:pt idx="99">
                  <c:v>0.137125</c:v>
                </c:pt>
                <c:pt idx="100">
                  <c:v>0.1285</c:v>
                </c:pt>
                <c:pt idx="101">
                  <c:v>0.126375</c:v>
                </c:pt>
                <c:pt idx="102">
                  <c:v>0.1255</c:v>
                </c:pt>
                <c:pt idx="103">
                  <c:v>0.12612500000000001</c:v>
                </c:pt>
                <c:pt idx="104">
                  <c:v>0.123875</c:v>
                </c:pt>
                <c:pt idx="105">
                  <c:v>0.125375</c:v>
                </c:pt>
                <c:pt idx="106">
                  <c:v>0.126</c:v>
                </c:pt>
                <c:pt idx="107">
                  <c:v>0.127</c:v>
                </c:pt>
                <c:pt idx="108">
                  <c:v>0.13225</c:v>
                </c:pt>
                <c:pt idx="109">
                  <c:v>0.13699999999999998</c:v>
                </c:pt>
                <c:pt idx="110">
                  <c:v>0.137375</c:v>
                </c:pt>
                <c:pt idx="111">
                  <c:v>0.141</c:v>
                </c:pt>
                <c:pt idx="112">
                  <c:v>0.145125</c:v>
                </c:pt>
                <c:pt idx="113">
                  <c:v>0.1465</c:v>
                </c:pt>
                <c:pt idx="114">
                  <c:v>0.151125</c:v>
                </c:pt>
                <c:pt idx="115">
                  <c:v>0.150375</c:v>
                </c:pt>
                <c:pt idx="116">
                  <c:v>0.156625</c:v>
                </c:pt>
                <c:pt idx="117">
                  <c:v>0.1605</c:v>
                </c:pt>
                <c:pt idx="118">
                  <c:v>0.16162500000000002</c:v>
                </c:pt>
                <c:pt idx="119">
                  <c:v>0.15512499999999999</c:v>
                </c:pt>
                <c:pt idx="120">
                  <c:v>0.15475</c:v>
                </c:pt>
                <c:pt idx="121">
                  <c:v>0.156625</c:v>
                </c:pt>
                <c:pt idx="122">
                  <c:v>0.1545</c:v>
                </c:pt>
                <c:pt idx="123">
                  <c:v>0.15725</c:v>
                </c:pt>
                <c:pt idx="124">
                  <c:v>0.15725</c:v>
                </c:pt>
                <c:pt idx="125">
                  <c:v>0.15325</c:v>
                </c:pt>
                <c:pt idx="126">
                  <c:v>0.144375</c:v>
                </c:pt>
                <c:pt idx="127">
                  <c:v>0.145625</c:v>
                </c:pt>
                <c:pt idx="128">
                  <c:v>0.146875</c:v>
                </c:pt>
                <c:pt idx="129">
                  <c:v>0.149625</c:v>
                </c:pt>
                <c:pt idx="130">
                  <c:v>0.147625</c:v>
                </c:pt>
                <c:pt idx="131">
                  <c:v>0.1485</c:v>
                </c:pt>
                <c:pt idx="132">
                  <c:v>0.13875</c:v>
                </c:pt>
                <c:pt idx="133">
                  <c:v>0.138</c:v>
                </c:pt>
                <c:pt idx="134">
                  <c:v>0.14550000000000002</c:v>
                </c:pt>
                <c:pt idx="135">
                  <c:v>0.147375</c:v>
                </c:pt>
                <c:pt idx="136">
                  <c:v>0.14225</c:v>
                </c:pt>
                <c:pt idx="137">
                  <c:v>0.1355</c:v>
                </c:pt>
                <c:pt idx="138">
                  <c:v>0.13425</c:v>
                </c:pt>
                <c:pt idx="139">
                  <c:v>0.12925</c:v>
                </c:pt>
                <c:pt idx="140">
                  <c:v>0.113625</c:v>
                </c:pt>
                <c:pt idx="141">
                  <c:v>0.11074999999999999</c:v>
                </c:pt>
                <c:pt idx="142">
                  <c:v>0.10300000000000001</c:v>
                </c:pt>
                <c:pt idx="143">
                  <c:v>0.100625</c:v>
                </c:pt>
                <c:pt idx="144">
                  <c:v>0.099</c:v>
                </c:pt>
                <c:pt idx="145">
                  <c:v>0.10125</c:v>
                </c:pt>
                <c:pt idx="146">
                  <c:v>0.101875</c:v>
                </c:pt>
                <c:pt idx="147">
                  <c:v>0.101875</c:v>
                </c:pt>
                <c:pt idx="148">
                  <c:v>0.1155</c:v>
                </c:pt>
                <c:pt idx="149">
                  <c:v>0.112875</c:v>
                </c:pt>
                <c:pt idx="150">
                  <c:v>0.11349999999999999</c:v>
                </c:pt>
                <c:pt idx="151">
                  <c:v>0.112375</c:v>
                </c:pt>
                <c:pt idx="152">
                  <c:v>0.1075</c:v>
                </c:pt>
                <c:pt idx="153">
                  <c:v>0.100875</c:v>
                </c:pt>
                <c:pt idx="154">
                  <c:v>0.10074999999999999</c:v>
                </c:pt>
                <c:pt idx="155">
                  <c:v>0.09775</c:v>
                </c:pt>
                <c:pt idx="156">
                  <c:v>0.09475</c:v>
                </c:pt>
                <c:pt idx="157">
                  <c:v>0.094125</c:v>
                </c:pt>
                <c:pt idx="158">
                  <c:v>0.096</c:v>
                </c:pt>
                <c:pt idx="159">
                  <c:v>0.095375</c:v>
                </c:pt>
                <c:pt idx="160">
                  <c:v>0.091875</c:v>
                </c:pt>
                <c:pt idx="161">
                  <c:v>0.09525</c:v>
                </c:pt>
                <c:pt idx="162">
                  <c:v>0.09112500000000001</c:v>
                </c:pt>
                <c:pt idx="163">
                  <c:v>0.0895</c:v>
                </c:pt>
                <c:pt idx="164">
                  <c:v>0.085625</c:v>
                </c:pt>
                <c:pt idx="165">
                  <c:v>0.08825</c:v>
                </c:pt>
                <c:pt idx="166">
                  <c:v>0.0875</c:v>
                </c:pt>
                <c:pt idx="167">
                  <c:v>0.08412499999999999</c:v>
                </c:pt>
                <c:pt idx="168">
                  <c:v>0.090125</c:v>
                </c:pt>
                <c:pt idx="169">
                  <c:v>0.08875</c:v>
                </c:pt>
                <c:pt idx="170">
                  <c:v>0.08650000000000001</c:v>
                </c:pt>
                <c:pt idx="171">
                  <c:v>0.08175</c:v>
                </c:pt>
                <c:pt idx="172">
                  <c:v>0.07875</c:v>
                </c:pt>
                <c:pt idx="173">
                  <c:v>0.077875</c:v>
                </c:pt>
                <c:pt idx="174">
                  <c:v>0.075875</c:v>
                </c:pt>
                <c:pt idx="175">
                  <c:v>0.075875</c:v>
                </c:pt>
                <c:pt idx="176">
                  <c:v>0.068</c:v>
                </c:pt>
                <c:pt idx="177">
                  <c:v>0.06974999999999999</c:v>
                </c:pt>
                <c:pt idx="178">
                  <c:v>0.068375</c:v>
                </c:pt>
                <c:pt idx="179">
                  <c:v>0.07150000000000001</c:v>
                </c:pt>
                <c:pt idx="180">
                  <c:v>0.07225</c:v>
                </c:pt>
                <c:pt idx="181">
                  <c:v>0.06425</c:v>
                </c:pt>
                <c:pt idx="182">
                  <c:v>0.059375</c:v>
                </c:pt>
                <c:pt idx="183">
                  <c:v>0.057374999999999995</c:v>
                </c:pt>
                <c:pt idx="184">
                  <c:v>0.051125</c:v>
                </c:pt>
                <c:pt idx="185">
                  <c:v>0.035125</c:v>
                </c:pt>
                <c:pt idx="186">
                  <c:v>0.02625</c:v>
                </c:pt>
                <c:pt idx="187">
                  <c:v>0.020375</c:v>
                </c:pt>
                <c:pt idx="188">
                  <c:v>0.020499999999999997</c:v>
                </c:pt>
                <c:pt idx="189">
                  <c:v>0.02125</c:v>
                </c:pt>
                <c:pt idx="190">
                  <c:v>0.0245</c:v>
                </c:pt>
                <c:pt idx="191">
                  <c:v>0.024125</c:v>
                </c:pt>
                <c:pt idx="192">
                  <c:v>0.035125</c:v>
                </c:pt>
                <c:pt idx="193">
                  <c:v>0.035625</c:v>
                </c:pt>
                <c:pt idx="194">
                  <c:v>0.04</c:v>
                </c:pt>
                <c:pt idx="195">
                  <c:v>0.039375</c:v>
                </c:pt>
                <c:pt idx="196">
                  <c:v>0.04375</c:v>
                </c:pt>
                <c:pt idx="197">
                  <c:v>0.042</c:v>
                </c:pt>
                <c:pt idx="198">
                  <c:v>0.043</c:v>
                </c:pt>
                <c:pt idx="199">
                  <c:v>0.047</c:v>
                </c:pt>
                <c:pt idx="200">
                  <c:v>0.04375</c:v>
                </c:pt>
                <c:pt idx="201">
                  <c:v>0.048625</c:v>
                </c:pt>
                <c:pt idx="202">
                  <c:v>0.050499999999999996</c:v>
                </c:pt>
                <c:pt idx="203">
                  <c:v>0.05425</c:v>
                </c:pt>
                <c:pt idx="204">
                  <c:v>0.0495</c:v>
                </c:pt>
                <c:pt idx="205">
                  <c:v>0.04650000000000001</c:v>
                </c:pt>
                <c:pt idx="206">
                  <c:v>0.036375000000000005</c:v>
                </c:pt>
                <c:pt idx="207">
                  <c:v>0.027999999999999997</c:v>
                </c:pt>
                <c:pt idx="208">
                  <c:v>0.024375</c:v>
                </c:pt>
                <c:pt idx="209">
                  <c:v>0.01775</c:v>
                </c:pt>
                <c:pt idx="210">
                  <c:v>0.015625</c:v>
                </c:pt>
                <c:pt idx="211">
                  <c:v>0.0125</c:v>
                </c:pt>
              </c:numCache>
            </c:numRef>
          </c:val>
          <c:smooth val="0"/>
        </c:ser>
        <c:ser>
          <c:idx val="1"/>
          <c:order val="1"/>
          <c:tx>
            <c:v>NIPA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'FoF vs NIPA (Figs 3,9,10)'!$B$8:$B$219</c:f>
              <c:strCache>
                <c:ptCount val="212"/>
                <c:pt idx="0">
                  <c:v>19784</c:v>
                </c:pt>
                <c:pt idx="1">
                  <c:v>19876</c:v>
                </c:pt>
                <c:pt idx="2">
                  <c:v>19968</c:v>
                </c:pt>
                <c:pt idx="3">
                  <c:v>20059</c:v>
                </c:pt>
                <c:pt idx="4">
                  <c:v>20149</c:v>
                </c:pt>
                <c:pt idx="5">
                  <c:v>20241</c:v>
                </c:pt>
                <c:pt idx="6">
                  <c:v>20333</c:v>
                </c:pt>
                <c:pt idx="7">
                  <c:v>20424</c:v>
                </c:pt>
                <c:pt idx="8">
                  <c:v>20515</c:v>
                </c:pt>
                <c:pt idx="9">
                  <c:v>20607</c:v>
                </c:pt>
                <c:pt idx="10">
                  <c:v>20699</c:v>
                </c:pt>
                <c:pt idx="11">
                  <c:v>20790</c:v>
                </c:pt>
                <c:pt idx="12">
                  <c:v>20880</c:v>
                </c:pt>
                <c:pt idx="13">
                  <c:v>20972</c:v>
                </c:pt>
                <c:pt idx="14">
                  <c:v>21064</c:v>
                </c:pt>
                <c:pt idx="15">
                  <c:v>21155</c:v>
                </c:pt>
                <c:pt idx="16">
                  <c:v>21245</c:v>
                </c:pt>
                <c:pt idx="17">
                  <c:v>21337</c:v>
                </c:pt>
                <c:pt idx="18">
                  <c:v>21429</c:v>
                </c:pt>
                <c:pt idx="19">
                  <c:v>21520</c:v>
                </c:pt>
                <c:pt idx="20">
                  <c:v>21610</c:v>
                </c:pt>
                <c:pt idx="21">
                  <c:v>21702</c:v>
                </c:pt>
                <c:pt idx="22">
                  <c:v>21794</c:v>
                </c:pt>
                <c:pt idx="23">
                  <c:v>21885</c:v>
                </c:pt>
                <c:pt idx="24">
                  <c:v>21976</c:v>
                </c:pt>
                <c:pt idx="25">
                  <c:v>22068</c:v>
                </c:pt>
                <c:pt idx="26">
                  <c:v>22160</c:v>
                </c:pt>
                <c:pt idx="27">
                  <c:v>22251</c:v>
                </c:pt>
                <c:pt idx="28">
                  <c:v>22341</c:v>
                </c:pt>
                <c:pt idx="29">
                  <c:v>22433</c:v>
                </c:pt>
                <c:pt idx="30">
                  <c:v>22525</c:v>
                </c:pt>
                <c:pt idx="31">
                  <c:v>22616</c:v>
                </c:pt>
                <c:pt idx="32">
                  <c:v>22706</c:v>
                </c:pt>
                <c:pt idx="33">
                  <c:v>22798</c:v>
                </c:pt>
                <c:pt idx="34">
                  <c:v>22890</c:v>
                </c:pt>
                <c:pt idx="35">
                  <c:v>22981</c:v>
                </c:pt>
                <c:pt idx="36">
                  <c:v>23071</c:v>
                </c:pt>
                <c:pt idx="37">
                  <c:v>23163</c:v>
                </c:pt>
                <c:pt idx="38">
                  <c:v>23255</c:v>
                </c:pt>
                <c:pt idx="39">
                  <c:v>23346</c:v>
                </c:pt>
                <c:pt idx="40">
                  <c:v>23437</c:v>
                </c:pt>
                <c:pt idx="41">
                  <c:v>23529</c:v>
                </c:pt>
                <c:pt idx="42">
                  <c:v>23621</c:v>
                </c:pt>
                <c:pt idx="43">
                  <c:v>23712</c:v>
                </c:pt>
                <c:pt idx="44">
                  <c:v>23802</c:v>
                </c:pt>
                <c:pt idx="45">
                  <c:v>23894</c:v>
                </c:pt>
                <c:pt idx="46">
                  <c:v>23986</c:v>
                </c:pt>
                <c:pt idx="47">
                  <c:v>24077</c:v>
                </c:pt>
                <c:pt idx="48">
                  <c:v>24167</c:v>
                </c:pt>
                <c:pt idx="49">
                  <c:v>24259</c:v>
                </c:pt>
                <c:pt idx="50">
                  <c:v>24351</c:v>
                </c:pt>
                <c:pt idx="51">
                  <c:v>24442</c:v>
                </c:pt>
                <c:pt idx="52">
                  <c:v>24532</c:v>
                </c:pt>
                <c:pt idx="53">
                  <c:v>24624</c:v>
                </c:pt>
                <c:pt idx="54">
                  <c:v>24716</c:v>
                </c:pt>
                <c:pt idx="55">
                  <c:v>24807</c:v>
                </c:pt>
                <c:pt idx="56">
                  <c:v>24898</c:v>
                </c:pt>
                <c:pt idx="57">
                  <c:v>24990</c:v>
                </c:pt>
                <c:pt idx="58">
                  <c:v>25082</c:v>
                </c:pt>
                <c:pt idx="59">
                  <c:v>25173</c:v>
                </c:pt>
                <c:pt idx="60">
                  <c:v>25263</c:v>
                </c:pt>
                <c:pt idx="61">
                  <c:v>25355</c:v>
                </c:pt>
                <c:pt idx="62">
                  <c:v>25447</c:v>
                </c:pt>
                <c:pt idx="63">
                  <c:v>25538</c:v>
                </c:pt>
                <c:pt idx="64">
                  <c:v>25628</c:v>
                </c:pt>
                <c:pt idx="65">
                  <c:v>25720</c:v>
                </c:pt>
                <c:pt idx="66">
                  <c:v>25812</c:v>
                </c:pt>
                <c:pt idx="67">
                  <c:v>25903</c:v>
                </c:pt>
                <c:pt idx="68">
                  <c:v>25993</c:v>
                </c:pt>
                <c:pt idx="69">
                  <c:v>26085</c:v>
                </c:pt>
                <c:pt idx="70">
                  <c:v>26177</c:v>
                </c:pt>
                <c:pt idx="71">
                  <c:v>26268</c:v>
                </c:pt>
                <c:pt idx="72">
                  <c:v>26359</c:v>
                </c:pt>
                <c:pt idx="73">
                  <c:v>26451</c:v>
                </c:pt>
                <c:pt idx="74">
                  <c:v>26543</c:v>
                </c:pt>
                <c:pt idx="75">
                  <c:v>26634</c:v>
                </c:pt>
                <c:pt idx="76">
                  <c:v>26724</c:v>
                </c:pt>
                <c:pt idx="77">
                  <c:v>26816</c:v>
                </c:pt>
                <c:pt idx="78">
                  <c:v>26908</c:v>
                </c:pt>
                <c:pt idx="79">
                  <c:v>26999</c:v>
                </c:pt>
                <c:pt idx="80">
                  <c:v>27089</c:v>
                </c:pt>
                <c:pt idx="81">
                  <c:v>27181</c:v>
                </c:pt>
                <c:pt idx="82">
                  <c:v>27273</c:v>
                </c:pt>
                <c:pt idx="83">
                  <c:v>27364</c:v>
                </c:pt>
                <c:pt idx="84">
                  <c:v>27454</c:v>
                </c:pt>
                <c:pt idx="85">
                  <c:v>27546</c:v>
                </c:pt>
                <c:pt idx="86">
                  <c:v>27638</c:v>
                </c:pt>
                <c:pt idx="87">
                  <c:v>27729</c:v>
                </c:pt>
                <c:pt idx="88">
                  <c:v>27820</c:v>
                </c:pt>
                <c:pt idx="89">
                  <c:v>27912</c:v>
                </c:pt>
                <c:pt idx="90">
                  <c:v>28004</c:v>
                </c:pt>
                <c:pt idx="91">
                  <c:v>28095</c:v>
                </c:pt>
                <c:pt idx="92">
                  <c:v>28185</c:v>
                </c:pt>
                <c:pt idx="93">
                  <c:v>28277</c:v>
                </c:pt>
                <c:pt idx="94">
                  <c:v>28369</c:v>
                </c:pt>
                <c:pt idx="95">
                  <c:v>28460</c:v>
                </c:pt>
                <c:pt idx="96">
                  <c:v>28550</c:v>
                </c:pt>
                <c:pt idx="97">
                  <c:v>28642</c:v>
                </c:pt>
                <c:pt idx="98">
                  <c:v>28734</c:v>
                </c:pt>
                <c:pt idx="99">
                  <c:v>28825</c:v>
                </c:pt>
                <c:pt idx="100">
                  <c:v>28915</c:v>
                </c:pt>
                <c:pt idx="101">
                  <c:v>29007</c:v>
                </c:pt>
                <c:pt idx="102">
                  <c:v>29099</c:v>
                </c:pt>
                <c:pt idx="103">
                  <c:v>29190</c:v>
                </c:pt>
                <c:pt idx="104">
                  <c:v>29281</c:v>
                </c:pt>
                <c:pt idx="105">
                  <c:v>29373</c:v>
                </c:pt>
                <c:pt idx="106">
                  <c:v>29465</c:v>
                </c:pt>
                <c:pt idx="107">
                  <c:v>29556</c:v>
                </c:pt>
                <c:pt idx="108">
                  <c:v>29646</c:v>
                </c:pt>
                <c:pt idx="109">
                  <c:v>29738</c:v>
                </c:pt>
                <c:pt idx="110">
                  <c:v>29830</c:v>
                </c:pt>
                <c:pt idx="111">
                  <c:v>29921</c:v>
                </c:pt>
                <c:pt idx="112">
                  <c:v>30011</c:v>
                </c:pt>
                <c:pt idx="113">
                  <c:v>30103</c:v>
                </c:pt>
                <c:pt idx="114">
                  <c:v>30195</c:v>
                </c:pt>
                <c:pt idx="115">
                  <c:v>30286</c:v>
                </c:pt>
                <c:pt idx="116">
                  <c:v>30376</c:v>
                </c:pt>
                <c:pt idx="117">
                  <c:v>30468</c:v>
                </c:pt>
                <c:pt idx="118">
                  <c:v>30560</c:v>
                </c:pt>
                <c:pt idx="119">
                  <c:v>30651</c:v>
                </c:pt>
                <c:pt idx="120">
                  <c:v>30742</c:v>
                </c:pt>
                <c:pt idx="121">
                  <c:v>30834</c:v>
                </c:pt>
                <c:pt idx="122">
                  <c:v>30926</c:v>
                </c:pt>
                <c:pt idx="123">
                  <c:v>31017</c:v>
                </c:pt>
                <c:pt idx="124">
                  <c:v>31107</c:v>
                </c:pt>
                <c:pt idx="125">
                  <c:v>31199</c:v>
                </c:pt>
                <c:pt idx="126">
                  <c:v>31291</c:v>
                </c:pt>
                <c:pt idx="127">
                  <c:v>31382</c:v>
                </c:pt>
                <c:pt idx="128">
                  <c:v>31472</c:v>
                </c:pt>
                <c:pt idx="129">
                  <c:v>31564</c:v>
                </c:pt>
                <c:pt idx="130">
                  <c:v>31656</c:v>
                </c:pt>
                <c:pt idx="131">
                  <c:v>31747</c:v>
                </c:pt>
                <c:pt idx="132">
                  <c:v>31837</c:v>
                </c:pt>
                <c:pt idx="133">
                  <c:v>31929</c:v>
                </c:pt>
                <c:pt idx="134">
                  <c:v>32021</c:v>
                </c:pt>
                <c:pt idx="135">
                  <c:v>32112</c:v>
                </c:pt>
                <c:pt idx="136">
                  <c:v>32203</c:v>
                </c:pt>
                <c:pt idx="137">
                  <c:v>32295</c:v>
                </c:pt>
                <c:pt idx="138">
                  <c:v>32387</c:v>
                </c:pt>
                <c:pt idx="139">
                  <c:v>32478</c:v>
                </c:pt>
                <c:pt idx="140">
                  <c:v>32568</c:v>
                </c:pt>
                <c:pt idx="141">
                  <c:v>32660</c:v>
                </c:pt>
                <c:pt idx="142">
                  <c:v>32752</c:v>
                </c:pt>
                <c:pt idx="143">
                  <c:v>32843</c:v>
                </c:pt>
                <c:pt idx="144">
                  <c:v>32933</c:v>
                </c:pt>
                <c:pt idx="145">
                  <c:v>33025</c:v>
                </c:pt>
                <c:pt idx="146">
                  <c:v>33117</c:v>
                </c:pt>
                <c:pt idx="147">
                  <c:v>33208</c:v>
                </c:pt>
                <c:pt idx="148">
                  <c:v>33298</c:v>
                </c:pt>
                <c:pt idx="149">
                  <c:v>33390</c:v>
                </c:pt>
                <c:pt idx="150">
                  <c:v>33482</c:v>
                </c:pt>
                <c:pt idx="151">
                  <c:v>33573</c:v>
                </c:pt>
                <c:pt idx="152">
                  <c:v>33664</c:v>
                </c:pt>
                <c:pt idx="153">
                  <c:v>33756</c:v>
                </c:pt>
                <c:pt idx="154">
                  <c:v>33848</c:v>
                </c:pt>
                <c:pt idx="155">
                  <c:v>33939</c:v>
                </c:pt>
                <c:pt idx="156">
                  <c:v>34029</c:v>
                </c:pt>
                <c:pt idx="157">
                  <c:v>34121</c:v>
                </c:pt>
                <c:pt idx="158">
                  <c:v>34213</c:v>
                </c:pt>
                <c:pt idx="159">
                  <c:v>34304</c:v>
                </c:pt>
                <c:pt idx="160">
                  <c:v>34394</c:v>
                </c:pt>
                <c:pt idx="161">
                  <c:v>34486</c:v>
                </c:pt>
                <c:pt idx="162">
                  <c:v>34578</c:v>
                </c:pt>
                <c:pt idx="163">
                  <c:v>34669</c:v>
                </c:pt>
                <c:pt idx="164">
                  <c:v>34759</c:v>
                </c:pt>
                <c:pt idx="165">
                  <c:v>34851</c:v>
                </c:pt>
                <c:pt idx="166">
                  <c:v>34943</c:v>
                </c:pt>
                <c:pt idx="167">
                  <c:v>35034</c:v>
                </c:pt>
                <c:pt idx="168">
                  <c:v>35125</c:v>
                </c:pt>
                <c:pt idx="169">
                  <c:v>35217</c:v>
                </c:pt>
                <c:pt idx="170">
                  <c:v>35309</c:v>
                </c:pt>
                <c:pt idx="171">
                  <c:v>35400</c:v>
                </c:pt>
                <c:pt idx="172">
                  <c:v>35490</c:v>
                </c:pt>
                <c:pt idx="173">
                  <c:v>35582</c:v>
                </c:pt>
                <c:pt idx="174">
                  <c:v>35674</c:v>
                </c:pt>
                <c:pt idx="175">
                  <c:v>35765</c:v>
                </c:pt>
                <c:pt idx="176">
                  <c:v>35855</c:v>
                </c:pt>
                <c:pt idx="177">
                  <c:v>35947</c:v>
                </c:pt>
                <c:pt idx="178">
                  <c:v>36039</c:v>
                </c:pt>
                <c:pt idx="179">
                  <c:v>36130</c:v>
                </c:pt>
                <c:pt idx="180">
                  <c:v>36220</c:v>
                </c:pt>
                <c:pt idx="181">
                  <c:v>36312</c:v>
                </c:pt>
                <c:pt idx="182">
                  <c:v>36404</c:v>
                </c:pt>
                <c:pt idx="183">
                  <c:v>36495</c:v>
                </c:pt>
                <c:pt idx="184">
                  <c:v>36586</c:v>
                </c:pt>
                <c:pt idx="185">
                  <c:v>36678</c:v>
                </c:pt>
                <c:pt idx="186">
                  <c:v>36770</c:v>
                </c:pt>
                <c:pt idx="187">
                  <c:v>36861</c:v>
                </c:pt>
                <c:pt idx="188">
                  <c:v>36951</c:v>
                </c:pt>
                <c:pt idx="189">
                  <c:v>37043</c:v>
                </c:pt>
                <c:pt idx="190">
                  <c:v>37135</c:v>
                </c:pt>
                <c:pt idx="191">
                  <c:v>37226</c:v>
                </c:pt>
                <c:pt idx="192">
                  <c:v>37316</c:v>
                </c:pt>
                <c:pt idx="193">
                  <c:v>37408</c:v>
                </c:pt>
                <c:pt idx="194">
                  <c:v>37500</c:v>
                </c:pt>
                <c:pt idx="195">
                  <c:v>37591</c:v>
                </c:pt>
                <c:pt idx="196">
                  <c:v>37681</c:v>
                </c:pt>
                <c:pt idx="197">
                  <c:v>37773</c:v>
                </c:pt>
                <c:pt idx="198">
                  <c:v>37865</c:v>
                </c:pt>
                <c:pt idx="199">
                  <c:v>37956</c:v>
                </c:pt>
                <c:pt idx="200">
                  <c:v>38047</c:v>
                </c:pt>
                <c:pt idx="201">
                  <c:v>38139</c:v>
                </c:pt>
                <c:pt idx="202">
                  <c:v>38231</c:v>
                </c:pt>
                <c:pt idx="203">
                  <c:v>38322</c:v>
                </c:pt>
                <c:pt idx="204">
                  <c:v>38412</c:v>
                </c:pt>
                <c:pt idx="205">
                  <c:v>38504</c:v>
                </c:pt>
                <c:pt idx="206">
                  <c:v>38596</c:v>
                </c:pt>
                <c:pt idx="207">
                  <c:v>38687</c:v>
                </c:pt>
                <c:pt idx="208">
                  <c:v>38777</c:v>
                </c:pt>
                <c:pt idx="209">
                  <c:v>38869</c:v>
                </c:pt>
                <c:pt idx="210">
                  <c:v>38961</c:v>
                </c:pt>
                <c:pt idx="211">
                  <c:v>39052</c:v>
                </c:pt>
              </c:strCache>
            </c:strRef>
          </c:cat>
          <c:val>
            <c:numRef>
              <c:f>'FoF vs NIPA (Figs 3,9,10)'!$F$8:$F$219</c:f>
              <c:numCache>
                <c:ptCount val="212"/>
                <c:pt idx="0">
                  <c:v>0.08375</c:v>
                </c:pt>
                <c:pt idx="1">
                  <c:v>0.083</c:v>
                </c:pt>
                <c:pt idx="2">
                  <c:v>0.08025</c:v>
                </c:pt>
                <c:pt idx="3">
                  <c:v>0.079375</c:v>
                </c:pt>
                <c:pt idx="4">
                  <c:v>0.0775</c:v>
                </c:pt>
                <c:pt idx="5">
                  <c:v>0.07525</c:v>
                </c:pt>
                <c:pt idx="6">
                  <c:v>0.073875</c:v>
                </c:pt>
                <c:pt idx="7">
                  <c:v>0.072375</c:v>
                </c:pt>
                <c:pt idx="8">
                  <c:v>0.07150000000000001</c:v>
                </c:pt>
                <c:pt idx="9">
                  <c:v>0.072875</c:v>
                </c:pt>
                <c:pt idx="10">
                  <c:v>0.074875</c:v>
                </c:pt>
                <c:pt idx="11">
                  <c:v>0.077125</c:v>
                </c:pt>
                <c:pt idx="12">
                  <c:v>0.079625</c:v>
                </c:pt>
                <c:pt idx="13">
                  <c:v>0.08224999999999999</c:v>
                </c:pt>
                <c:pt idx="14">
                  <c:v>0.08387499999999999</c:v>
                </c:pt>
                <c:pt idx="15">
                  <c:v>0.084875</c:v>
                </c:pt>
                <c:pt idx="16">
                  <c:v>0.0855</c:v>
                </c:pt>
                <c:pt idx="17">
                  <c:v>0.08525</c:v>
                </c:pt>
                <c:pt idx="18">
                  <c:v>0.08537499999999999</c:v>
                </c:pt>
                <c:pt idx="19">
                  <c:v>0.08512499999999999</c:v>
                </c:pt>
                <c:pt idx="20">
                  <c:v>0.08449999999999999</c:v>
                </c:pt>
                <c:pt idx="21">
                  <c:v>0.08349999999999999</c:v>
                </c:pt>
                <c:pt idx="22">
                  <c:v>0.08137499999999999</c:v>
                </c:pt>
                <c:pt idx="23">
                  <c:v>0.08074999999999999</c:v>
                </c:pt>
                <c:pt idx="24">
                  <c:v>0.079875</c:v>
                </c:pt>
                <c:pt idx="25">
                  <c:v>0.07825</c:v>
                </c:pt>
                <c:pt idx="26">
                  <c:v>0.0765</c:v>
                </c:pt>
                <c:pt idx="27">
                  <c:v>0.0745</c:v>
                </c:pt>
                <c:pt idx="28">
                  <c:v>0.074625</c:v>
                </c:pt>
                <c:pt idx="29">
                  <c:v>0.0745</c:v>
                </c:pt>
                <c:pt idx="30">
                  <c:v>0.076875</c:v>
                </c:pt>
                <c:pt idx="31">
                  <c:v>0.0785</c:v>
                </c:pt>
                <c:pt idx="32">
                  <c:v>0.07975</c:v>
                </c:pt>
                <c:pt idx="33">
                  <c:v>0.08175</c:v>
                </c:pt>
                <c:pt idx="34">
                  <c:v>0.08287499999999999</c:v>
                </c:pt>
                <c:pt idx="35">
                  <c:v>0.08375</c:v>
                </c:pt>
                <c:pt idx="36">
                  <c:v>0.08349999999999999</c:v>
                </c:pt>
                <c:pt idx="37">
                  <c:v>0.08324999999999999</c:v>
                </c:pt>
                <c:pt idx="38">
                  <c:v>0.081625</c:v>
                </c:pt>
                <c:pt idx="39">
                  <c:v>0.080875</c:v>
                </c:pt>
                <c:pt idx="40">
                  <c:v>0.080375</c:v>
                </c:pt>
                <c:pt idx="41">
                  <c:v>0.081</c:v>
                </c:pt>
                <c:pt idx="42">
                  <c:v>0.08137499999999999</c:v>
                </c:pt>
                <c:pt idx="43">
                  <c:v>0.08324999999999999</c:v>
                </c:pt>
                <c:pt idx="44">
                  <c:v>0.084</c:v>
                </c:pt>
                <c:pt idx="45">
                  <c:v>0.084625</c:v>
                </c:pt>
                <c:pt idx="46">
                  <c:v>0.08675000000000001</c:v>
                </c:pt>
                <c:pt idx="47">
                  <c:v>0.08725</c:v>
                </c:pt>
                <c:pt idx="48">
                  <c:v>0.087</c:v>
                </c:pt>
                <c:pt idx="49">
                  <c:v>0.085625</c:v>
                </c:pt>
                <c:pt idx="50">
                  <c:v>0.085</c:v>
                </c:pt>
                <c:pt idx="51">
                  <c:v>0.084375</c:v>
                </c:pt>
                <c:pt idx="52">
                  <c:v>0.085875</c:v>
                </c:pt>
                <c:pt idx="53">
                  <c:v>0.086875</c:v>
                </c:pt>
                <c:pt idx="54">
                  <c:v>0.08725</c:v>
                </c:pt>
                <c:pt idx="55">
                  <c:v>0.08862500000000001</c:v>
                </c:pt>
                <c:pt idx="56">
                  <c:v>0.08987500000000001</c:v>
                </c:pt>
                <c:pt idx="57">
                  <c:v>0.091375</c:v>
                </c:pt>
                <c:pt idx="58">
                  <c:v>0.090875</c:v>
                </c:pt>
                <c:pt idx="59">
                  <c:v>0.08962500000000001</c:v>
                </c:pt>
                <c:pt idx="60">
                  <c:v>0.08625</c:v>
                </c:pt>
                <c:pt idx="61">
                  <c:v>0.08387499999999999</c:v>
                </c:pt>
                <c:pt idx="62">
                  <c:v>0.08275</c:v>
                </c:pt>
                <c:pt idx="63">
                  <c:v>0.08125</c:v>
                </c:pt>
                <c:pt idx="64">
                  <c:v>0.080375</c:v>
                </c:pt>
                <c:pt idx="65">
                  <c:v>0.08074999999999999</c:v>
                </c:pt>
                <c:pt idx="66">
                  <c:v>0.083625</c:v>
                </c:pt>
                <c:pt idx="67">
                  <c:v>0.08625</c:v>
                </c:pt>
                <c:pt idx="68">
                  <c:v>0.09025</c:v>
                </c:pt>
                <c:pt idx="69">
                  <c:v>0.094375</c:v>
                </c:pt>
                <c:pt idx="70">
                  <c:v>0.09625</c:v>
                </c:pt>
                <c:pt idx="71">
                  <c:v>0.0975</c:v>
                </c:pt>
                <c:pt idx="72">
                  <c:v>0.098125</c:v>
                </c:pt>
                <c:pt idx="73">
                  <c:v>0.09625</c:v>
                </c:pt>
                <c:pt idx="74">
                  <c:v>0.094375</c:v>
                </c:pt>
                <c:pt idx="75">
                  <c:v>0.09449999999999999</c:v>
                </c:pt>
                <c:pt idx="76">
                  <c:v>0.09362500000000001</c:v>
                </c:pt>
                <c:pt idx="77">
                  <c:v>0.093375</c:v>
                </c:pt>
                <c:pt idx="78">
                  <c:v>0.09387499999999999</c:v>
                </c:pt>
                <c:pt idx="79">
                  <c:v>0.096625</c:v>
                </c:pt>
                <c:pt idx="80">
                  <c:v>0.09949999999999999</c:v>
                </c:pt>
                <c:pt idx="81">
                  <c:v>0.10225</c:v>
                </c:pt>
                <c:pt idx="82">
                  <c:v>0.10425000000000001</c:v>
                </c:pt>
                <c:pt idx="83">
                  <c:v>0.10550000000000001</c:v>
                </c:pt>
                <c:pt idx="84">
                  <c:v>0.106</c:v>
                </c:pt>
                <c:pt idx="85">
                  <c:v>0.10875</c:v>
                </c:pt>
                <c:pt idx="86">
                  <c:v>0.108125</c:v>
                </c:pt>
                <c:pt idx="87">
                  <c:v>0.106</c:v>
                </c:pt>
                <c:pt idx="88">
                  <c:v>0.10400000000000001</c:v>
                </c:pt>
                <c:pt idx="89">
                  <c:v>0.10325</c:v>
                </c:pt>
                <c:pt idx="90">
                  <c:v>0.1025</c:v>
                </c:pt>
                <c:pt idx="91">
                  <c:v>0.099875</c:v>
                </c:pt>
                <c:pt idx="92">
                  <c:v>0.09762499999999999</c:v>
                </c:pt>
                <c:pt idx="93">
                  <c:v>0.092625</c:v>
                </c:pt>
                <c:pt idx="94">
                  <c:v>0.091375</c:v>
                </c:pt>
                <c:pt idx="95">
                  <c:v>0.090625</c:v>
                </c:pt>
                <c:pt idx="96">
                  <c:v>0.090375</c:v>
                </c:pt>
                <c:pt idx="97">
                  <c:v>0.08900000000000001</c:v>
                </c:pt>
                <c:pt idx="98">
                  <c:v>0.088125</c:v>
                </c:pt>
                <c:pt idx="99">
                  <c:v>0.08800000000000001</c:v>
                </c:pt>
                <c:pt idx="100">
                  <c:v>0.08975</c:v>
                </c:pt>
                <c:pt idx="101">
                  <c:v>0.090125</c:v>
                </c:pt>
                <c:pt idx="102">
                  <c:v>0.089375</c:v>
                </c:pt>
                <c:pt idx="103">
                  <c:v>0.08875</c:v>
                </c:pt>
                <c:pt idx="104">
                  <c:v>0.088875</c:v>
                </c:pt>
                <c:pt idx="105">
                  <c:v>0.090625</c:v>
                </c:pt>
                <c:pt idx="106">
                  <c:v>0.092125</c:v>
                </c:pt>
                <c:pt idx="107">
                  <c:v>0.09449999999999999</c:v>
                </c:pt>
                <c:pt idx="108">
                  <c:v>0.095</c:v>
                </c:pt>
                <c:pt idx="109">
                  <c:v>0.09637499999999999</c:v>
                </c:pt>
                <c:pt idx="110">
                  <c:v>0.10025</c:v>
                </c:pt>
                <c:pt idx="111">
                  <c:v>0.104375</c:v>
                </c:pt>
                <c:pt idx="112">
                  <c:v>0.107</c:v>
                </c:pt>
                <c:pt idx="113">
                  <c:v>0.109375</c:v>
                </c:pt>
                <c:pt idx="114">
                  <c:v>0.111125</c:v>
                </c:pt>
                <c:pt idx="115">
                  <c:v>0.11025</c:v>
                </c:pt>
                <c:pt idx="116">
                  <c:v>0.11025</c:v>
                </c:pt>
                <c:pt idx="117">
                  <c:v>0.10875</c:v>
                </c:pt>
                <c:pt idx="118">
                  <c:v>0.10487500000000001</c:v>
                </c:pt>
                <c:pt idx="119">
                  <c:v>0.100875</c:v>
                </c:pt>
                <c:pt idx="120">
                  <c:v>0.09925</c:v>
                </c:pt>
                <c:pt idx="121">
                  <c:v>0.09775</c:v>
                </c:pt>
                <c:pt idx="122">
                  <c:v>0.09762499999999999</c:v>
                </c:pt>
                <c:pt idx="123">
                  <c:v>0.09887499999999999</c:v>
                </c:pt>
                <c:pt idx="124">
                  <c:v>0.098375</c:v>
                </c:pt>
                <c:pt idx="125">
                  <c:v>0.10025</c:v>
                </c:pt>
                <c:pt idx="126">
                  <c:v>0.099625</c:v>
                </c:pt>
                <c:pt idx="127">
                  <c:v>0.09912499999999999</c:v>
                </c:pt>
                <c:pt idx="128">
                  <c:v>0.097375</c:v>
                </c:pt>
                <c:pt idx="129">
                  <c:v>0.09525</c:v>
                </c:pt>
                <c:pt idx="130">
                  <c:v>0.090875</c:v>
                </c:pt>
                <c:pt idx="131">
                  <c:v>0.08612500000000001</c:v>
                </c:pt>
                <c:pt idx="132">
                  <c:v>0.084375</c:v>
                </c:pt>
                <c:pt idx="133">
                  <c:v>0.078875</c:v>
                </c:pt>
                <c:pt idx="134">
                  <c:v>0.077125</c:v>
                </c:pt>
                <c:pt idx="135">
                  <c:v>0.07575</c:v>
                </c:pt>
                <c:pt idx="136">
                  <c:v>0.073625</c:v>
                </c:pt>
                <c:pt idx="137">
                  <c:v>0.07175</c:v>
                </c:pt>
                <c:pt idx="138">
                  <c:v>0.07125</c:v>
                </c:pt>
                <c:pt idx="139">
                  <c:v>0.071125</c:v>
                </c:pt>
                <c:pt idx="140">
                  <c:v>0.071</c:v>
                </c:pt>
                <c:pt idx="141">
                  <c:v>0.072625</c:v>
                </c:pt>
                <c:pt idx="142">
                  <c:v>0.072875</c:v>
                </c:pt>
                <c:pt idx="143">
                  <c:v>0.07200000000000001</c:v>
                </c:pt>
                <c:pt idx="144">
                  <c:v>0.07175</c:v>
                </c:pt>
                <c:pt idx="145">
                  <c:v>0.07150000000000001</c:v>
                </c:pt>
                <c:pt idx="146">
                  <c:v>0.07087500000000001</c:v>
                </c:pt>
                <c:pt idx="147">
                  <c:v>0.070625</c:v>
                </c:pt>
                <c:pt idx="148">
                  <c:v>0.06987499999999999</c:v>
                </c:pt>
                <c:pt idx="149">
                  <c:v>0.07</c:v>
                </c:pt>
                <c:pt idx="150">
                  <c:v>0.070375</c:v>
                </c:pt>
                <c:pt idx="151">
                  <c:v>0.07137500000000001</c:v>
                </c:pt>
                <c:pt idx="152">
                  <c:v>0.07225</c:v>
                </c:pt>
                <c:pt idx="153">
                  <c:v>0.073125</c:v>
                </c:pt>
                <c:pt idx="154">
                  <c:v>0.073625</c:v>
                </c:pt>
                <c:pt idx="155">
                  <c:v>0.07475</c:v>
                </c:pt>
                <c:pt idx="156">
                  <c:v>0.07275000000000001</c:v>
                </c:pt>
                <c:pt idx="157">
                  <c:v>0.07150000000000001</c:v>
                </c:pt>
                <c:pt idx="158">
                  <c:v>0.0695</c:v>
                </c:pt>
                <c:pt idx="159">
                  <c:v>0.067375</c:v>
                </c:pt>
                <c:pt idx="160">
                  <c:v>0.062875</c:v>
                </c:pt>
                <c:pt idx="161">
                  <c:v>0.059375</c:v>
                </c:pt>
                <c:pt idx="162">
                  <c:v>0.056375</c:v>
                </c:pt>
                <c:pt idx="163">
                  <c:v>0.05325</c:v>
                </c:pt>
                <c:pt idx="164">
                  <c:v>0.05325</c:v>
                </c:pt>
                <c:pt idx="165">
                  <c:v>0.051375000000000004</c:v>
                </c:pt>
                <c:pt idx="166">
                  <c:v>0.049874999999999996</c:v>
                </c:pt>
                <c:pt idx="167">
                  <c:v>0.0475</c:v>
                </c:pt>
                <c:pt idx="168">
                  <c:v>0.047625</c:v>
                </c:pt>
                <c:pt idx="169">
                  <c:v>0.046125</c:v>
                </c:pt>
                <c:pt idx="170">
                  <c:v>0.045125</c:v>
                </c:pt>
                <c:pt idx="171">
                  <c:v>0.043250000000000004</c:v>
                </c:pt>
                <c:pt idx="172">
                  <c:v>0.040625</c:v>
                </c:pt>
                <c:pt idx="173">
                  <c:v>0.039625</c:v>
                </c:pt>
                <c:pt idx="174">
                  <c:v>0.038625</c:v>
                </c:pt>
                <c:pt idx="175">
                  <c:v>0.03825</c:v>
                </c:pt>
                <c:pt idx="176">
                  <c:v>0.038875</c:v>
                </c:pt>
                <c:pt idx="177">
                  <c:v>0.039625</c:v>
                </c:pt>
                <c:pt idx="178">
                  <c:v>0.039875</c:v>
                </c:pt>
                <c:pt idx="179">
                  <c:v>0.039875</c:v>
                </c:pt>
                <c:pt idx="180">
                  <c:v>0.039875</c:v>
                </c:pt>
                <c:pt idx="181">
                  <c:v>0.03775</c:v>
                </c:pt>
                <c:pt idx="182">
                  <c:v>0.035625</c:v>
                </c:pt>
                <c:pt idx="183">
                  <c:v>0.033375</c:v>
                </c:pt>
                <c:pt idx="184">
                  <c:v>0.0305</c:v>
                </c:pt>
                <c:pt idx="185">
                  <c:v>0.027875</c:v>
                </c:pt>
                <c:pt idx="186">
                  <c:v>0.025750000000000002</c:v>
                </c:pt>
                <c:pt idx="187">
                  <c:v>0.023375</c:v>
                </c:pt>
                <c:pt idx="188">
                  <c:v>0.02125</c:v>
                </c:pt>
                <c:pt idx="189">
                  <c:v>0.02</c:v>
                </c:pt>
                <c:pt idx="190">
                  <c:v>0.022125</c:v>
                </c:pt>
                <c:pt idx="191">
                  <c:v>0.020375</c:v>
                </c:pt>
                <c:pt idx="192">
                  <c:v>0.021</c:v>
                </c:pt>
                <c:pt idx="193">
                  <c:v>0.0215</c:v>
                </c:pt>
                <c:pt idx="194">
                  <c:v>0.02075</c:v>
                </c:pt>
                <c:pt idx="195">
                  <c:v>0.020625</c:v>
                </c:pt>
                <c:pt idx="196">
                  <c:v>0.020625</c:v>
                </c:pt>
                <c:pt idx="197">
                  <c:v>0.021875</c:v>
                </c:pt>
                <c:pt idx="198">
                  <c:v>0.020499999999999997</c:v>
                </c:pt>
                <c:pt idx="199">
                  <c:v>0.022625000000000003</c:v>
                </c:pt>
                <c:pt idx="200">
                  <c:v>0.021625000000000002</c:v>
                </c:pt>
                <c:pt idx="201">
                  <c:v>0.020625</c:v>
                </c:pt>
                <c:pt idx="202">
                  <c:v>0.020125</c:v>
                </c:pt>
                <c:pt idx="203">
                  <c:v>0.02075</c:v>
                </c:pt>
                <c:pt idx="204">
                  <c:v>0.019125</c:v>
                </c:pt>
                <c:pt idx="205">
                  <c:v>0.016</c:v>
                </c:pt>
                <c:pt idx="206">
                  <c:v>0.01125</c:v>
                </c:pt>
                <c:pt idx="207">
                  <c:v>0.008125</c:v>
                </c:pt>
                <c:pt idx="208">
                  <c:v>0.005124999999999999</c:v>
                </c:pt>
                <c:pt idx="209">
                  <c:v>0.0008750000000000008</c:v>
                </c:pt>
                <c:pt idx="210">
                  <c:v>-0.002875</c:v>
                </c:pt>
                <c:pt idx="211">
                  <c:v>-0.0072499999999999995</c:v>
                </c:pt>
              </c:numCache>
            </c:numRef>
          </c:val>
          <c:smooth val="0"/>
        </c:ser>
        <c:axId val="47387039"/>
        <c:axId val="23830168"/>
      </c:lineChart>
      <c:catAx>
        <c:axId val="47387039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spPr>
          <a:ln w="12700">
            <a:solidFill/>
          </a:ln>
        </c:spPr>
        <c:txPr>
          <a:bodyPr vert="horz" rot="-2700000"/>
          <a:lstStyle/>
          <a:p>
            <a:pPr>
              <a:defRPr lang="en-US" cap="none" sz="1375" b="1" i="0" u="none" baseline="0">
                <a:latin typeface="Arial"/>
                <a:ea typeface="Arial"/>
                <a:cs typeface="Arial"/>
              </a:defRPr>
            </a:pPr>
          </a:p>
        </c:txPr>
        <c:crossAx val="23830168"/>
        <c:crosses val="autoZero"/>
        <c:auto val="1"/>
        <c:lblOffset val="0"/>
        <c:noMultiLvlLbl val="0"/>
      </c:catAx>
      <c:valAx>
        <c:axId val="23830168"/>
        <c:scaling>
          <c:orientation val="minMax"/>
          <c:max val="0.18"/>
          <c:min val="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375" b="1" i="0" u="none" baseline="0">
                <a:latin typeface="Arial"/>
                <a:ea typeface="Arial"/>
                <a:cs typeface="Arial"/>
              </a:defRPr>
            </a:pPr>
          </a:p>
        </c:txPr>
        <c:crossAx val="47387039"/>
        <c:crossesAt val="1"/>
        <c:crossBetween val="midCat"/>
        <c:dispUnits/>
      </c:valAx>
      <c:spPr>
        <a:noFill/>
        <a:ln w="3175">
          <a:solidFill>
            <a:srgbClr val="969696"/>
          </a:solidFill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.3365"/>
          <c:y val="0.1425"/>
        </c:manualLayout>
      </c:layout>
      <c:overlay val="0"/>
      <c:txPr>
        <a:bodyPr vert="horz" rot="0"/>
        <a:lstStyle/>
        <a:p>
          <a:pPr>
            <a:defRPr lang="en-US" cap="none" sz="16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5"/>
          <c:y val="0.2545"/>
          <c:w val="0.989"/>
          <c:h val="0.71475"/>
        </c:manualLayout>
      </c:layout>
      <c:areaChart>
        <c:grouping val="standard"/>
        <c:varyColors val="0"/>
        <c:ser>
          <c:idx val="1"/>
          <c:order val="0"/>
          <c:spPr>
            <a:solidFill>
              <a:srgbClr val="C0C0C0"/>
            </a:solidFill>
            <a:ln w="127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'FoF vs NIPA (Figs 3,9,10)'!$B$8:$B$219</c:f>
              <c:strCache>
                <c:ptCount val="212"/>
                <c:pt idx="0">
                  <c:v>19784</c:v>
                </c:pt>
                <c:pt idx="1">
                  <c:v>19876</c:v>
                </c:pt>
                <c:pt idx="2">
                  <c:v>19968</c:v>
                </c:pt>
                <c:pt idx="3">
                  <c:v>20059</c:v>
                </c:pt>
                <c:pt idx="4">
                  <c:v>20149</c:v>
                </c:pt>
                <c:pt idx="5">
                  <c:v>20241</c:v>
                </c:pt>
                <c:pt idx="6">
                  <c:v>20333</c:v>
                </c:pt>
                <c:pt idx="7">
                  <c:v>20424</c:v>
                </c:pt>
                <c:pt idx="8">
                  <c:v>20515</c:v>
                </c:pt>
                <c:pt idx="9">
                  <c:v>20607</c:v>
                </c:pt>
                <c:pt idx="10">
                  <c:v>20699</c:v>
                </c:pt>
                <c:pt idx="11">
                  <c:v>20790</c:v>
                </c:pt>
                <c:pt idx="12">
                  <c:v>20880</c:v>
                </c:pt>
                <c:pt idx="13">
                  <c:v>20972</c:v>
                </c:pt>
                <c:pt idx="14">
                  <c:v>21064</c:v>
                </c:pt>
                <c:pt idx="15">
                  <c:v>21155</c:v>
                </c:pt>
                <c:pt idx="16">
                  <c:v>21245</c:v>
                </c:pt>
                <c:pt idx="17">
                  <c:v>21337</c:v>
                </c:pt>
                <c:pt idx="18">
                  <c:v>21429</c:v>
                </c:pt>
                <c:pt idx="19">
                  <c:v>21520</c:v>
                </c:pt>
                <c:pt idx="20">
                  <c:v>21610</c:v>
                </c:pt>
                <c:pt idx="21">
                  <c:v>21702</c:v>
                </c:pt>
                <c:pt idx="22">
                  <c:v>21794</c:v>
                </c:pt>
                <c:pt idx="23">
                  <c:v>21885</c:v>
                </c:pt>
                <c:pt idx="24">
                  <c:v>21976</c:v>
                </c:pt>
                <c:pt idx="25">
                  <c:v>22068</c:v>
                </c:pt>
                <c:pt idx="26">
                  <c:v>22160</c:v>
                </c:pt>
                <c:pt idx="27">
                  <c:v>22251</c:v>
                </c:pt>
                <c:pt idx="28">
                  <c:v>22341</c:v>
                </c:pt>
                <c:pt idx="29">
                  <c:v>22433</c:v>
                </c:pt>
                <c:pt idx="30">
                  <c:v>22525</c:v>
                </c:pt>
                <c:pt idx="31">
                  <c:v>22616</c:v>
                </c:pt>
                <c:pt idx="32">
                  <c:v>22706</c:v>
                </c:pt>
                <c:pt idx="33">
                  <c:v>22798</c:v>
                </c:pt>
                <c:pt idx="34">
                  <c:v>22890</c:v>
                </c:pt>
                <c:pt idx="35">
                  <c:v>22981</c:v>
                </c:pt>
                <c:pt idx="36">
                  <c:v>23071</c:v>
                </c:pt>
                <c:pt idx="37">
                  <c:v>23163</c:v>
                </c:pt>
                <c:pt idx="38">
                  <c:v>23255</c:v>
                </c:pt>
                <c:pt idx="39">
                  <c:v>23346</c:v>
                </c:pt>
                <c:pt idx="40">
                  <c:v>23437</c:v>
                </c:pt>
                <c:pt idx="41">
                  <c:v>23529</c:v>
                </c:pt>
                <c:pt idx="42">
                  <c:v>23621</c:v>
                </c:pt>
                <c:pt idx="43">
                  <c:v>23712</c:v>
                </c:pt>
                <c:pt idx="44">
                  <c:v>23802</c:v>
                </c:pt>
                <c:pt idx="45">
                  <c:v>23894</c:v>
                </c:pt>
                <c:pt idx="46">
                  <c:v>23986</c:v>
                </c:pt>
                <c:pt idx="47">
                  <c:v>24077</c:v>
                </c:pt>
                <c:pt idx="48">
                  <c:v>24167</c:v>
                </c:pt>
                <c:pt idx="49">
                  <c:v>24259</c:v>
                </c:pt>
                <c:pt idx="50">
                  <c:v>24351</c:v>
                </c:pt>
                <c:pt idx="51">
                  <c:v>24442</c:v>
                </c:pt>
                <c:pt idx="52">
                  <c:v>24532</c:v>
                </c:pt>
                <c:pt idx="53">
                  <c:v>24624</c:v>
                </c:pt>
                <c:pt idx="54">
                  <c:v>24716</c:v>
                </c:pt>
                <c:pt idx="55">
                  <c:v>24807</c:v>
                </c:pt>
                <c:pt idx="56">
                  <c:v>24898</c:v>
                </c:pt>
                <c:pt idx="57">
                  <c:v>24990</c:v>
                </c:pt>
                <c:pt idx="58">
                  <c:v>25082</c:v>
                </c:pt>
                <c:pt idx="59">
                  <c:v>25173</c:v>
                </c:pt>
                <c:pt idx="60">
                  <c:v>25263</c:v>
                </c:pt>
                <c:pt idx="61">
                  <c:v>25355</c:v>
                </c:pt>
                <c:pt idx="62">
                  <c:v>25447</c:v>
                </c:pt>
                <c:pt idx="63">
                  <c:v>25538</c:v>
                </c:pt>
                <c:pt idx="64">
                  <c:v>25628</c:v>
                </c:pt>
                <c:pt idx="65">
                  <c:v>25720</c:v>
                </c:pt>
                <c:pt idx="66">
                  <c:v>25812</c:v>
                </c:pt>
                <c:pt idx="67">
                  <c:v>25903</c:v>
                </c:pt>
                <c:pt idx="68">
                  <c:v>25993</c:v>
                </c:pt>
                <c:pt idx="69">
                  <c:v>26085</c:v>
                </c:pt>
                <c:pt idx="70">
                  <c:v>26177</c:v>
                </c:pt>
                <c:pt idx="71">
                  <c:v>26268</c:v>
                </c:pt>
                <c:pt idx="72">
                  <c:v>26359</c:v>
                </c:pt>
                <c:pt idx="73">
                  <c:v>26451</c:v>
                </c:pt>
                <c:pt idx="74">
                  <c:v>26543</c:v>
                </c:pt>
                <c:pt idx="75">
                  <c:v>26634</c:v>
                </c:pt>
                <c:pt idx="76">
                  <c:v>26724</c:v>
                </c:pt>
                <c:pt idx="77">
                  <c:v>26816</c:v>
                </c:pt>
                <c:pt idx="78">
                  <c:v>26908</c:v>
                </c:pt>
                <c:pt idx="79">
                  <c:v>26999</c:v>
                </c:pt>
                <c:pt idx="80">
                  <c:v>27089</c:v>
                </c:pt>
                <c:pt idx="81">
                  <c:v>27181</c:v>
                </c:pt>
                <c:pt idx="82">
                  <c:v>27273</c:v>
                </c:pt>
                <c:pt idx="83">
                  <c:v>27364</c:v>
                </c:pt>
                <c:pt idx="84">
                  <c:v>27454</c:v>
                </c:pt>
                <c:pt idx="85">
                  <c:v>27546</c:v>
                </c:pt>
                <c:pt idx="86">
                  <c:v>27638</c:v>
                </c:pt>
                <c:pt idx="87">
                  <c:v>27729</c:v>
                </c:pt>
                <c:pt idx="88">
                  <c:v>27820</c:v>
                </c:pt>
                <c:pt idx="89">
                  <c:v>27912</c:v>
                </c:pt>
                <c:pt idx="90">
                  <c:v>28004</c:v>
                </c:pt>
                <c:pt idx="91">
                  <c:v>28095</c:v>
                </c:pt>
                <c:pt idx="92">
                  <c:v>28185</c:v>
                </c:pt>
                <c:pt idx="93">
                  <c:v>28277</c:v>
                </c:pt>
                <c:pt idx="94">
                  <c:v>28369</c:v>
                </c:pt>
                <c:pt idx="95">
                  <c:v>28460</c:v>
                </c:pt>
                <c:pt idx="96">
                  <c:v>28550</c:v>
                </c:pt>
                <c:pt idx="97">
                  <c:v>28642</c:v>
                </c:pt>
                <c:pt idx="98">
                  <c:v>28734</c:v>
                </c:pt>
                <c:pt idx="99">
                  <c:v>28825</c:v>
                </c:pt>
                <c:pt idx="100">
                  <c:v>28915</c:v>
                </c:pt>
                <c:pt idx="101">
                  <c:v>29007</c:v>
                </c:pt>
                <c:pt idx="102">
                  <c:v>29099</c:v>
                </c:pt>
                <c:pt idx="103">
                  <c:v>29190</c:v>
                </c:pt>
                <c:pt idx="104">
                  <c:v>29281</c:v>
                </c:pt>
                <c:pt idx="105">
                  <c:v>29373</c:v>
                </c:pt>
                <c:pt idx="106">
                  <c:v>29465</c:v>
                </c:pt>
                <c:pt idx="107">
                  <c:v>29556</c:v>
                </c:pt>
                <c:pt idx="108">
                  <c:v>29646</c:v>
                </c:pt>
                <c:pt idx="109">
                  <c:v>29738</c:v>
                </c:pt>
                <c:pt idx="110">
                  <c:v>29830</c:v>
                </c:pt>
                <c:pt idx="111">
                  <c:v>29921</c:v>
                </c:pt>
                <c:pt idx="112">
                  <c:v>30011</c:v>
                </c:pt>
                <c:pt idx="113">
                  <c:v>30103</c:v>
                </c:pt>
                <c:pt idx="114">
                  <c:v>30195</c:v>
                </c:pt>
                <c:pt idx="115">
                  <c:v>30286</c:v>
                </c:pt>
                <c:pt idx="116">
                  <c:v>30376</c:v>
                </c:pt>
                <c:pt idx="117">
                  <c:v>30468</c:v>
                </c:pt>
                <c:pt idx="118">
                  <c:v>30560</c:v>
                </c:pt>
                <c:pt idx="119">
                  <c:v>30651</c:v>
                </c:pt>
                <c:pt idx="120">
                  <c:v>30742</c:v>
                </c:pt>
                <c:pt idx="121">
                  <c:v>30834</c:v>
                </c:pt>
                <c:pt idx="122">
                  <c:v>30926</c:v>
                </c:pt>
                <c:pt idx="123">
                  <c:v>31017</c:v>
                </c:pt>
                <c:pt idx="124">
                  <c:v>31107</c:v>
                </c:pt>
                <c:pt idx="125">
                  <c:v>31199</c:v>
                </c:pt>
                <c:pt idx="126">
                  <c:v>31291</c:v>
                </c:pt>
                <c:pt idx="127">
                  <c:v>31382</c:v>
                </c:pt>
                <c:pt idx="128">
                  <c:v>31472</c:v>
                </c:pt>
                <c:pt idx="129">
                  <c:v>31564</c:v>
                </c:pt>
                <c:pt idx="130">
                  <c:v>31656</c:v>
                </c:pt>
                <c:pt idx="131">
                  <c:v>31747</c:v>
                </c:pt>
                <c:pt idx="132">
                  <c:v>31837</c:v>
                </c:pt>
                <c:pt idx="133">
                  <c:v>31929</c:v>
                </c:pt>
                <c:pt idx="134">
                  <c:v>32021</c:v>
                </c:pt>
                <c:pt idx="135">
                  <c:v>32112</c:v>
                </c:pt>
                <c:pt idx="136">
                  <c:v>32203</c:v>
                </c:pt>
                <c:pt idx="137">
                  <c:v>32295</c:v>
                </c:pt>
                <c:pt idx="138">
                  <c:v>32387</c:v>
                </c:pt>
                <c:pt idx="139">
                  <c:v>32478</c:v>
                </c:pt>
                <c:pt idx="140">
                  <c:v>32568</c:v>
                </c:pt>
                <c:pt idx="141">
                  <c:v>32660</c:v>
                </c:pt>
                <c:pt idx="142">
                  <c:v>32752</c:v>
                </c:pt>
                <c:pt idx="143">
                  <c:v>32843</c:v>
                </c:pt>
                <c:pt idx="144">
                  <c:v>32933</c:v>
                </c:pt>
                <c:pt idx="145">
                  <c:v>33025</c:v>
                </c:pt>
                <c:pt idx="146">
                  <c:v>33117</c:v>
                </c:pt>
                <c:pt idx="147">
                  <c:v>33208</c:v>
                </c:pt>
                <c:pt idx="148">
                  <c:v>33298</c:v>
                </c:pt>
                <c:pt idx="149">
                  <c:v>33390</c:v>
                </c:pt>
                <c:pt idx="150">
                  <c:v>33482</c:v>
                </c:pt>
                <c:pt idx="151">
                  <c:v>33573</c:v>
                </c:pt>
                <c:pt idx="152">
                  <c:v>33664</c:v>
                </c:pt>
                <c:pt idx="153">
                  <c:v>33756</c:v>
                </c:pt>
                <c:pt idx="154">
                  <c:v>33848</c:v>
                </c:pt>
                <c:pt idx="155">
                  <c:v>33939</c:v>
                </c:pt>
                <c:pt idx="156">
                  <c:v>34029</c:v>
                </c:pt>
                <c:pt idx="157">
                  <c:v>34121</c:v>
                </c:pt>
                <c:pt idx="158">
                  <c:v>34213</c:v>
                </c:pt>
                <c:pt idx="159">
                  <c:v>34304</c:v>
                </c:pt>
                <c:pt idx="160">
                  <c:v>34394</c:v>
                </c:pt>
                <c:pt idx="161">
                  <c:v>34486</c:v>
                </c:pt>
                <c:pt idx="162">
                  <c:v>34578</c:v>
                </c:pt>
                <c:pt idx="163">
                  <c:v>34669</c:v>
                </c:pt>
                <c:pt idx="164">
                  <c:v>34759</c:v>
                </c:pt>
                <c:pt idx="165">
                  <c:v>34851</c:v>
                </c:pt>
                <c:pt idx="166">
                  <c:v>34943</c:v>
                </c:pt>
                <c:pt idx="167">
                  <c:v>35034</c:v>
                </c:pt>
                <c:pt idx="168">
                  <c:v>35125</c:v>
                </c:pt>
                <c:pt idx="169">
                  <c:v>35217</c:v>
                </c:pt>
                <c:pt idx="170">
                  <c:v>35309</c:v>
                </c:pt>
                <c:pt idx="171">
                  <c:v>35400</c:v>
                </c:pt>
                <c:pt idx="172">
                  <c:v>35490</c:v>
                </c:pt>
                <c:pt idx="173">
                  <c:v>35582</c:v>
                </c:pt>
                <c:pt idx="174">
                  <c:v>35674</c:v>
                </c:pt>
                <c:pt idx="175">
                  <c:v>35765</c:v>
                </c:pt>
                <c:pt idx="176">
                  <c:v>35855</c:v>
                </c:pt>
                <c:pt idx="177">
                  <c:v>35947</c:v>
                </c:pt>
                <c:pt idx="178">
                  <c:v>36039</c:v>
                </c:pt>
                <c:pt idx="179">
                  <c:v>36130</c:v>
                </c:pt>
                <c:pt idx="180">
                  <c:v>36220</c:v>
                </c:pt>
                <c:pt idx="181">
                  <c:v>36312</c:v>
                </c:pt>
                <c:pt idx="182">
                  <c:v>36404</c:v>
                </c:pt>
                <c:pt idx="183">
                  <c:v>36495</c:v>
                </c:pt>
                <c:pt idx="184">
                  <c:v>36586</c:v>
                </c:pt>
                <c:pt idx="185">
                  <c:v>36678</c:v>
                </c:pt>
                <c:pt idx="186">
                  <c:v>36770</c:v>
                </c:pt>
                <c:pt idx="187">
                  <c:v>36861</c:v>
                </c:pt>
                <c:pt idx="188">
                  <c:v>36951</c:v>
                </c:pt>
                <c:pt idx="189">
                  <c:v>37043</c:v>
                </c:pt>
                <c:pt idx="190">
                  <c:v>37135</c:v>
                </c:pt>
                <c:pt idx="191">
                  <c:v>37226</c:v>
                </c:pt>
                <c:pt idx="192">
                  <c:v>37316</c:v>
                </c:pt>
                <c:pt idx="193">
                  <c:v>37408</c:v>
                </c:pt>
                <c:pt idx="194">
                  <c:v>37500</c:v>
                </c:pt>
                <c:pt idx="195">
                  <c:v>37591</c:v>
                </c:pt>
                <c:pt idx="196">
                  <c:v>37681</c:v>
                </c:pt>
                <c:pt idx="197">
                  <c:v>37773</c:v>
                </c:pt>
                <c:pt idx="198">
                  <c:v>37865</c:v>
                </c:pt>
                <c:pt idx="199">
                  <c:v>37956</c:v>
                </c:pt>
                <c:pt idx="200">
                  <c:v>38047</c:v>
                </c:pt>
                <c:pt idx="201">
                  <c:v>38139</c:v>
                </c:pt>
                <c:pt idx="202">
                  <c:v>38231</c:v>
                </c:pt>
                <c:pt idx="203">
                  <c:v>38322</c:v>
                </c:pt>
                <c:pt idx="204">
                  <c:v>38412</c:v>
                </c:pt>
                <c:pt idx="205">
                  <c:v>38504</c:v>
                </c:pt>
                <c:pt idx="206">
                  <c:v>38596</c:v>
                </c:pt>
                <c:pt idx="207">
                  <c:v>38687</c:v>
                </c:pt>
                <c:pt idx="208">
                  <c:v>38777</c:v>
                </c:pt>
                <c:pt idx="209">
                  <c:v>38869</c:v>
                </c:pt>
                <c:pt idx="210">
                  <c:v>38961</c:v>
                </c:pt>
                <c:pt idx="211">
                  <c:v>39052</c:v>
                </c:pt>
              </c:strCache>
            </c:strRef>
          </c:cat>
          <c:val>
            <c:numRef>
              <c:f>'FoF vs NIPA (Figs 3,9,10)'!$Q$8:$Q$219</c:f>
              <c:numCache>
                <c:ptCount val="212"/>
                <c:pt idx="0">
                  <c:v>99999999</c:v>
                </c:pt>
                <c:pt idx="1">
                  <c:v>99999999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99999999</c:v>
                </c:pt>
                <c:pt idx="15">
                  <c:v>99999999</c:v>
                </c:pt>
                <c:pt idx="16">
                  <c:v>99999999</c:v>
                </c:pt>
                <c:pt idx="17">
                  <c:v>99999999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99999999</c:v>
                </c:pt>
                <c:pt idx="26">
                  <c:v>99999999</c:v>
                </c:pt>
                <c:pt idx="27">
                  <c:v>99999999</c:v>
                </c:pt>
                <c:pt idx="28">
                  <c:v>99999999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99999999</c:v>
                </c:pt>
                <c:pt idx="64">
                  <c:v>99999999</c:v>
                </c:pt>
                <c:pt idx="65">
                  <c:v>99999999</c:v>
                </c:pt>
                <c:pt idx="66">
                  <c:v>99999999</c:v>
                </c:pt>
                <c:pt idx="67">
                  <c:v>99999999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99999999</c:v>
                </c:pt>
                <c:pt idx="80">
                  <c:v>99999999</c:v>
                </c:pt>
                <c:pt idx="81">
                  <c:v>99999999</c:v>
                </c:pt>
                <c:pt idx="82">
                  <c:v>99999999</c:v>
                </c:pt>
                <c:pt idx="83">
                  <c:v>99999999</c:v>
                </c:pt>
                <c:pt idx="84">
                  <c:v>99999999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99999999</c:v>
                </c:pt>
                <c:pt idx="105">
                  <c:v>99999999</c:v>
                </c:pt>
                <c:pt idx="106">
                  <c:v>99999999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99999999</c:v>
                </c:pt>
                <c:pt idx="111">
                  <c:v>99999999</c:v>
                </c:pt>
                <c:pt idx="112">
                  <c:v>99999999</c:v>
                </c:pt>
                <c:pt idx="113">
                  <c:v>99999999</c:v>
                </c:pt>
                <c:pt idx="114">
                  <c:v>99999999</c:v>
                </c:pt>
                <c:pt idx="115">
                  <c:v>99999999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99999999</c:v>
                </c:pt>
                <c:pt idx="147">
                  <c:v>99999999</c:v>
                </c:pt>
                <c:pt idx="148">
                  <c:v>99999999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99999999</c:v>
                </c:pt>
                <c:pt idx="189">
                  <c:v>99999999</c:v>
                </c:pt>
                <c:pt idx="190">
                  <c:v>99999999</c:v>
                </c:pt>
                <c:pt idx="191">
                  <c:v>99999999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</c:numCache>
            </c:numRef>
          </c:val>
        </c:ser>
        <c:ser>
          <c:idx val="2"/>
          <c:order val="1"/>
          <c:spPr>
            <a:solidFill>
              <a:srgbClr val="C0C0C0"/>
            </a:solidFill>
            <a:ln w="127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'FoF vs NIPA (Figs 3,9,10)'!$B$8:$B$219</c:f>
              <c:strCache>
                <c:ptCount val="212"/>
                <c:pt idx="0">
                  <c:v>19784</c:v>
                </c:pt>
                <c:pt idx="1">
                  <c:v>19876</c:v>
                </c:pt>
                <c:pt idx="2">
                  <c:v>19968</c:v>
                </c:pt>
                <c:pt idx="3">
                  <c:v>20059</c:v>
                </c:pt>
                <c:pt idx="4">
                  <c:v>20149</c:v>
                </c:pt>
                <c:pt idx="5">
                  <c:v>20241</c:v>
                </c:pt>
                <c:pt idx="6">
                  <c:v>20333</c:v>
                </c:pt>
                <c:pt idx="7">
                  <c:v>20424</c:v>
                </c:pt>
                <c:pt idx="8">
                  <c:v>20515</c:v>
                </c:pt>
                <c:pt idx="9">
                  <c:v>20607</c:v>
                </c:pt>
                <c:pt idx="10">
                  <c:v>20699</c:v>
                </c:pt>
                <c:pt idx="11">
                  <c:v>20790</c:v>
                </c:pt>
                <c:pt idx="12">
                  <c:v>20880</c:v>
                </c:pt>
                <c:pt idx="13">
                  <c:v>20972</c:v>
                </c:pt>
                <c:pt idx="14">
                  <c:v>21064</c:v>
                </c:pt>
                <c:pt idx="15">
                  <c:v>21155</c:v>
                </c:pt>
                <c:pt idx="16">
                  <c:v>21245</c:v>
                </c:pt>
                <c:pt idx="17">
                  <c:v>21337</c:v>
                </c:pt>
                <c:pt idx="18">
                  <c:v>21429</c:v>
                </c:pt>
                <c:pt idx="19">
                  <c:v>21520</c:v>
                </c:pt>
                <c:pt idx="20">
                  <c:v>21610</c:v>
                </c:pt>
                <c:pt idx="21">
                  <c:v>21702</c:v>
                </c:pt>
                <c:pt idx="22">
                  <c:v>21794</c:v>
                </c:pt>
                <c:pt idx="23">
                  <c:v>21885</c:v>
                </c:pt>
                <c:pt idx="24">
                  <c:v>21976</c:v>
                </c:pt>
                <c:pt idx="25">
                  <c:v>22068</c:v>
                </c:pt>
                <c:pt idx="26">
                  <c:v>22160</c:v>
                </c:pt>
                <c:pt idx="27">
                  <c:v>22251</c:v>
                </c:pt>
                <c:pt idx="28">
                  <c:v>22341</c:v>
                </c:pt>
                <c:pt idx="29">
                  <c:v>22433</c:v>
                </c:pt>
                <c:pt idx="30">
                  <c:v>22525</c:v>
                </c:pt>
                <c:pt idx="31">
                  <c:v>22616</c:v>
                </c:pt>
                <c:pt idx="32">
                  <c:v>22706</c:v>
                </c:pt>
                <c:pt idx="33">
                  <c:v>22798</c:v>
                </c:pt>
                <c:pt idx="34">
                  <c:v>22890</c:v>
                </c:pt>
                <c:pt idx="35">
                  <c:v>22981</c:v>
                </c:pt>
                <c:pt idx="36">
                  <c:v>23071</c:v>
                </c:pt>
                <c:pt idx="37">
                  <c:v>23163</c:v>
                </c:pt>
                <c:pt idx="38">
                  <c:v>23255</c:v>
                </c:pt>
                <c:pt idx="39">
                  <c:v>23346</c:v>
                </c:pt>
                <c:pt idx="40">
                  <c:v>23437</c:v>
                </c:pt>
                <c:pt idx="41">
                  <c:v>23529</c:v>
                </c:pt>
                <c:pt idx="42">
                  <c:v>23621</c:v>
                </c:pt>
                <c:pt idx="43">
                  <c:v>23712</c:v>
                </c:pt>
                <c:pt idx="44">
                  <c:v>23802</c:v>
                </c:pt>
                <c:pt idx="45">
                  <c:v>23894</c:v>
                </c:pt>
                <c:pt idx="46">
                  <c:v>23986</c:v>
                </c:pt>
                <c:pt idx="47">
                  <c:v>24077</c:v>
                </c:pt>
                <c:pt idx="48">
                  <c:v>24167</c:v>
                </c:pt>
                <c:pt idx="49">
                  <c:v>24259</c:v>
                </c:pt>
                <c:pt idx="50">
                  <c:v>24351</c:v>
                </c:pt>
                <c:pt idx="51">
                  <c:v>24442</c:v>
                </c:pt>
                <c:pt idx="52">
                  <c:v>24532</c:v>
                </c:pt>
                <c:pt idx="53">
                  <c:v>24624</c:v>
                </c:pt>
                <c:pt idx="54">
                  <c:v>24716</c:v>
                </c:pt>
                <c:pt idx="55">
                  <c:v>24807</c:v>
                </c:pt>
                <c:pt idx="56">
                  <c:v>24898</c:v>
                </c:pt>
                <c:pt idx="57">
                  <c:v>24990</c:v>
                </c:pt>
                <c:pt idx="58">
                  <c:v>25082</c:v>
                </c:pt>
                <c:pt idx="59">
                  <c:v>25173</c:v>
                </c:pt>
                <c:pt idx="60">
                  <c:v>25263</c:v>
                </c:pt>
                <c:pt idx="61">
                  <c:v>25355</c:v>
                </c:pt>
                <c:pt idx="62">
                  <c:v>25447</c:v>
                </c:pt>
                <c:pt idx="63">
                  <c:v>25538</c:v>
                </c:pt>
                <c:pt idx="64">
                  <c:v>25628</c:v>
                </c:pt>
                <c:pt idx="65">
                  <c:v>25720</c:v>
                </c:pt>
                <c:pt idx="66">
                  <c:v>25812</c:v>
                </c:pt>
                <c:pt idx="67">
                  <c:v>25903</c:v>
                </c:pt>
                <c:pt idx="68">
                  <c:v>25993</c:v>
                </c:pt>
                <c:pt idx="69">
                  <c:v>26085</c:v>
                </c:pt>
                <c:pt idx="70">
                  <c:v>26177</c:v>
                </c:pt>
                <c:pt idx="71">
                  <c:v>26268</c:v>
                </c:pt>
                <c:pt idx="72">
                  <c:v>26359</c:v>
                </c:pt>
                <c:pt idx="73">
                  <c:v>26451</c:v>
                </c:pt>
                <c:pt idx="74">
                  <c:v>26543</c:v>
                </c:pt>
                <c:pt idx="75">
                  <c:v>26634</c:v>
                </c:pt>
                <c:pt idx="76">
                  <c:v>26724</c:v>
                </c:pt>
                <c:pt idx="77">
                  <c:v>26816</c:v>
                </c:pt>
                <c:pt idx="78">
                  <c:v>26908</c:v>
                </c:pt>
                <c:pt idx="79">
                  <c:v>26999</c:v>
                </c:pt>
                <c:pt idx="80">
                  <c:v>27089</c:v>
                </c:pt>
                <c:pt idx="81">
                  <c:v>27181</c:v>
                </c:pt>
                <c:pt idx="82">
                  <c:v>27273</c:v>
                </c:pt>
                <c:pt idx="83">
                  <c:v>27364</c:v>
                </c:pt>
                <c:pt idx="84">
                  <c:v>27454</c:v>
                </c:pt>
                <c:pt idx="85">
                  <c:v>27546</c:v>
                </c:pt>
                <c:pt idx="86">
                  <c:v>27638</c:v>
                </c:pt>
                <c:pt idx="87">
                  <c:v>27729</c:v>
                </c:pt>
                <c:pt idx="88">
                  <c:v>27820</c:v>
                </c:pt>
                <c:pt idx="89">
                  <c:v>27912</c:v>
                </c:pt>
                <c:pt idx="90">
                  <c:v>28004</c:v>
                </c:pt>
                <c:pt idx="91">
                  <c:v>28095</c:v>
                </c:pt>
                <c:pt idx="92">
                  <c:v>28185</c:v>
                </c:pt>
                <c:pt idx="93">
                  <c:v>28277</c:v>
                </c:pt>
                <c:pt idx="94">
                  <c:v>28369</c:v>
                </c:pt>
                <c:pt idx="95">
                  <c:v>28460</c:v>
                </c:pt>
                <c:pt idx="96">
                  <c:v>28550</c:v>
                </c:pt>
                <c:pt idx="97">
                  <c:v>28642</c:v>
                </c:pt>
                <c:pt idx="98">
                  <c:v>28734</c:v>
                </c:pt>
                <c:pt idx="99">
                  <c:v>28825</c:v>
                </c:pt>
                <c:pt idx="100">
                  <c:v>28915</c:v>
                </c:pt>
                <c:pt idx="101">
                  <c:v>29007</c:v>
                </c:pt>
                <c:pt idx="102">
                  <c:v>29099</c:v>
                </c:pt>
                <c:pt idx="103">
                  <c:v>29190</c:v>
                </c:pt>
                <c:pt idx="104">
                  <c:v>29281</c:v>
                </c:pt>
                <c:pt idx="105">
                  <c:v>29373</c:v>
                </c:pt>
                <c:pt idx="106">
                  <c:v>29465</c:v>
                </c:pt>
                <c:pt idx="107">
                  <c:v>29556</c:v>
                </c:pt>
                <c:pt idx="108">
                  <c:v>29646</c:v>
                </c:pt>
                <c:pt idx="109">
                  <c:v>29738</c:v>
                </c:pt>
                <c:pt idx="110">
                  <c:v>29830</c:v>
                </c:pt>
                <c:pt idx="111">
                  <c:v>29921</c:v>
                </c:pt>
                <c:pt idx="112">
                  <c:v>30011</c:v>
                </c:pt>
                <c:pt idx="113">
                  <c:v>30103</c:v>
                </c:pt>
                <c:pt idx="114">
                  <c:v>30195</c:v>
                </c:pt>
                <c:pt idx="115">
                  <c:v>30286</c:v>
                </c:pt>
                <c:pt idx="116">
                  <c:v>30376</c:v>
                </c:pt>
                <c:pt idx="117">
                  <c:v>30468</c:v>
                </c:pt>
                <c:pt idx="118">
                  <c:v>30560</c:v>
                </c:pt>
                <c:pt idx="119">
                  <c:v>30651</c:v>
                </c:pt>
                <c:pt idx="120">
                  <c:v>30742</c:v>
                </c:pt>
                <c:pt idx="121">
                  <c:v>30834</c:v>
                </c:pt>
                <c:pt idx="122">
                  <c:v>30926</c:v>
                </c:pt>
                <c:pt idx="123">
                  <c:v>31017</c:v>
                </c:pt>
                <c:pt idx="124">
                  <c:v>31107</c:v>
                </c:pt>
                <c:pt idx="125">
                  <c:v>31199</c:v>
                </c:pt>
                <c:pt idx="126">
                  <c:v>31291</c:v>
                </c:pt>
                <c:pt idx="127">
                  <c:v>31382</c:v>
                </c:pt>
                <c:pt idx="128">
                  <c:v>31472</c:v>
                </c:pt>
                <c:pt idx="129">
                  <c:v>31564</c:v>
                </c:pt>
                <c:pt idx="130">
                  <c:v>31656</c:v>
                </c:pt>
                <c:pt idx="131">
                  <c:v>31747</c:v>
                </c:pt>
                <c:pt idx="132">
                  <c:v>31837</c:v>
                </c:pt>
                <c:pt idx="133">
                  <c:v>31929</c:v>
                </c:pt>
                <c:pt idx="134">
                  <c:v>32021</c:v>
                </c:pt>
                <c:pt idx="135">
                  <c:v>32112</c:v>
                </c:pt>
                <c:pt idx="136">
                  <c:v>32203</c:v>
                </c:pt>
                <c:pt idx="137">
                  <c:v>32295</c:v>
                </c:pt>
                <c:pt idx="138">
                  <c:v>32387</c:v>
                </c:pt>
                <c:pt idx="139">
                  <c:v>32478</c:v>
                </c:pt>
                <c:pt idx="140">
                  <c:v>32568</c:v>
                </c:pt>
                <c:pt idx="141">
                  <c:v>32660</c:v>
                </c:pt>
                <c:pt idx="142">
                  <c:v>32752</c:v>
                </c:pt>
                <c:pt idx="143">
                  <c:v>32843</c:v>
                </c:pt>
                <c:pt idx="144">
                  <c:v>32933</c:v>
                </c:pt>
                <c:pt idx="145">
                  <c:v>33025</c:v>
                </c:pt>
                <c:pt idx="146">
                  <c:v>33117</c:v>
                </c:pt>
                <c:pt idx="147">
                  <c:v>33208</c:v>
                </c:pt>
                <c:pt idx="148">
                  <c:v>33298</c:v>
                </c:pt>
                <c:pt idx="149">
                  <c:v>33390</c:v>
                </c:pt>
                <c:pt idx="150">
                  <c:v>33482</c:v>
                </c:pt>
                <c:pt idx="151">
                  <c:v>33573</c:v>
                </c:pt>
                <c:pt idx="152">
                  <c:v>33664</c:v>
                </c:pt>
                <c:pt idx="153">
                  <c:v>33756</c:v>
                </c:pt>
                <c:pt idx="154">
                  <c:v>33848</c:v>
                </c:pt>
                <c:pt idx="155">
                  <c:v>33939</c:v>
                </c:pt>
                <c:pt idx="156">
                  <c:v>34029</c:v>
                </c:pt>
                <c:pt idx="157">
                  <c:v>34121</c:v>
                </c:pt>
                <c:pt idx="158">
                  <c:v>34213</c:v>
                </c:pt>
                <c:pt idx="159">
                  <c:v>34304</c:v>
                </c:pt>
                <c:pt idx="160">
                  <c:v>34394</c:v>
                </c:pt>
                <c:pt idx="161">
                  <c:v>34486</c:v>
                </c:pt>
                <c:pt idx="162">
                  <c:v>34578</c:v>
                </c:pt>
                <c:pt idx="163">
                  <c:v>34669</c:v>
                </c:pt>
                <c:pt idx="164">
                  <c:v>34759</c:v>
                </c:pt>
                <c:pt idx="165">
                  <c:v>34851</c:v>
                </c:pt>
                <c:pt idx="166">
                  <c:v>34943</c:v>
                </c:pt>
                <c:pt idx="167">
                  <c:v>35034</c:v>
                </c:pt>
                <c:pt idx="168">
                  <c:v>35125</c:v>
                </c:pt>
                <c:pt idx="169">
                  <c:v>35217</c:v>
                </c:pt>
                <c:pt idx="170">
                  <c:v>35309</c:v>
                </c:pt>
                <c:pt idx="171">
                  <c:v>35400</c:v>
                </c:pt>
                <c:pt idx="172">
                  <c:v>35490</c:v>
                </c:pt>
                <c:pt idx="173">
                  <c:v>35582</c:v>
                </c:pt>
                <c:pt idx="174">
                  <c:v>35674</c:v>
                </c:pt>
                <c:pt idx="175">
                  <c:v>35765</c:v>
                </c:pt>
                <c:pt idx="176">
                  <c:v>35855</c:v>
                </c:pt>
                <c:pt idx="177">
                  <c:v>35947</c:v>
                </c:pt>
                <c:pt idx="178">
                  <c:v>36039</c:v>
                </c:pt>
                <c:pt idx="179">
                  <c:v>36130</c:v>
                </c:pt>
                <c:pt idx="180">
                  <c:v>36220</c:v>
                </c:pt>
                <c:pt idx="181">
                  <c:v>36312</c:v>
                </c:pt>
                <c:pt idx="182">
                  <c:v>36404</c:v>
                </c:pt>
                <c:pt idx="183">
                  <c:v>36495</c:v>
                </c:pt>
                <c:pt idx="184">
                  <c:v>36586</c:v>
                </c:pt>
                <c:pt idx="185">
                  <c:v>36678</c:v>
                </c:pt>
                <c:pt idx="186">
                  <c:v>36770</c:v>
                </c:pt>
                <c:pt idx="187">
                  <c:v>36861</c:v>
                </c:pt>
                <c:pt idx="188">
                  <c:v>36951</c:v>
                </c:pt>
                <c:pt idx="189">
                  <c:v>37043</c:v>
                </c:pt>
                <c:pt idx="190">
                  <c:v>37135</c:v>
                </c:pt>
                <c:pt idx="191">
                  <c:v>37226</c:v>
                </c:pt>
                <c:pt idx="192">
                  <c:v>37316</c:v>
                </c:pt>
                <c:pt idx="193">
                  <c:v>37408</c:v>
                </c:pt>
                <c:pt idx="194">
                  <c:v>37500</c:v>
                </c:pt>
                <c:pt idx="195">
                  <c:v>37591</c:v>
                </c:pt>
                <c:pt idx="196">
                  <c:v>37681</c:v>
                </c:pt>
                <c:pt idx="197">
                  <c:v>37773</c:v>
                </c:pt>
                <c:pt idx="198">
                  <c:v>37865</c:v>
                </c:pt>
                <c:pt idx="199">
                  <c:v>37956</c:v>
                </c:pt>
                <c:pt idx="200">
                  <c:v>38047</c:v>
                </c:pt>
                <c:pt idx="201">
                  <c:v>38139</c:v>
                </c:pt>
                <c:pt idx="202">
                  <c:v>38231</c:v>
                </c:pt>
                <c:pt idx="203">
                  <c:v>38322</c:v>
                </c:pt>
                <c:pt idx="204">
                  <c:v>38412</c:v>
                </c:pt>
                <c:pt idx="205">
                  <c:v>38504</c:v>
                </c:pt>
                <c:pt idx="206">
                  <c:v>38596</c:v>
                </c:pt>
                <c:pt idx="207">
                  <c:v>38687</c:v>
                </c:pt>
                <c:pt idx="208">
                  <c:v>38777</c:v>
                </c:pt>
                <c:pt idx="209">
                  <c:v>38869</c:v>
                </c:pt>
                <c:pt idx="210">
                  <c:v>38961</c:v>
                </c:pt>
                <c:pt idx="211">
                  <c:v>39052</c:v>
                </c:pt>
              </c:strCache>
            </c:strRef>
          </c:cat>
          <c:val>
            <c:numRef>
              <c:f>'FoF vs NIPA (Figs 3,9,10)'!$R$8:$R$219</c:f>
              <c:numCache>
                <c:ptCount val="212"/>
                <c:pt idx="0">
                  <c:v>-99999999</c:v>
                </c:pt>
                <c:pt idx="1">
                  <c:v>-99999999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-99999999</c:v>
                </c:pt>
                <c:pt idx="15">
                  <c:v>-99999999</c:v>
                </c:pt>
                <c:pt idx="16">
                  <c:v>-99999999</c:v>
                </c:pt>
                <c:pt idx="17">
                  <c:v>-99999999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-99999999</c:v>
                </c:pt>
                <c:pt idx="26">
                  <c:v>-99999999</c:v>
                </c:pt>
                <c:pt idx="27">
                  <c:v>-99999999</c:v>
                </c:pt>
                <c:pt idx="28">
                  <c:v>-99999999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-99999999</c:v>
                </c:pt>
                <c:pt idx="64">
                  <c:v>-99999999</c:v>
                </c:pt>
                <c:pt idx="65">
                  <c:v>-99999999</c:v>
                </c:pt>
                <c:pt idx="66">
                  <c:v>-99999999</c:v>
                </c:pt>
                <c:pt idx="67">
                  <c:v>-99999999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-99999999</c:v>
                </c:pt>
                <c:pt idx="80">
                  <c:v>-99999999</c:v>
                </c:pt>
                <c:pt idx="81">
                  <c:v>-99999999</c:v>
                </c:pt>
                <c:pt idx="82">
                  <c:v>-99999999</c:v>
                </c:pt>
                <c:pt idx="83">
                  <c:v>-99999999</c:v>
                </c:pt>
                <c:pt idx="84">
                  <c:v>-99999999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-99999999</c:v>
                </c:pt>
                <c:pt idx="105">
                  <c:v>-99999999</c:v>
                </c:pt>
                <c:pt idx="106">
                  <c:v>-99999999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-99999999</c:v>
                </c:pt>
                <c:pt idx="111">
                  <c:v>-99999999</c:v>
                </c:pt>
                <c:pt idx="112">
                  <c:v>-99999999</c:v>
                </c:pt>
                <c:pt idx="113">
                  <c:v>-99999999</c:v>
                </c:pt>
                <c:pt idx="114">
                  <c:v>-99999999</c:v>
                </c:pt>
                <c:pt idx="115">
                  <c:v>-99999999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-99999999</c:v>
                </c:pt>
                <c:pt idx="147">
                  <c:v>-99999999</c:v>
                </c:pt>
                <c:pt idx="148">
                  <c:v>-99999999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-99999999</c:v>
                </c:pt>
                <c:pt idx="189">
                  <c:v>-99999999</c:v>
                </c:pt>
                <c:pt idx="190">
                  <c:v>-99999999</c:v>
                </c:pt>
                <c:pt idx="191">
                  <c:v>-99999999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</c:numCache>
            </c:numRef>
          </c:val>
        </c:ser>
        <c:axId val="13144921"/>
        <c:axId val="51195426"/>
      </c:areaChart>
      <c:lineChart>
        <c:grouping val="standard"/>
        <c:varyColors val="0"/>
        <c:ser>
          <c:idx val="0"/>
          <c:order val="2"/>
          <c:tx>
            <c:v>Change in Net Worth of Personal Sector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'FoF vs NIPA (Figs 3,9,10)'!$B$8:$B$219</c:f>
              <c:strCache>
                <c:ptCount val="212"/>
                <c:pt idx="0">
                  <c:v>19784</c:v>
                </c:pt>
                <c:pt idx="1">
                  <c:v>19876</c:v>
                </c:pt>
                <c:pt idx="2">
                  <c:v>19968</c:v>
                </c:pt>
                <c:pt idx="3">
                  <c:v>20059</c:v>
                </c:pt>
                <c:pt idx="4">
                  <c:v>20149</c:v>
                </c:pt>
                <c:pt idx="5">
                  <c:v>20241</c:v>
                </c:pt>
                <c:pt idx="6">
                  <c:v>20333</c:v>
                </c:pt>
                <c:pt idx="7">
                  <c:v>20424</c:v>
                </c:pt>
                <c:pt idx="8">
                  <c:v>20515</c:v>
                </c:pt>
                <c:pt idx="9">
                  <c:v>20607</c:v>
                </c:pt>
                <c:pt idx="10">
                  <c:v>20699</c:v>
                </c:pt>
                <c:pt idx="11">
                  <c:v>20790</c:v>
                </c:pt>
                <c:pt idx="12">
                  <c:v>20880</c:v>
                </c:pt>
                <c:pt idx="13">
                  <c:v>20972</c:v>
                </c:pt>
                <c:pt idx="14">
                  <c:v>21064</c:v>
                </c:pt>
                <c:pt idx="15">
                  <c:v>21155</c:v>
                </c:pt>
                <c:pt idx="16">
                  <c:v>21245</c:v>
                </c:pt>
                <c:pt idx="17">
                  <c:v>21337</c:v>
                </c:pt>
                <c:pt idx="18">
                  <c:v>21429</c:v>
                </c:pt>
                <c:pt idx="19">
                  <c:v>21520</c:v>
                </c:pt>
                <c:pt idx="20">
                  <c:v>21610</c:v>
                </c:pt>
                <c:pt idx="21">
                  <c:v>21702</c:v>
                </c:pt>
                <c:pt idx="22">
                  <c:v>21794</c:v>
                </c:pt>
                <c:pt idx="23">
                  <c:v>21885</c:v>
                </c:pt>
                <c:pt idx="24">
                  <c:v>21976</c:v>
                </c:pt>
                <c:pt idx="25">
                  <c:v>22068</c:v>
                </c:pt>
                <c:pt idx="26">
                  <c:v>22160</c:v>
                </c:pt>
                <c:pt idx="27">
                  <c:v>22251</c:v>
                </c:pt>
                <c:pt idx="28">
                  <c:v>22341</c:v>
                </c:pt>
                <c:pt idx="29">
                  <c:v>22433</c:v>
                </c:pt>
                <c:pt idx="30">
                  <c:v>22525</c:v>
                </c:pt>
                <c:pt idx="31">
                  <c:v>22616</c:v>
                </c:pt>
                <c:pt idx="32">
                  <c:v>22706</c:v>
                </c:pt>
                <c:pt idx="33">
                  <c:v>22798</c:v>
                </c:pt>
                <c:pt idx="34">
                  <c:v>22890</c:v>
                </c:pt>
                <c:pt idx="35">
                  <c:v>22981</c:v>
                </c:pt>
                <c:pt idx="36">
                  <c:v>23071</c:v>
                </c:pt>
                <c:pt idx="37">
                  <c:v>23163</c:v>
                </c:pt>
                <c:pt idx="38">
                  <c:v>23255</c:v>
                </c:pt>
                <c:pt idx="39">
                  <c:v>23346</c:v>
                </c:pt>
                <c:pt idx="40">
                  <c:v>23437</c:v>
                </c:pt>
                <c:pt idx="41">
                  <c:v>23529</c:v>
                </c:pt>
                <c:pt idx="42">
                  <c:v>23621</c:v>
                </c:pt>
                <c:pt idx="43">
                  <c:v>23712</c:v>
                </c:pt>
                <c:pt idx="44">
                  <c:v>23802</c:v>
                </c:pt>
                <c:pt idx="45">
                  <c:v>23894</c:v>
                </c:pt>
                <c:pt idx="46">
                  <c:v>23986</c:v>
                </c:pt>
                <c:pt idx="47">
                  <c:v>24077</c:v>
                </c:pt>
                <c:pt idx="48">
                  <c:v>24167</c:v>
                </c:pt>
                <c:pt idx="49">
                  <c:v>24259</c:v>
                </c:pt>
                <c:pt idx="50">
                  <c:v>24351</c:v>
                </c:pt>
                <c:pt idx="51">
                  <c:v>24442</c:v>
                </c:pt>
                <c:pt idx="52">
                  <c:v>24532</c:v>
                </c:pt>
                <c:pt idx="53">
                  <c:v>24624</c:v>
                </c:pt>
                <c:pt idx="54">
                  <c:v>24716</c:v>
                </c:pt>
                <c:pt idx="55">
                  <c:v>24807</c:v>
                </c:pt>
                <c:pt idx="56">
                  <c:v>24898</c:v>
                </c:pt>
                <c:pt idx="57">
                  <c:v>24990</c:v>
                </c:pt>
                <c:pt idx="58">
                  <c:v>25082</c:v>
                </c:pt>
                <c:pt idx="59">
                  <c:v>25173</c:v>
                </c:pt>
                <c:pt idx="60">
                  <c:v>25263</c:v>
                </c:pt>
                <c:pt idx="61">
                  <c:v>25355</c:v>
                </c:pt>
                <c:pt idx="62">
                  <c:v>25447</c:v>
                </c:pt>
                <c:pt idx="63">
                  <c:v>25538</c:v>
                </c:pt>
                <c:pt idx="64">
                  <c:v>25628</c:v>
                </c:pt>
                <c:pt idx="65">
                  <c:v>25720</c:v>
                </c:pt>
                <c:pt idx="66">
                  <c:v>25812</c:v>
                </c:pt>
                <c:pt idx="67">
                  <c:v>25903</c:v>
                </c:pt>
                <c:pt idx="68">
                  <c:v>25993</c:v>
                </c:pt>
                <c:pt idx="69">
                  <c:v>26085</c:v>
                </c:pt>
                <c:pt idx="70">
                  <c:v>26177</c:v>
                </c:pt>
                <c:pt idx="71">
                  <c:v>26268</c:v>
                </c:pt>
                <c:pt idx="72">
                  <c:v>26359</c:v>
                </c:pt>
                <c:pt idx="73">
                  <c:v>26451</c:v>
                </c:pt>
                <c:pt idx="74">
                  <c:v>26543</c:v>
                </c:pt>
                <c:pt idx="75">
                  <c:v>26634</c:v>
                </c:pt>
                <c:pt idx="76">
                  <c:v>26724</c:v>
                </c:pt>
                <c:pt idx="77">
                  <c:v>26816</c:v>
                </c:pt>
                <c:pt idx="78">
                  <c:v>26908</c:v>
                </c:pt>
                <c:pt idx="79">
                  <c:v>26999</c:v>
                </c:pt>
                <c:pt idx="80">
                  <c:v>27089</c:v>
                </c:pt>
                <c:pt idx="81">
                  <c:v>27181</c:v>
                </c:pt>
                <c:pt idx="82">
                  <c:v>27273</c:v>
                </c:pt>
                <c:pt idx="83">
                  <c:v>27364</c:v>
                </c:pt>
                <c:pt idx="84">
                  <c:v>27454</c:v>
                </c:pt>
                <c:pt idx="85">
                  <c:v>27546</c:v>
                </c:pt>
                <c:pt idx="86">
                  <c:v>27638</c:v>
                </c:pt>
                <c:pt idx="87">
                  <c:v>27729</c:v>
                </c:pt>
                <c:pt idx="88">
                  <c:v>27820</c:v>
                </c:pt>
                <c:pt idx="89">
                  <c:v>27912</c:v>
                </c:pt>
                <c:pt idx="90">
                  <c:v>28004</c:v>
                </c:pt>
                <c:pt idx="91">
                  <c:v>28095</c:v>
                </c:pt>
                <c:pt idx="92">
                  <c:v>28185</c:v>
                </c:pt>
                <c:pt idx="93">
                  <c:v>28277</c:v>
                </c:pt>
                <c:pt idx="94">
                  <c:v>28369</c:v>
                </c:pt>
                <c:pt idx="95">
                  <c:v>28460</c:v>
                </c:pt>
                <c:pt idx="96">
                  <c:v>28550</c:v>
                </c:pt>
                <c:pt idx="97">
                  <c:v>28642</c:v>
                </c:pt>
                <c:pt idx="98">
                  <c:v>28734</c:v>
                </c:pt>
                <c:pt idx="99">
                  <c:v>28825</c:v>
                </c:pt>
                <c:pt idx="100">
                  <c:v>28915</c:v>
                </c:pt>
                <c:pt idx="101">
                  <c:v>29007</c:v>
                </c:pt>
                <c:pt idx="102">
                  <c:v>29099</c:v>
                </c:pt>
                <c:pt idx="103">
                  <c:v>29190</c:v>
                </c:pt>
                <c:pt idx="104">
                  <c:v>29281</c:v>
                </c:pt>
                <c:pt idx="105">
                  <c:v>29373</c:v>
                </c:pt>
                <c:pt idx="106">
                  <c:v>29465</c:v>
                </c:pt>
                <c:pt idx="107">
                  <c:v>29556</c:v>
                </c:pt>
                <c:pt idx="108">
                  <c:v>29646</c:v>
                </c:pt>
                <c:pt idx="109">
                  <c:v>29738</c:v>
                </c:pt>
                <c:pt idx="110">
                  <c:v>29830</c:v>
                </c:pt>
                <c:pt idx="111">
                  <c:v>29921</c:v>
                </c:pt>
                <c:pt idx="112">
                  <c:v>30011</c:v>
                </c:pt>
                <c:pt idx="113">
                  <c:v>30103</c:v>
                </c:pt>
                <c:pt idx="114">
                  <c:v>30195</c:v>
                </c:pt>
                <c:pt idx="115">
                  <c:v>30286</c:v>
                </c:pt>
                <c:pt idx="116">
                  <c:v>30376</c:v>
                </c:pt>
                <c:pt idx="117">
                  <c:v>30468</c:v>
                </c:pt>
                <c:pt idx="118">
                  <c:v>30560</c:v>
                </c:pt>
                <c:pt idx="119">
                  <c:v>30651</c:v>
                </c:pt>
                <c:pt idx="120">
                  <c:v>30742</c:v>
                </c:pt>
                <c:pt idx="121">
                  <c:v>30834</c:v>
                </c:pt>
                <c:pt idx="122">
                  <c:v>30926</c:v>
                </c:pt>
                <c:pt idx="123">
                  <c:v>31017</c:v>
                </c:pt>
                <c:pt idx="124">
                  <c:v>31107</c:v>
                </c:pt>
                <c:pt idx="125">
                  <c:v>31199</c:v>
                </c:pt>
                <c:pt idx="126">
                  <c:v>31291</c:v>
                </c:pt>
                <c:pt idx="127">
                  <c:v>31382</c:v>
                </c:pt>
                <c:pt idx="128">
                  <c:v>31472</c:v>
                </c:pt>
                <c:pt idx="129">
                  <c:v>31564</c:v>
                </c:pt>
                <c:pt idx="130">
                  <c:v>31656</c:v>
                </c:pt>
                <c:pt idx="131">
                  <c:v>31747</c:v>
                </c:pt>
                <c:pt idx="132">
                  <c:v>31837</c:v>
                </c:pt>
                <c:pt idx="133">
                  <c:v>31929</c:v>
                </c:pt>
                <c:pt idx="134">
                  <c:v>32021</c:v>
                </c:pt>
                <c:pt idx="135">
                  <c:v>32112</c:v>
                </c:pt>
                <c:pt idx="136">
                  <c:v>32203</c:v>
                </c:pt>
                <c:pt idx="137">
                  <c:v>32295</c:v>
                </c:pt>
                <c:pt idx="138">
                  <c:v>32387</c:v>
                </c:pt>
                <c:pt idx="139">
                  <c:v>32478</c:v>
                </c:pt>
                <c:pt idx="140">
                  <c:v>32568</c:v>
                </c:pt>
                <c:pt idx="141">
                  <c:v>32660</c:v>
                </c:pt>
                <c:pt idx="142">
                  <c:v>32752</c:v>
                </c:pt>
                <c:pt idx="143">
                  <c:v>32843</c:v>
                </c:pt>
                <c:pt idx="144">
                  <c:v>32933</c:v>
                </c:pt>
                <c:pt idx="145">
                  <c:v>33025</c:v>
                </c:pt>
                <c:pt idx="146">
                  <c:v>33117</c:v>
                </c:pt>
                <c:pt idx="147">
                  <c:v>33208</c:v>
                </c:pt>
                <c:pt idx="148">
                  <c:v>33298</c:v>
                </c:pt>
                <c:pt idx="149">
                  <c:v>33390</c:v>
                </c:pt>
                <c:pt idx="150">
                  <c:v>33482</c:v>
                </c:pt>
                <c:pt idx="151">
                  <c:v>33573</c:v>
                </c:pt>
                <c:pt idx="152">
                  <c:v>33664</c:v>
                </c:pt>
                <c:pt idx="153">
                  <c:v>33756</c:v>
                </c:pt>
                <c:pt idx="154">
                  <c:v>33848</c:v>
                </c:pt>
                <c:pt idx="155">
                  <c:v>33939</c:v>
                </c:pt>
                <c:pt idx="156">
                  <c:v>34029</c:v>
                </c:pt>
                <c:pt idx="157">
                  <c:v>34121</c:v>
                </c:pt>
                <c:pt idx="158">
                  <c:v>34213</c:v>
                </c:pt>
                <c:pt idx="159">
                  <c:v>34304</c:v>
                </c:pt>
                <c:pt idx="160">
                  <c:v>34394</c:v>
                </c:pt>
                <c:pt idx="161">
                  <c:v>34486</c:v>
                </c:pt>
                <c:pt idx="162">
                  <c:v>34578</c:v>
                </c:pt>
                <c:pt idx="163">
                  <c:v>34669</c:v>
                </c:pt>
                <c:pt idx="164">
                  <c:v>34759</c:v>
                </c:pt>
                <c:pt idx="165">
                  <c:v>34851</c:v>
                </c:pt>
                <c:pt idx="166">
                  <c:v>34943</c:v>
                </c:pt>
                <c:pt idx="167">
                  <c:v>35034</c:v>
                </c:pt>
                <c:pt idx="168">
                  <c:v>35125</c:v>
                </c:pt>
                <c:pt idx="169">
                  <c:v>35217</c:v>
                </c:pt>
                <c:pt idx="170">
                  <c:v>35309</c:v>
                </c:pt>
                <c:pt idx="171">
                  <c:v>35400</c:v>
                </c:pt>
                <c:pt idx="172">
                  <c:v>35490</c:v>
                </c:pt>
                <c:pt idx="173">
                  <c:v>35582</c:v>
                </c:pt>
                <c:pt idx="174">
                  <c:v>35674</c:v>
                </c:pt>
                <c:pt idx="175">
                  <c:v>35765</c:v>
                </c:pt>
                <c:pt idx="176">
                  <c:v>35855</c:v>
                </c:pt>
                <c:pt idx="177">
                  <c:v>35947</c:v>
                </c:pt>
                <c:pt idx="178">
                  <c:v>36039</c:v>
                </c:pt>
                <c:pt idx="179">
                  <c:v>36130</c:v>
                </c:pt>
                <c:pt idx="180">
                  <c:v>36220</c:v>
                </c:pt>
                <c:pt idx="181">
                  <c:v>36312</c:v>
                </c:pt>
                <c:pt idx="182">
                  <c:v>36404</c:v>
                </c:pt>
                <c:pt idx="183">
                  <c:v>36495</c:v>
                </c:pt>
                <c:pt idx="184">
                  <c:v>36586</c:v>
                </c:pt>
                <c:pt idx="185">
                  <c:v>36678</c:v>
                </c:pt>
                <c:pt idx="186">
                  <c:v>36770</c:v>
                </c:pt>
                <c:pt idx="187">
                  <c:v>36861</c:v>
                </c:pt>
                <c:pt idx="188">
                  <c:v>36951</c:v>
                </c:pt>
                <c:pt idx="189">
                  <c:v>37043</c:v>
                </c:pt>
                <c:pt idx="190">
                  <c:v>37135</c:v>
                </c:pt>
                <c:pt idx="191">
                  <c:v>37226</c:v>
                </c:pt>
                <c:pt idx="192">
                  <c:v>37316</c:v>
                </c:pt>
                <c:pt idx="193">
                  <c:v>37408</c:v>
                </c:pt>
                <c:pt idx="194">
                  <c:v>37500</c:v>
                </c:pt>
                <c:pt idx="195">
                  <c:v>37591</c:v>
                </c:pt>
                <c:pt idx="196">
                  <c:v>37681</c:v>
                </c:pt>
                <c:pt idx="197">
                  <c:v>37773</c:v>
                </c:pt>
                <c:pt idx="198">
                  <c:v>37865</c:v>
                </c:pt>
                <c:pt idx="199">
                  <c:v>37956</c:v>
                </c:pt>
                <c:pt idx="200">
                  <c:v>38047</c:v>
                </c:pt>
                <c:pt idx="201">
                  <c:v>38139</c:v>
                </c:pt>
                <c:pt idx="202">
                  <c:v>38231</c:v>
                </c:pt>
                <c:pt idx="203">
                  <c:v>38322</c:v>
                </c:pt>
                <c:pt idx="204">
                  <c:v>38412</c:v>
                </c:pt>
                <c:pt idx="205">
                  <c:v>38504</c:v>
                </c:pt>
                <c:pt idx="206">
                  <c:v>38596</c:v>
                </c:pt>
                <c:pt idx="207">
                  <c:v>38687</c:v>
                </c:pt>
                <c:pt idx="208">
                  <c:v>38777</c:v>
                </c:pt>
                <c:pt idx="209">
                  <c:v>38869</c:v>
                </c:pt>
                <c:pt idx="210">
                  <c:v>38961</c:v>
                </c:pt>
                <c:pt idx="211">
                  <c:v>39052</c:v>
                </c:pt>
              </c:strCache>
            </c:strRef>
          </c:cat>
          <c:val>
            <c:numRef>
              <c:f>'FoF vs NIPA (Figs 3,9,10)'!$N$8:$N$219</c:f>
              <c:numCache>
                <c:ptCount val="212"/>
                <c:pt idx="0">
                  <c:v>0.0429548617428806</c:v>
                </c:pt>
                <c:pt idx="1">
                  <c:v>0.04213685357406902</c:v>
                </c:pt>
                <c:pt idx="2">
                  <c:v>0.05363574559183024</c:v>
                </c:pt>
                <c:pt idx="3">
                  <c:v>0.060705441402851223</c:v>
                </c:pt>
                <c:pt idx="4">
                  <c:v>0.06588214106294846</c:v>
                </c:pt>
                <c:pt idx="5">
                  <c:v>0.08262675081528752</c:v>
                </c:pt>
                <c:pt idx="6">
                  <c:v>0.09389999814674103</c:v>
                </c:pt>
                <c:pt idx="7">
                  <c:v>0.09381620279056177</c:v>
                </c:pt>
                <c:pt idx="8">
                  <c:v>0.10195499948280436</c:v>
                </c:pt>
                <c:pt idx="9">
                  <c:v>0.09419139783995509</c:v>
                </c:pt>
                <c:pt idx="10">
                  <c:v>0.08358702874539113</c:v>
                </c:pt>
                <c:pt idx="11">
                  <c:v>0.08886140724946695</c:v>
                </c:pt>
                <c:pt idx="12">
                  <c:v>0.08168474525122806</c:v>
                </c:pt>
                <c:pt idx="13">
                  <c:v>0.07942656765676567</c:v>
                </c:pt>
                <c:pt idx="14">
                  <c:v>0.05893209961866508</c:v>
                </c:pt>
                <c:pt idx="15">
                  <c:v>0.052552775558864964</c:v>
                </c:pt>
                <c:pt idx="16">
                  <c:v>0.0478692792817822</c:v>
                </c:pt>
                <c:pt idx="17">
                  <c:v>0.05469572458872147</c:v>
                </c:pt>
                <c:pt idx="18">
                  <c:v>0.06930181614802616</c:v>
                </c:pt>
                <c:pt idx="19">
                  <c:v>0.06804271940211291</c:v>
                </c:pt>
                <c:pt idx="20">
                  <c:v>0.07221689789460874</c:v>
                </c:pt>
                <c:pt idx="21">
                  <c:v>0.06896175931214864</c:v>
                </c:pt>
                <c:pt idx="22">
                  <c:v>0.07574895820554856</c:v>
                </c:pt>
                <c:pt idx="23">
                  <c:v>0.0847709008674966</c:v>
                </c:pt>
                <c:pt idx="24">
                  <c:v>0.07329323449851712</c:v>
                </c:pt>
                <c:pt idx="25">
                  <c:v>0.06938938767347348</c:v>
                </c:pt>
                <c:pt idx="26">
                  <c:v>0.04520380180631682</c:v>
                </c:pt>
                <c:pt idx="27">
                  <c:v>0.052590595777667594</c:v>
                </c:pt>
                <c:pt idx="28">
                  <c:v>0.0639523830921264</c:v>
                </c:pt>
                <c:pt idx="29">
                  <c:v>0.0602020202020202</c:v>
                </c:pt>
                <c:pt idx="30">
                  <c:v>0.0674511928749217</c:v>
                </c:pt>
                <c:pt idx="31">
                  <c:v>0.07342052522575875</c:v>
                </c:pt>
                <c:pt idx="32">
                  <c:v>0.07543234524155804</c:v>
                </c:pt>
                <c:pt idx="33">
                  <c:v>0.03593039119054302</c:v>
                </c:pt>
                <c:pt idx="34">
                  <c:v>0.051555790362121115</c:v>
                </c:pt>
                <c:pt idx="35">
                  <c:v>0.06700364405783472</c:v>
                </c:pt>
                <c:pt idx="36">
                  <c:v>0.06326631008670094</c:v>
                </c:pt>
                <c:pt idx="37">
                  <c:v>0.06594480276542722</c:v>
                </c:pt>
                <c:pt idx="38">
                  <c:v>0.06630619854632891</c:v>
                </c:pt>
                <c:pt idx="39">
                  <c:v>0.04753544983423119</c:v>
                </c:pt>
                <c:pt idx="40">
                  <c:v>0.056092321022676694</c:v>
                </c:pt>
                <c:pt idx="41">
                  <c:v>0.09733717794562285</c:v>
                </c:pt>
                <c:pt idx="42">
                  <c:v>0.09692414457610204</c:v>
                </c:pt>
                <c:pt idx="43">
                  <c:v>0.07723702036689135</c:v>
                </c:pt>
                <c:pt idx="44">
                  <c:v>0.07459830194419094</c:v>
                </c:pt>
                <c:pt idx="45">
                  <c:v>0.0629503480656236</c:v>
                </c:pt>
                <c:pt idx="46">
                  <c:v>0.07145724181745203</c:v>
                </c:pt>
                <c:pt idx="47">
                  <c:v>0.09154861763565336</c:v>
                </c:pt>
                <c:pt idx="48">
                  <c:v>0.07894709993368362</c:v>
                </c:pt>
                <c:pt idx="49">
                  <c:v>0.07271497294046904</c:v>
                </c:pt>
                <c:pt idx="50">
                  <c:v>0.051745217226594115</c:v>
                </c:pt>
                <c:pt idx="51">
                  <c:v>0.06153107090955615</c:v>
                </c:pt>
                <c:pt idx="52">
                  <c:v>0.07595401318983176</c:v>
                </c:pt>
                <c:pt idx="53">
                  <c:v>0.08423638336885111</c:v>
                </c:pt>
                <c:pt idx="54">
                  <c:v>0.08448060075093866</c:v>
                </c:pt>
                <c:pt idx="55">
                  <c:v>0.08243439349079194</c:v>
                </c:pt>
                <c:pt idx="56">
                  <c:v>0.08049228216646516</c:v>
                </c:pt>
                <c:pt idx="57">
                  <c:v>0.10327011952880522</c:v>
                </c:pt>
                <c:pt idx="58">
                  <c:v>0.12068508179431843</c:v>
                </c:pt>
                <c:pt idx="59">
                  <c:v>0.13468983973925086</c:v>
                </c:pt>
                <c:pt idx="60">
                  <c:v>0.11220358470455137</c:v>
                </c:pt>
                <c:pt idx="61">
                  <c:v>0.10249817343899285</c:v>
                </c:pt>
                <c:pt idx="62">
                  <c:v>0.08685020099662877</c:v>
                </c:pt>
                <c:pt idx="63">
                  <c:v>0.07221447060748068</c:v>
                </c:pt>
                <c:pt idx="64">
                  <c:v>0.07403004899990755</c:v>
                </c:pt>
                <c:pt idx="65">
                  <c:v>0.03040288163549086</c:v>
                </c:pt>
                <c:pt idx="66">
                  <c:v>0.042195887371457734</c:v>
                </c:pt>
                <c:pt idx="67">
                  <c:v>0.03388186305023667</c:v>
                </c:pt>
                <c:pt idx="68">
                  <c:v>0.058553372978033605</c:v>
                </c:pt>
                <c:pt idx="69">
                  <c:v>0.067396217719992</c:v>
                </c:pt>
                <c:pt idx="70">
                  <c:v>0.07100539672213851</c:v>
                </c:pt>
                <c:pt idx="71">
                  <c:v>0.08664609200710248</c:v>
                </c:pt>
                <c:pt idx="72">
                  <c:v>0.10564672891239922</c:v>
                </c:pt>
                <c:pt idx="73">
                  <c:v>0.12444796827303206</c:v>
                </c:pt>
                <c:pt idx="74">
                  <c:v>0.11975047958155645</c:v>
                </c:pt>
                <c:pt idx="75">
                  <c:v>0.13531217830552297</c:v>
                </c:pt>
                <c:pt idx="76">
                  <c:v>0.10963129425447915</c:v>
                </c:pt>
                <c:pt idx="77">
                  <c:v>0.10208759126169697</c:v>
                </c:pt>
                <c:pt idx="78">
                  <c:v>0.1195653987784663</c:v>
                </c:pt>
                <c:pt idx="79">
                  <c:v>0.09410527654817856</c:v>
                </c:pt>
                <c:pt idx="80">
                  <c:v>0.07466154286113406</c:v>
                </c:pt>
                <c:pt idx="81">
                  <c:v>0.06135949285561242</c:v>
                </c:pt>
                <c:pt idx="82">
                  <c:v>0.035733421258706675</c:v>
                </c:pt>
                <c:pt idx="83">
                  <c:v>0.021864481194204595</c:v>
                </c:pt>
                <c:pt idx="84">
                  <c:v>0.05368531370980338</c:v>
                </c:pt>
                <c:pt idx="85">
                  <c:v>0.07841796682294466</c:v>
                </c:pt>
                <c:pt idx="86">
                  <c:v>0.05155253604303863</c:v>
                </c:pt>
                <c:pt idx="87">
                  <c:v>0.07444063009763105</c:v>
                </c:pt>
                <c:pt idx="88">
                  <c:v>0.09343994749885585</c:v>
                </c:pt>
                <c:pt idx="89">
                  <c:v>0.11437316792377511</c:v>
                </c:pt>
                <c:pt idx="90">
                  <c:v>0.13121263982425033</c:v>
                </c:pt>
                <c:pt idx="91">
                  <c:v>0.1312185164620561</c:v>
                </c:pt>
                <c:pt idx="92">
                  <c:v>0.11047870250525908</c:v>
                </c:pt>
                <c:pt idx="93">
                  <c:v>0.10143099298461372</c:v>
                </c:pt>
                <c:pt idx="94">
                  <c:v>0.11379759162499765</c:v>
                </c:pt>
                <c:pt idx="95">
                  <c:v>0.10894935594730709</c:v>
                </c:pt>
                <c:pt idx="96">
                  <c:v>0.10077137582060547</c:v>
                </c:pt>
                <c:pt idx="97">
                  <c:v>0.1052404760789904</c:v>
                </c:pt>
                <c:pt idx="98">
                  <c:v>0.11483697032977329</c:v>
                </c:pt>
                <c:pt idx="99">
                  <c:v>0.11078615197739138</c:v>
                </c:pt>
                <c:pt idx="100">
                  <c:v>0.12460741425368602</c:v>
                </c:pt>
                <c:pt idx="101">
                  <c:v>0.12753280395588762</c:v>
                </c:pt>
                <c:pt idx="102">
                  <c:v>0.1369541700786545</c:v>
                </c:pt>
                <c:pt idx="103">
                  <c:v>0.13971994279507496</c:v>
                </c:pt>
                <c:pt idx="104">
                  <c:v>0.13845672950660562</c:v>
                </c:pt>
                <c:pt idx="105">
                  <c:v>0.1406768026406111</c:v>
                </c:pt>
                <c:pt idx="106">
                  <c:v>0.14740325865580448</c:v>
                </c:pt>
                <c:pt idx="107">
                  <c:v>0.15389885200450495</c:v>
                </c:pt>
                <c:pt idx="108">
                  <c:v>0.14174851352638262</c:v>
                </c:pt>
                <c:pt idx="109">
                  <c:v>0.13713300465666714</c:v>
                </c:pt>
                <c:pt idx="110">
                  <c:v>0.11796765862499048</c:v>
                </c:pt>
                <c:pt idx="111">
                  <c:v>0.11752851581457054</c:v>
                </c:pt>
                <c:pt idx="112">
                  <c:v>0.10977135889644796</c:v>
                </c:pt>
                <c:pt idx="113">
                  <c:v>0.09398780088120905</c:v>
                </c:pt>
                <c:pt idx="114">
                  <c:v>0.0825100555067249</c:v>
                </c:pt>
                <c:pt idx="115">
                  <c:v>0.0811324595186699</c:v>
                </c:pt>
                <c:pt idx="116">
                  <c:v>0.08888608606083537</c:v>
                </c:pt>
                <c:pt idx="117">
                  <c:v>0.09104491621402504</c:v>
                </c:pt>
                <c:pt idx="118">
                  <c:v>0.09358560548864218</c:v>
                </c:pt>
                <c:pt idx="119">
                  <c:v>0.08231327548172941</c:v>
                </c:pt>
                <c:pt idx="120">
                  <c:v>0.08370554981460093</c:v>
                </c:pt>
                <c:pt idx="121">
                  <c:v>0.08423091887454578</c:v>
                </c:pt>
                <c:pt idx="122">
                  <c:v>0.08780255870265055</c:v>
                </c:pt>
                <c:pt idx="123">
                  <c:v>0.08316362136138213</c:v>
                </c:pt>
                <c:pt idx="124">
                  <c:v>0.08255604839298653</c:v>
                </c:pt>
                <c:pt idx="125">
                  <c:v>0.08072111757930402</c:v>
                </c:pt>
                <c:pt idx="126">
                  <c:v>0.07929460972561242</c:v>
                </c:pt>
                <c:pt idx="127">
                  <c:v>0.10007083146843679</c:v>
                </c:pt>
                <c:pt idx="128">
                  <c:v>0.11330755420409351</c:v>
                </c:pt>
                <c:pt idx="129">
                  <c:v>0.11907382207448558</c:v>
                </c:pt>
                <c:pt idx="130">
                  <c:v>0.10545303182961682</c:v>
                </c:pt>
                <c:pt idx="131">
                  <c:v>0.11387649637125448</c:v>
                </c:pt>
                <c:pt idx="132">
                  <c:v>0.12636536850735644</c:v>
                </c:pt>
                <c:pt idx="133">
                  <c:v>0.12279654389746134</c:v>
                </c:pt>
                <c:pt idx="134">
                  <c:v>0.13246911727254707</c:v>
                </c:pt>
                <c:pt idx="135">
                  <c:v>0.09121851826861692</c:v>
                </c:pt>
                <c:pt idx="136">
                  <c:v>0.08645845127781816</c:v>
                </c:pt>
                <c:pt idx="137">
                  <c:v>0.08677298732929632</c:v>
                </c:pt>
                <c:pt idx="138">
                  <c:v>0.09232204378014523</c:v>
                </c:pt>
                <c:pt idx="139">
                  <c:v>0.08648463768397471</c:v>
                </c:pt>
                <c:pt idx="140">
                  <c:v>0.07061664032178754</c:v>
                </c:pt>
                <c:pt idx="141">
                  <c:v>0.07393737345714414</c:v>
                </c:pt>
                <c:pt idx="142">
                  <c:v>0.07728366525777482</c:v>
                </c:pt>
                <c:pt idx="143">
                  <c:v>0.09919009778476157</c:v>
                </c:pt>
                <c:pt idx="144">
                  <c:v>0.08330994613359022</c:v>
                </c:pt>
                <c:pt idx="145">
                  <c:v>0.07720567910697615</c:v>
                </c:pt>
                <c:pt idx="146">
                  <c:v>0.05657486376188265</c:v>
                </c:pt>
                <c:pt idx="147">
                  <c:v>0.05841192228917004</c:v>
                </c:pt>
                <c:pt idx="148">
                  <c:v>0.07022618025202831</c:v>
                </c:pt>
                <c:pt idx="149">
                  <c:v>0.0562011367753995</c:v>
                </c:pt>
                <c:pt idx="150">
                  <c:v>0.04650699093775367</c:v>
                </c:pt>
                <c:pt idx="151">
                  <c:v>0.05476478704106608</c:v>
                </c:pt>
                <c:pt idx="152">
                  <c:v>0.056767654886776084</c:v>
                </c:pt>
                <c:pt idx="153">
                  <c:v>0.04850892605463149</c:v>
                </c:pt>
                <c:pt idx="154">
                  <c:v>0.06582410201903502</c:v>
                </c:pt>
                <c:pt idx="155">
                  <c:v>0.0687823783947722</c:v>
                </c:pt>
                <c:pt idx="156">
                  <c:v>0.05599748265637696</c:v>
                </c:pt>
                <c:pt idx="157">
                  <c:v>0.061985779368212174</c:v>
                </c:pt>
                <c:pt idx="158">
                  <c:v>0.06420888659665816</c:v>
                </c:pt>
                <c:pt idx="159">
                  <c:v>0.059390451374156876</c:v>
                </c:pt>
                <c:pt idx="160">
                  <c:v>0.05618705257328055</c:v>
                </c:pt>
                <c:pt idx="161">
                  <c:v>0.06025158630939238</c:v>
                </c:pt>
                <c:pt idx="162">
                  <c:v>0.06261579990178663</c:v>
                </c:pt>
                <c:pt idx="163">
                  <c:v>0.05245094166856705</c:v>
                </c:pt>
                <c:pt idx="164">
                  <c:v>0.06113545893378838</c:v>
                </c:pt>
                <c:pt idx="165">
                  <c:v>0.0705936046953875</c:v>
                </c:pt>
                <c:pt idx="166">
                  <c:v>0.07864606506406628</c:v>
                </c:pt>
                <c:pt idx="167">
                  <c:v>0.08247424144786714</c:v>
                </c:pt>
                <c:pt idx="168">
                  <c:v>0.09792290895977755</c:v>
                </c:pt>
                <c:pt idx="169">
                  <c:v>0.10527382875885287</c:v>
                </c:pt>
                <c:pt idx="170">
                  <c:v>0.10358172910950453</c:v>
                </c:pt>
                <c:pt idx="171">
                  <c:v>0.11910449993939642</c:v>
                </c:pt>
                <c:pt idx="172">
                  <c:v>0.10775538648908008</c:v>
                </c:pt>
                <c:pt idx="173">
                  <c:v>0.12969519470849256</c:v>
                </c:pt>
                <c:pt idx="174">
                  <c:v>0.13602434005748548</c:v>
                </c:pt>
                <c:pt idx="175">
                  <c:v>0.13304633739777694</c:v>
                </c:pt>
                <c:pt idx="176">
                  <c:v>0.15604198133890743</c:v>
                </c:pt>
                <c:pt idx="177">
                  <c:v>0.15449480315189848</c:v>
                </c:pt>
                <c:pt idx="178">
                  <c:v>0.11475546189960997</c:v>
                </c:pt>
                <c:pt idx="179">
                  <c:v>0.1420274361503316</c:v>
                </c:pt>
                <c:pt idx="180">
                  <c:v>0.15083969988244378</c:v>
                </c:pt>
                <c:pt idx="181">
                  <c:v>0.1386753909890191</c:v>
                </c:pt>
                <c:pt idx="182">
                  <c:v>0.10337865289999135</c:v>
                </c:pt>
                <c:pt idx="183">
                  <c:v>0.15873993168143238</c:v>
                </c:pt>
                <c:pt idx="184">
                  <c:v>0.13917135443273201</c:v>
                </c:pt>
                <c:pt idx="185">
                  <c:v>0.11658524297636105</c:v>
                </c:pt>
                <c:pt idx="186">
                  <c:v>0.14320202217911562</c:v>
                </c:pt>
                <c:pt idx="187">
                  <c:v>0.07567571167547191</c:v>
                </c:pt>
                <c:pt idx="188">
                  <c:v>0.03273132450812881</c:v>
                </c:pt>
                <c:pt idx="189">
                  <c:v>0.02942382177984899</c:v>
                </c:pt>
                <c:pt idx="190">
                  <c:v>0.005371882388147246</c:v>
                </c:pt>
                <c:pt idx="191">
                  <c:v>-0.029055869021252508</c:v>
                </c:pt>
                <c:pt idx="192">
                  <c:v>-0.03801802754016779</c:v>
                </c:pt>
                <c:pt idx="193">
                  <c:v>-0.05263424046001585</c:v>
                </c:pt>
                <c:pt idx="194">
                  <c:v>-0.08178172844583148</c:v>
                </c:pt>
                <c:pt idx="195">
                  <c:v>-0.042130084374095156</c:v>
                </c:pt>
                <c:pt idx="196">
                  <c:v>-0.014196063277928632</c:v>
                </c:pt>
                <c:pt idx="197">
                  <c:v>-0.0005357341044492761</c:v>
                </c:pt>
                <c:pt idx="198">
                  <c:v>0.04455081834963584</c:v>
                </c:pt>
                <c:pt idx="199">
                  <c:v>0.05588134006415783</c:v>
                </c:pt>
                <c:pt idx="200">
                  <c:v>0.06222749437794143</c:v>
                </c:pt>
                <c:pt idx="201">
                  <c:v>0.09443095057230533</c:v>
                </c:pt>
                <c:pt idx="202">
                  <c:v>0.12363837132550604</c:v>
                </c:pt>
                <c:pt idx="203">
                  <c:v>0.13631669514847497</c:v>
                </c:pt>
                <c:pt idx="204">
                  <c:v>0.13858189750983352</c:v>
                </c:pt>
                <c:pt idx="205">
                  <c:v>0.12377856661151576</c:v>
                </c:pt>
                <c:pt idx="206">
                  <c:v>0.12735305825926185</c:v>
                </c:pt>
                <c:pt idx="207">
                  <c:v>0.11061672065703916</c:v>
                </c:pt>
                <c:pt idx="208">
                  <c:v>0.11782607526585852</c:v>
                </c:pt>
                <c:pt idx="209">
                  <c:v>0.10875446882457365</c:v>
                </c:pt>
                <c:pt idx="210">
                  <c:v>0.11459261919318937</c:v>
                </c:pt>
                <c:pt idx="211">
                  <c:v>0.10297494951633883</c:v>
                </c:pt>
              </c:numCache>
            </c:numRef>
          </c:val>
          <c:smooth val="0"/>
        </c:ser>
        <c:ser>
          <c:idx val="3"/>
          <c:order val="3"/>
          <c:tx>
            <c:v>Holding Gains and Losses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'FoF vs NIPA (Figs 3,9,10)'!$B$8:$B$219</c:f>
              <c:strCache>
                <c:ptCount val="212"/>
                <c:pt idx="0">
                  <c:v>19784</c:v>
                </c:pt>
                <c:pt idx="1">
                  <c:v>19876</c:v>
                </c:pt>
                <c:pt idx="2">
                  <c:v>19968</c:v>
                </c:pt>
                <c:pt idx="3">
                  <c:v>20059</c:v>
                </c:pt>
                <c:pt idx="4">
                  <c:v>20149</c:v>
                </c:pt>
                <c:pt idx="5">
                  <c:v>20241</c:v>
                </c:pt>
                <c:pt idx="6">
                  <c:v>20333</c:v>
                </c:pt>
                <c:pt idx="7">
                  <c:v>20424</c:v>
                </c:pt>
                <c:pt idx="8">
                  <c:v>20515</c:v>
                </c:pt>
                <c:pt idx="9">
                  <c:v>20607</c:v>
                </c:pt>
                <c:pt idx="10">
                  <c:v>20699</c:v>
                </c:pt>
                <c:pt idx="11">
                  <c:v>20790</c:v>
                </c:pt>
                <c:pt idx="12">
                  <c:v>20880</c:v>
                </c:pt>
                <c:pt idx="13">
                  <c:v>20972</c:v>
                </c:pt>
                <c:pt idx="14">
                  <c:v>21064</c:v>
                </c:pt>
                <c:pt idx="15">
                  <c:v>21155</c:v>
                </c:pt>
                <c:pt idx="16">
                  <c:v>21245</c:v>
                </c:pt>
                <c:pt idx="17">
                  <c:v>21337</c:v>
                </c:pt>
                <c:pt idx="18">
                  <c:v>21429</c:v>
                </c:pt>
                <c:pt idx="19">
                  <c:v>21520</c:v>
                </c:pt>
                <c:pt idx="20">
                  <c:v>21610</c:v>
                </c:pt>
                <c:pt idx="21">
                  <c:v>21702</c:v>
                </c:pt>
                <c:pt idx="22">
                  <c:v>21794</c:v>
                </c:pt>
                <c:pt idx="23">
                  <c:v>21885</c:v>
                </c:pt>
                <c:pt idx="24">
                  <c:v>21976</c:v>
                </c:pt>
                <c:pt idx="25">
                  <c:v>22068</c:v>
                </c:pt>
                <c:pt idx="26">
                  <c:v>22160</c:v>
                </c:pt>
                <c:pt idx="27">
                  <c:v>22251</c:v>
                </c:pt>
                <c:pt idx="28">
                  <c:v>22341</c:v>
                </c:pt>
                <c:pt idx="29">
                  <c:v>22433</c:v>
                </c:pt>
                <c:pt idx="30">
                  <c:v>22525</c:v>
                </c:pt>
                <c:pt idx="31">
                  <c:v>22616</c:v>
                </c:pt>
                <c:pt idx="32">
                  <c:v>22706</c:v>
                </c:pt>
                <c:pt idx="33">
                  <c:v>22798</c:v>
                </c:pt>
                <c:pt idx="34">
                  <c:v>22890</c:v>
                </c:pt>
                <c:pt idx="35">
                  <c:v>22981</c:v>
                </c:pt>
                <c:pt idx="36">
                  <c:v>23071</c:v>
                </c:pt>
                <c:pt idx="37">
                  <c:v>23163</c:v>
                </c:pt>
                <c:pt idx="38">
                  <c:v>23255</c:v>
                </c:pt>
                <c:pt idx="39">
                  <c:v>23346</c:v>
                </c:pt>
                <c:pt idx="40">
                  <c:v>23437</c:v>
                </c:pt>
                <c:pt idx="41">
                  <c:v>23529</c:v>
                </c:pt>
                <c:pt idx="42">
                  <c:v>23621</c:v>
                </c:pt>
                <c:pt idx="43">
                  <c:v>23712</c:v>
                </c:pt>
                <c:pt idx="44">
                  <c:v>23802</c:v>
                </c:pt>
                <c:pt idx="45">
                  <c:v>23894</c:v>
                </c:pt>
                <c:pt idx="46">
                  <c:v>23986</c:v>
                </c:pt>
                <c:pt idx="47">
                  <c:v>24077</c:v>
                </c:pt>
                <c:pt idx="48">
                  <c:v>24167</c:v>
                </c:pt>
                <c:pt idx="49">
                  <c:v>24259</c:v>
                </c:pt>
                <c:pt idx="50">
                  <c:v>24351</c:v>
                </c:pt>
                <c:pt idx="51">
                  <c:v>24442</c:v>
                </c:pt>
                <c:pt idx="52">
                  <c:v>24532</c:v>
                </c:pt>
                <c:pt idx="53">
                  <c:v>24624</c:v>
                </c:pt>
                <c:pt idx="54">
                  <c:v>24716</c:v>
                </c:pt>
                <c:pt idx="55">
                  <c:v>24807</c:v>
                </c:pt>
                <c:pt idx="56">
                  <c:v>24898</c:v>
                </c:pt>
                <c:pt idx="57">
                  <c:v>24990</c:v>
                </c:pt>
                <c:pt idx="58">
                  <c:v>25082</c:v>
                </c:pt>
                <c:pt idx="59">
                  <c:v>25173</c:v>
                </c:pt>
                <c:pt idx="60">
                  <c:v>25263</c:v>
                </c:pt>
                <c:pt idx="61">
                  <c:v>25355</c:v>
                </c:pt>
                <c:pt idx="62">
                  <c:v>25447</c:v>
                </c:pt>
                <c:pt idx="63">
                  <c:v>25538</c:v>
                </c:pt>
                <c:pt idx="64">
                  <c:v>25628</c:v>
                </c:pt>
                <c:pt idx="65">
                  <c:v>25720</c:v>
                </c:pt>
                <c:pt idx="66">
                  <c:v>25812</c:v>
                </c:pt>
                <c:pt idx="67">
                  <c:v>25903</c:v>
                </c:pt>
                <c:pt idx="68">
                  <c:v>25993</c:v>
                </c:pt>
                <c:pt idx="69">
                  <c:v>26085</c:v>
                </c:pt>
                <c:pt idx="70">
                  <c:v>26177</c:v>
                </c:pt>
                <c:pt idx="71">
                  <c:v>26268</c:v>
                </c:pt>
                <c:pt idx="72">
                  <c:v>26359</c:v>
                </c:pt>
                <c:pt idx="73">
                  <c:v>26451</c:v>
                </c:pt>
                <c:pt idx="74">
                  <c:v>26543</c:v>
                </c:pt>
                <c:pt idx="75">
                  <c:v>26634</c:v>
                </c:pt>
                <c:pt idx="76">
                  <c:v>26724</c:v>
                </c:pt>
                <c:pt idx="77">
                  <c:v>26816</c:v>
                </c:pt>
                <c:pt idx="78">
                  <c:v>26908</c:v>
                </c:pt>
                <c:pt idx="79">
                  <c:v>26999</c:v>
                </c:pt>
                <c:pt idx="80">
                  <c:v>27089</c:v>
                </c:pt>
                <c:pt idx="81">
                  <c:v>27181</c:v>
                </c:pt>
                <c:pt idx="82">
                  <c:v>27273</c:v>
                </c:pt>
                <c:pt idx="83">
                  <c:v>27364</c:v>
                </c:pt>
                <c:pt idx="84">
                  <c:v>27454</c:v>
                </c:pt>
                <c:pt idx="85">
                  <c:v>27546</c:v>
                </c:pt>
                <c:pt idx="86">
                  <c:v>27638</c:v>
                </c:pt>
                <c:pt idx="87">
                  <c:v>27729</c:v>
                </c:pt>
                <c:pt idx="88">
                  <c:v>27820</c:v>
                </c:pt>
                <c:pt idx="89">
                  <c:v>27912</c:v>
                </c:pt>
                <c:pt idx="90">
                  <c:v>28004</c:v>
                </c:pt>
                <c:pt idx="91">
                  <c:v>28095</c:v>
                </c:pt>
                <c:pt idx="92">
                  <c:v>28185</c:v>
                </c:pt>
                <c:pt idx="93">
                  <c:v>28277</c:v>
                </c:pt>
                <c:pt idx="94">
                  <c:v>28369</c:v>
                </c:pt>
                <c:pt idx="95">
                  <c:v>28460</c:v>
                </c:pt>
                <c:pt idx="96">
                  <c:v>28550</c:v>
                </c:pt>
                <c:pt idx="97">
                  <c:v>28642</c:v>
                </c:pt>
                <c:pt idx="98">
                  <c:v>28734</c:v>
                </c:pt>
                <c:pt idx="99">
                  <c:v>28825</c:v>
                </c:pt>
                <c:pt idx="100">
                  <c:v>28915</c:v>
                </c:pt>
                <c:pt idx="101">
                  <c:v>29007</c:v>
                </c:pt>
                <c:pt idx="102">
                  <c:v>29099</c:v>
                </c:pt>
                <c:pt idx="103">
                  <c:v>29190</c:v>
                </c:pt>
                <c:pt idx="104">
                  <c:v>29281</c:v>
                </c:pt>
                <c:pt idx="105">
                  <c:v>29373</c:v>
                </c:pt>
                <c:pt idx="106">
                  <c:v>29465</c:v>
                </c:pt>
                <c:pt idx="107">
                  <c:v>29556</c:v>
                </c:pt>
                <c:pt idx="108">
                  <c:v>29646</c:v>
                </c:pt>
                <c:pt idx="109">
                  <c:v>29738</c:v>
                </c:pt>
                <c:pt idx="110">
                  <c:v>29830</c:v>
                </c:pt>
                <c:pt idx="111">
                  <c:v>29921</c:v>
                </c:pt>
                <c:pt idx="112">
                  <c:v>30011</c:v>
                </c:pt>
                <c:pt idx="113">
                  <c:v>30103</c:v>
                </c:pt>
                <c:pt idx="114">
                  <c:v>30195</c:v>
                </c:pt>
                <c:pt idx="115">
                  <c:v>30286</c:v>
                </c:pt>
                <c:pt idx="116">
                  <c:v>30376</c:v>
                </c:pt>
                <c:pt idx="117">
                  <c:v>30468</c:v>
                </c:pt>
                <c:pt idx="118">
                  <c:v>30560</c:v>
                </c:pt>
                <c:pt idx="119">
                  <c:v>30651</c:v>
                </c:pt>
                <c:pt idx="120">
                  <c:v>30742</c:v>
                </c:pt>
                <c:pt idx="121">
                  <c:v>30834</c:v>
                </c:pt>
                <c:pt idx="122">
                  <c:v>30926</c:v>
                </c:pt>
                <c:pt idx="123">
                  <c:v>31017</c:v>
                </c:pt>
                <c:pt idx="124">
                  <c:v>31107</c:v>
                </c:pt>
                <c:pt idx="125">
                  <c:v>31199</c:v>
                </c:pt>
                <c:pt idx="126">
                  <c:v>31291</c:v>
                </c:pt>
                <c:pt idx="127">
                  <c:v>31382</c:v>
                </c:pt>
                <c:pt idx="128">
                  <c:v>31472</c:v>
                </c:pt>
                <c:pt idx="129">
                  <c:v>31564</c:v>
                </c:pt>
                <c:pt idx="130">
                  <c:v>31656</c:v>
                </c:pt>
                <c:pt idx="131">
                  <c:v>31747</c:v>
                </c:pt>
                <c:pt idx="132">
                  <c:v>31837</c:v>
                </c:pt>
                <c:pt idx="133">
                  <c:v>31929</c:v>
                </c:pt>
                <c:pt idx="134">
                  <c:v>32021</c:v>
                </c:pt>
                <c:pt idx="135">
                  <c:v>32112</c:v>
                </c:pt>
                <c:pt idx="136">
                  <c:v>32203</c:v>
                </c:pt>
                <c:pt idx="137">
                  <c:v>32295</c:v>
                </c:pt>
                <c:pt idx="138">
                  <c:v>32387</c:v>
                </c:pt>
                <c:pt idx="139">
                  <c:v>32478</c:v>
                </c:pt>
                <c:pt idx="140">
                  <c:v>32568</c:v>
                </c:pt>
                <c:pt idx="141">
                  <c:v>32660</c:v>
                </c:pt>
                <c:pt idx="142">
                  <c:v>32752</c:v>
                </c:pt>
                <c:pt idx="143">
                  <c:v>32843</c:v>
                </c:pt>
                <c:pt idx="144">
                  <c:v>32933</c:v>
                </c:pt>
                <c:pt idx="145">
                  <c:v>33025</c:v>
                </c:pt>
                <c:pt idx="146">
                  <c:v>33117</c:v>
                </c:pt>
                <c:pt idx="147">
                  <c:v>33208</c:v>
                </c:pt>
                <c:pt idx="148">
                  <c:v>33298</c:v>
                </c:pt>
                <c:pt idx="149">
                  <c:v>33390</c:v>
                </c:pt>
                <c:pt idx="150">
                  <c:v>33482</c:v>
                </c:pt>
                <c:pt idx="151">
                  <c:v>33573</c:v>
                </c:pt>
                <c:pt idx="152">
                  <c:v>33664</c:v>
                </c:pt>
                <c:pt idx="153">
                  <c:v>33756</c:v>
                </c:pt>
                <c:pt idx="154">
                  <c:v>33848</c:v>
                </c:pt>
                <c:pt idx="155">
                  <c:v>33939</c:v>
                </c:pt>
                <c:pt idx="156">
                  <c:v>34029</c:v>
                </c:pt>
                <c:pt idx="157">
                  <c:v>34121</c:v>
                </c:pt>
                <c:pt idx="158">
                  <c:v>34213</c:v>
                </c:pt>
                <c:pt idx="159">
                  <c:v>34304</c:v>
                </c:pt>
                <c:pt idx="160">
                  <c:v>34394</c:v>
                </c:pt>
                <c:pt idx="161">
                  <c:v>34486</c:v>
                </c:pt>
                <c:pt idx="162">
                  <c:v>34578</c:v>
                </c:pt>
                <c:pt idx="163">
                  <c:v>34669</c:v>
                </c:pt>
                <c:pt idx="164">
                  <c:v>34759</c:v>
                </c:pt>
                <c:pt idx="165">
                  <c:v>34851</c:v>
                </c:pt>
                <c:pt idx="166">
                  <c:v>34943</c:v>
                </c:pt>
                <c:pt idx="167">
                  <c:v>35034</c:v>
                </c:pt>
                <c:pt idx="168">
                  <c:v>35125</c:v>
                </c:pt>
                <c:pt idx="169">
                  <c:v>35217</c:v>
                </c:pt>
                <c:pt idx="170">
                  <c:v>35309</c:v>
                </c:pt>
                <c:pt idx="171">
                  <c:v>35400</c:v>
                </c:pt>
                <c:pt idx="172">
                  <c:v>35490</c:v>
                </c:pt>
                <c:pt idx="173">
                  <c:v>35582</c:v>
                </c:pt>
                <c:pt idx="174">
                  <c:v>35674</c:v>
                </c:pt>
                <c:pt idx="175">
                  <c:v>35765</c:v>
                </c:pt>
                <c:pt idx="176">
                  <c:v>35855</c:v>
                </c:pt>
                <c:pt idx="177">
                  <c:v>35947</c:v>
                </c:pt>
                <c:pt idx="178">
                  <c:v>36039</c:v>
                </c:pt>
                <c:pt idx="179">
                  <c:v>36130</c:v>
                </c:pt>
                <c:pt idx="180">
                  <c:v>36220</c:v>
                </c:pt>
                <c:pt idx="181">
                  <c:v>36312</c:v>
                </c:pt>
                <c:pt idx="182">
                  <c:v>36404</c:v>
                </c:pt>
                <c:pt idx="183">
                  <c:v>36495</c:v>
                </c:pt>
                <c:pt idx="184">
                  <c:v>36586</c:v>
                </c:pt>
                <c:pt idx="185">
                  <c:v>36678</c:v>
                </c:pt>
                <c:pt idx="186">
                  <c:v>36770</c:v>
                </c:pt>
                <c:pt idx="187">
                  <c:v>36861</c:v>
                </c:pt>
                <c:pt idx="188">
                  <c:v>36951</c:v>
                </c:pt>
                <c:pt idx="189">
                  <c:v>37043</c:v>
                </c:pt>
                <c:pt idx="190">
                  <c:v>37135</c:v>
                </c:pt>
                <c:pt idx="191">
                  <c:v>37226</c:v>
                </c:pt>
                <c:pt idx="192">
                  <c:v>37316</c:v>
                </c:pt>
                <c:pt idx="193">
                  <c:v>37408</c:v>
                </c:pt>
                <c:pt idx="194">
                  <c:v>37500</c:v>
                </c:pt>
                <c:pt idx="195">
                  <c:v>37591</c:v>
                </c:pt>
                <c:pt idx="196">
                  <c:v>37681</c:v>
                </c:pt>
                <c:pt idx="197">
                  <c:v>37773</c:v>
                </c:pt>
                <c:pt idx="198">
                  <c:v>37865</c:v>
                </c:pt>
                <c:pt idx="199">
                  <c:v>37956</c:v>
                </c:pt>
                <c:pt idx="200">
                  <c:v>38047</c:v>
                </c:pt>
                <c:pt idx="201">
                  <c:v>38139</c:v>
                </c:pt>
                <c:pt idx="202">
                  <c:v>38231</c:v>
                </c:pt>
                <c:pt idx="203">
                  <c:v>38322</c:v>
                </c:pt>
                <c:pt idx="204">
                  <c:v>38412</c:v>
                </c:pt>
                <c:pt idx="205">
                  <c:v>38504</c:v>
                </c:pt>
                <c:pt idx="206">
                  <c:v>38596</c:v>
                </c:pt>
                <c:pt idx="207">
                  <c:v>38687</c:v>
                </c:pt>
                <c:pt idx="208">
                  <c:v>38777</c:v>
                </c:pt>
                <c:pt idx="209">
                  <c:v>38869</c:v>
                </c:pt>
                <c:pt idx="210">
                  <c:v>38961</c:v>
                </c:pt>
                <c:pt idx="211">
                  <c:v>39052</c:v>
                </c:pt>
              </c:strCache>
            </c:strRef>
          </c:cat>
          <c:val>
            <c:numRef>
              <c:f>'FoF vs NIPA (Figs 3,9,10)'!$O$8:$O$219</c:f>
              <c:numCache>
                <c:ptCount val="212"/>
                <c:pt idx="0">
                  <c:v>0.007312407488456034</c:v>
                </c:pt>
                <c:pt idx="1">
                  <c:v>0.00857523639052103</c:v>
                </c:pt>
                <c:pt idx="2">
                  <c:v>0.023187189909305257</c:v>
                </c:pt>
                <c:pt idx="3">
                  <c:v>0.030974212856282334</c:v>
                </c:pt>
                <c:pt idx="4">
                  <c:v>0.03687238741599446</c:v>
                </c:pt>
                <c:pt idx="5">
                  <c:v>0.05549116674096145</c:v>
                </c:pt>
                <c:pt idx="6">
                  <c:v>0.0658184918178617</c:v>
                </c:pt>
                <c:pt idx="7">
                  <c:v>0.06667305866023815</c:v>
                </c:pt>
                <c:pt idx="8">
                  <c:v>0.07411188515558592</c:v>
                </c:pt>
                <c:pt idx="9">
                  <c:v>0.06532743292410666</c:v>
                </c:pt>
                <c:pt idx="10">
                  <c:v>0.052574664622627165</c:v>
                </c:pt>
                <c:pt idx="11">
                  <c:v>0.05628997867803838</c:v>
                </c:pt>
                <c:pt idx="12">
                  <c:v>0.048162522842724695</c:v>
                </c:pt>
                <c:pt idx="13">
                  <c:v>0.044566831683168315</c:v>
                </c:pt>
                <c:pt idx="14">
                  <c:v>0.024538779890884547</c:v>
                </c:pt>
                <c:pt idx="15">
                  <c:v>0.018553233167818046</c:v>
                </c:pt>
                <c:pt idx="16">
                  <c:v>0.01299428077013141</c:v>
                </c:pt>
                <c:pt idx="17">
                  <c:v>0.021534182863787065</c:v>
                </c:pt>
                <c:pt idx="18">
                  <c:v>0.037064800285860774</c:v>
                </c:pt>
                <c:pt idx="19">
                  <c:v>0.037579387657814205</c:v>
                </c:pt>
                <c:pt idx="20">
                  <c:v>0.04220670561032007</c:v>
                </c:pt>
                <c:pt idx="21">
                  <c:v>0.04045786609746565</c:v>
                </c:pt>
                <c:pt idx="22">
                  <c:v>0.04791696870341664</c:v>
                </c:pt>
                <c:pt idx="23">
                  <c:v>0.0582210262378255</c:v>
                </c:pt>
                <c:pt idx="24">
                  <c:v>0.047524723792417914</c:v>
                </c:pt>
                <c:pt idx="25">
                  <c:v>0.04278714635696787</c:v>
                </c:pt>
                <c:pt idx="26">
                  <c:v>0.01941490581953067</c:v>
                </c:pt>
                <c:pt idx="27">
                  <c:v>0.02744236718788192</c:v>
                </c:pt>
                <c:pt idx="28">
                  <c:v>0.04062092779692301</c:v>
                </c:pt>
                <c:pt idx="29">
                  <c:v>0.036219825372367745</c:v>
                </c:pt>
                <c:pt idx="30">
                  <c:v>0.04354289778018592</c:v>
                </c:pt>
                <c:pt idx="31">
                  <c:v>0.04938754889069563</c:v>
                </c:pt>
                <c:pt idx="32">
                  <c:v>0.052059920141735196</c:v>
                </c:pt>
                <c:pt idx="33">
                  <c:v>0.0121737087056704</c:v>
                </c:pt>
                <c:pt idx="34">
                  <c:v>0.027601225432557722</c:v>
                </c:pt>
                <c:pt idx="35">
                  <c:v>0.04286771784126903</c:v>
                </c:pt>
                <c:pt idx="36">
                  <c:v>0.03826497839526482</c:v>
                </c:pt>
                <c:pt idx="37">
                  <c:v>0.04095887107246879</c:v>
                </c:pt>
                <c:pt idx="38">
                  <c:v>0.04131855658149285</c:v>
                </c:pt>
                <c:pt idx="39">
                  <c:v>0.021262372436304727</c:v>
                </c:pt>
                <c:pt idx="40">
                  <c:v>0.029946765262701857</c:v>
                </c:pt>
                <c:pt idx="41">
                  <c:v>0.07011650576108147</c:v>
                </c:pt>
                <c:pt idx="42">
                  <c:v>0.06859450096927013</c:v>
                </c:pt>
                <c:pt idx="43">
                  <c:v>0.04874421539163524</c:v>
                </c:pt>
                <c:pt idx="44">
                  <c:v>0.04522525512320584</c:v>
                </c:pt>
                <c:pt idx="45">
                  <c:v>0.03369655191130772</c:v>
                </c:pt>
                <c:pt idx="46">
                  <c:v>0.0409147335039886</c:v>
                </c:pt>
                <c:pt idx="47">
                  <c:v>0.061621464059568025</c:v>
                </c:pt>
                <c:pt idx="48">
                  <c:v>0.04747232566443912</c:v>
                </c:pt>
                <c:pt idx="49">
                  <c:v>0.041604028863499704</c:v>
                </c:pt>
                <c:pt idx="50">
                  <c:v>0.019369709552755028</c:v>
                </c:pt>
                <c:pt idx="51">
                  <c:v>0.027920607561690396</c:v>
                </c:pt>
                <c:pt idx="52">
                  <c:v>0.04181673948306279</c:v>
                </c:pt>
                <c:pt idx="53">
                  <c:v>0.04992784120882824</c:v>
                </c:pt>
                <c:pt idx="54">
                  <c:v>0.04920840832061975</c:v>
                </c:pt>
                <c:pt idx="55">
                  <c:v>0.04511247792898637</c:v>
                </c:pt>
                <c:pt idx="56">
                  <c:v>0.04369026290938938</c:v>
                </c:pt>
                <c:pt idx="57">
                  <c:v>0.06662860430061483</c:v>
                </c:pt>
                <c:pt idx="58">
                  <c:v>0.08489250768711684</c:v>
                </c:pt>
                <c:pt idx="59">
                  <c:v>0.09963032770667805</c:v>
                </c:pt>
                <c:pt idx="60">
                  <c:v>0.07767814582272059</c:v>
                </c:pt>
                <c:pt idx="61">
                  <c:v>0.06907210700837409</c:v>
                </c:pt>
                <c:pt idx="62">
                  <c:v>0.05405777301632545</c:v>
                </c:pt>
                <c:pt idx="63">
                  <c:v>0.040623165673925384</c:v>
                </c:pt>
                <c:pt idx="64">
                  <c:v>0.04113577144194067</c:v>
                </c:pt>
                <c:pt idx="65">
                  <c:v>-0.002181936524138135</c:v>
                </c:pt>
                <c:pt idx="66">
                  <c:v>0.008739607124888244</c:v>
                </c:pt>
                <c:pt idx="67">
                  <c:v>-0.0013105834490512876</c:v>
                </c:pt>
                <c:pt idx="68">
                  <c:v>0.02256453822014945</c:v>
                </c:pt>
                <c:pt idx="69">
                  <c:v>0.030088474584311773</c:v>
                </c:pt>
                <c:pt idx="70">
                  <c:v>0.034512801449746756</c:v>
                </c:pt>
                <c:pt idx="71">
                  <c:v>0.050743419469394924</c:v>
                </c:pt>
                <c:pt idx="72">
                  <c:v>0.07025270067875466</c:v>
                </c:pt>
                <c:pt idx="73">
                  <c:v>0.08930872491617875</c:v>
                </c:pt>
                <c:pt idx="74">
                  <c:v>0.08474524290364972</c:v>
                </c:pt>
                <c:pt idx="75">
                  <c:v>0.1012649326087477</c:v>
                </c:pt>
                <c:pt idx="76">
                  <c:v>0.07660061309713412</c:v>
                </c:pt>
                <c:pt idx="77">
                  <c:v>0.06859798928321328</c:v>
                </c:pt>
                <c:pt idx="78">
                  <c:v>0.08504427781547944</c:v>
                </c:pt>
                <c:pt idx="79">
                  <c:v>0.05750058529073048</c:v>
                </c:pt>
                <c:pt idx="80">
                  <c:v>0.03837187389218132</c:v>
                </c:pt>
                <c:pt idx="81">
                  <c:v>0.025481670415166094</c:v>
                </c:pt>
                <c:pt idx="82">
                  <c:v>-0.00042588852711260565</c:v>
                </c:pt>
                <c:pt idx="83">
                  <c:v>-0.01583126006146641</c:v>
                </c:pt>
                <c:pt idx="84">
                  <c:v>0.014562649558077121</c:v>
                </c:pt>
                <c:pt idx="85">
                  <c:v>0.03679516749293964</c:v>
                </c:pt>
                <c:pt idx="86">
                  <c:v>0.009084975910877044</c:v>
                </c:pt>
                <c:pt idx="87">
                  <c:v>0.031437374253823015</c:v>
                </c:pt>
                <c:pt idx="88">
                  <c:v>0.05031107791411573</c:v>
                </c:pt>
                <c:pt idx="89">
                  <c:v>0.0690319475121682</c:v>
                </c:pt>
                <c:pt idx="90">
                  <c:v>0.08741509752214355</c:v>
                </c:pt>
                <c:pt idx="91">
                  <c:v>0.08762426490300285</c:v>
                </c:pt>
                <c:pt idx="92">
                  <c:v>0.06660702930493731</c:v>
                </c:pt>
                <c:pt idx="93">
                  <c:v>0.06092056679486158</c:v>
                </c:pt>
                <c:pt idx="94">
                  <c:v>0.07363054104163155</c:v>
                </c:pt>
                <c:pt idx="95">
                  <c:v>0.07006698001921019</c:v>
                </c:pt>
                <c:pt idx="96">
                  <c:v>0.061483845283082726</c:v>
                </c:pt>
                <c:pt idx="97">
                  <c:v>0.06730087214091604</c:v>
                </c:pt>
                <c:pt idx="98">
                  <c:v>0.0759147918965024</c:v>
                </c:pt>
                <c:pt idx="99">
                  <c:v>0.07253597067647621</c:v>
                </c:pt>
                <c:pt idx="100">
                  <c:v>0.08757605288803434</c:v>
                </c:pt>
                <c:pt idx="101">
                  <c:v>0.09037802395088687</c:v>
                </c:pt>
                <c:pt idx="102">
                  <c:v>0.09981461952432609</c:v>
                </c:pt>
                <c:pt idx="103">
                  <c:v>0.10276529665868561</c:v>
                </c:pt>
                <c:pt idx="104">
                  <c:v>0.1009668634458819</c:v>
                </c:pt>
                <c:pt idx="105">
                  <c:v>0.10326745019817798</c:v>
                </c:pt>
                <c:pt idx="106">
                  <c:v>0.10902901156996142</c:v>
                </c:pt>
                <c:pt idx="107">
                  <c:v>0.11507108157204575</c:v>
                </c:pt>
                <c:pt idx="108">
                  <c:v>0.10227858845245041</c:v>
                </c:pt>
                <c:pt idx="109">
                  <c:v>0.0977987116471375</c:v>
                </c:pt>
                <c:pt idx="110">
                  <c:v>0.07778785284710592</c:v>
                </c:pt>
                <c:pt idx="111">
                  <c:v>0.07665281268690828</c:v>
                </c:pt>
                <c:pt idx="112">
                  <c:v>0.07009152297021232</c:v>
                </c:pt>
                <c:pt idx="113">
                  <c:v>0.05443686178619887</c:v>
                </c:pt>
                <c:pt idx="114">
                  <c:v>0.0431385745243744</c:v>
                </c:pt>
                <c:pt idx="115">
                  <c:v>0.0429244044972709</c:v>
                </c:pt>
                <c:pt idx="116">
                  <c:v>0.04894683735889512</c:v>
                </c:pt>
                <c:pt idx="117">
                  <c:v>0.050008045434009905</c:v>
                </c:pt>
                <c:pt idx="118">
                  <c:v>0.05267262215421099</c:v>
                </c:pt>
                <c:pt idx="119">
                  <c:v>0.04226931515537718</c:v>
                </c:pt>
                <c:pt idx="120">
                  <c:v>0.04393459364172391</c:v>
                </c:pt>
                <c:pt idx="121">
                  <c:v>0.0433567901932495</c:v>
                </c:pt>
                <c:pt idx="122">
                  <c:v>0.047541956971490607</c:v>
                </c:pt>
                <c:pt idx="123">
                  <c:v>0.04235666640853238</c:v>
                </c:pt>
                <c:pt idx="124">
                  <c:v>0.04328466090340479</c:v>
                </c:pt>
                <c:pt idx="125">
                  <c:v>0.04362098597841331</c:v>
                </c:pt>
                <c:pt idx="126">
                  <c:v>0.0447954314873358</c:v>
                </c:pt>
                <c:pt idx="127">
                  <c:v>0.06320566784608396</c:v>
                </c:pt>
                <c:pt idx="128">
                  <c:v>0.07618699509696136</c:v>
                </c:pt>
                <c:pt idx="129">
                  <c:v>0.08262669316500355</c:v>
                </c:pt>
                <c:pt idx="130">
                  <c:v>0.06865300774987486</c:v>
                </c:pt>
                <c:pt idx="131">
                  <c:v>0.07596301623562077</c:v>
                </c:pt>
                <c:pt idx="132">
                  <c:v>0.08943426321849404</c:v>
                </c:pt>
                <c:pt idx="133">
                  <c:v>0.08621373667245227</c:v>
                </c:pt>
                <c:pt idx="134">
                  <c:v>0.09389914018514402</c:v>
                </c:pt>
                <c:pt idx="135">
                  <c:v>0.053694022076417</c:v>
                </c:pt>
                <c:pt idx="136">
                  <c:v>0.04955896371997209</c:v>
                </c:pt>
                <c:pt idx="137">
                  <c:v>0.052069184033425274</c:v>
                </c:pt>
                <c:pt idx="138">
                  <c:v>0.05761912333704352</c:v>
                </c:pt>
                <c:pt idx="139">
                  <c:v>0.052974867151773575</c:v>
                </c:pt>
                <c:pt idx="140">
                  <c:v>0.0405824572030416</c:v>
                </c:pt>
                <c:pt idx="141">
                  <c:v>0.045147623328433896</c:v>
                </c:pt>
                <c:pt idx="142">
                  <c:v>0.050349822060561614</c:v>
                </c:pt>
                <c:pt idx="143">
                  <c:v>0.074748250810047</c:v>
                </c:pt>
                <c:pt idx="144">
                  <c:v>0.05884314268340937</c:v>
                </c:pt>
                <c:pt idx="145">
                  <c:v>0.05256410176774846</c:v>
                </c:pt>
                <c:pt idx="146">
                  <c:v>0.03261864323941253</c:v>
                </c:pt>
                <c:pt idx="147">
                  <c:v>0.03362668395232481</c:v>
                </c:pt>
                <c:pt idx="148">
                  <c:v>0.04179687001015088</c:v>
                </c:pt>
                <c:pt idx="149">
                  <c:v>0.028366908507991086</c:v>
                </c:pt>
                <c:pt idx="150">
                  <c:v>0.018686777339030458</c:v>
                </c:pt>
                <c:pt idx="151">
                  <c:v>0.026740829607424597</c:v>
                </c:pt>
                <c:pt idx="152">
                  <c:v>0.029793555753372572</c:v>
                </c:pt>
                <c:pt idx="153">
                  <c:v>0.022285890003910687</c:v>
                </c:pt>
                <c:pt idx="154">
                  <c:v>0.04012013892576585</c:v>
                </c:pt>
                <c:pt idx="155">
                  <c:v>0.04423766640362011</c:v>
                </c:pt>
                <c:pt idx="156">
                  <c:v>0.03232629752243921</c:v>
                </c:pt>
                <c:pt idx="157">
                  <c:v>0.03765722087134229</c:v>
                </c:pt>
                <c:pt idx="158">
                  <c:v>0.04077033271368015</c:v>
                </c:pt>
                <c:pt idx="159">
                  <c:v>0.03570852020721528</c:v>
                </c:pt>
                <c:pt idx="160">
                  <c:v>0.032124212836659755</c:v>
                </c:pt>
                <c:pt idx="161">
                  <c:v>0.035612969440227314</c:v>
                </c:pt>
                <c:pt idx="162">
                  <c:v>0.03898132238592235</c:v>
                </c:pt>
                <c:pt idx="163">
                  <c:v>0.02911330081077845</c:v>
                </c:pt>
                <c:pt idx="164">
                  <c:v>0.03801054149214535</c:v>
                </c:pt>
                <c:pt idx="165">
                  <c:v>0.048017837356218535</c:v>
                </c:pt>
                <c:pt idx="166">
                  <c:v>0.05615244273261707</c:v>
                </c:pt>
                <c:pt idx="167">
                  <c:v>0.06135982806956573</c:v>
                </c:pt>
                <c:pt idx="168">
                  <c:v>0.07613252295338228</c:v>
                </c:pt>
                <c:pt idx="169">
                  <c:v>0.08363601136210304</c:v>
                </c:pt>
                <c:pt idx="170">
                  <c:v>0.08293397215929846</c:v>
                </c:pt>
                <c:pt idx="171">
                  <c:v>0.09928983423457684</c:v>
                </c:pt>
                <c:pt idx="172">
                  <c:v>0.08977029076019799</c:v>
                </c:pt>
                <c:pt idx="173">
                  <c:v>0.11194710251789941</c:v>
                </c:pt>
                <c:pt idx="174">
                  <c:v>0.1195595050455562</c:v>
                </c:pt>
                <c:pt idx="175">
                  <c:v>0.11588952397753416</c:v>
                </c:pt>
                <c:pt idx="176">
                  <c:v>0.14071952696084325</c:v>
                </c:pt>
                <c:pt idx="177">
                  <c:v>0.13949906064774237</c:v>
                </c:pt>
                <c:pt idx="178">
                  <c:v>0.1001746898267094</c:v>
                </c:pt>
                <c:pt idx="179">
                  <c:v>0.12706710790806922</c:v>
                </c:pt>
                <c:pt idx="180">
                  <c:v>0.13575978973223177</c:v>
                </c:pt>
                <c:pt idx="181">
                  <c:v>0.12623384994155085</c:v>
                </c:pt>
                <c:pt idx="182">
                  <c:v>0.09161380804039834</c:v>
                </c:pt>
                <c:pt idx="183">
                  <c:v>0.14583991791230194</c:v>
                </c:pt>
                <c:pt idx="184">
                  <c:v>0.128655009257664</c:v>
                </c:pt>
                <c:pt idx="185">
                  <c:v>0.11003662444200972</c:v>
                </c:pt>
                <c:pt idx="186">
                  <c:v>0.1393005194213331</c:v>
                </c:pt>
                <c:pt idx="187">
                  <c:v>0.07530455377622562</c:v>
                </c:pt>
                <c:pt idx="188">
                  <c:v>0.030123684159165953</c:v>
                </c:pt>
                <c:pt idx="189">
                  <c:v>0.026559664373893756</c:v>
                </c:pt>
                <c:pt idx="190">
                  <c:v>0.0021150893197551006</c:v>
                </c:pt>
                <c:pt idx="191">
                  <c:v>-0.029056039311061925</c:v>
                </c:pt>
                <c:pt idx="192">
                  <c:v>-0.04094990958627812</c:v>
                </c:pt>
                <c:pt idx="193">
                  <c:v>-0.055644910297874835</c:v>
                </c:pt>
                <c:pt idx="194">
                  <c:v>-0.0856184391456197</c:v>
                </c:pt>
                <c:pt idx="195">
                  <c:v>-0.04816573583240217</c:v>
                </c:pt>
                <c:pt idx="196">
                  <c:v>-0.019129213051699286</c:v>
                </c:pt>
                <c:pt idx="197">
                  <c:v>-0.005634643413780872</c:v>
                </c:pt>
                <c:pt idx="198">
                  <c:v>0.03930237531860854</c:v>
                </c:pt>
                <c:pt idx="199">
                  <c:v>0.044323176495618205</c:v>
                </c:pt>
                <c:pt idx="200">
                  <c:v>0.05093948269333312</c:v>
                </c:pt>
                <c:pt idx="201">
                  <c:v>0.08115152415920769</c:v>
                </c:pt>
                <c:pt idx="202">
                  <c:v>0.11012317490873223</c:v>
                </c:pt>
                <c:pt idx="203">
                  <c:v>0.1217957223559487</c:v>
                </c:pt>
                <c:pt idx="204">
                  <c:v>0.12485887768110443</c:v>
                </c:pt>
                <c:pt idx="205">
                  <c:v>0.11045040864430705</c:v>
                </c:pt>
                <c:pt idx="206">
                  <c:v>0.11785513407198772</c:v>
                </c:pt>
                <c:pt idx="207">
                  <c:v>0.1041635565408873</c:v>
                </c:pt>
                <c:pt idx="208">
                  <c:v>0.11250744136455502</c:v>
                </c:pt>
                <c:pt idx="209">
                  <c:v>0.10504293968751381</c:v>
                </c:pt>
                <c:pt idx="210">
                  <c:v>0.1112294681431419</c:v>
                </c:pt>
                <c:pt idx="211">
                  <c:v>0.10100786819059902</c:v>
                </c:pt>
              </c:numCache>
            </c:numRef>
          </c:val>
          <c:smooth val="0"/>
        </c:ser>
        <c:axId val="13144921"/>
        <c:axId val="51195426"/>
      </c:lineChart>
      <c:catAx>
        <c:axId val="13144921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51195426"/>
        <c:crosses val="autoZero"/>
        <c:auto val="1"/>
        <c:lblOffset val="100"/>
        <c:noMultiLvlLbl val="0"/>
      </c:catAx>
      <c:valAx>
        <c:axId val="51195426"/>
        <c:scaling>
          <c:orientation val="minMax"/>
          <c:max val="0.2"/>
          <c:min val="-0.1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13144921"/>
        <c:crossesAt val="1"/>
        <c:crossBetween val="midCat"/>
        <c:dispUnits/>
      </c:valAx>
      <c:spPr>
        <a:noFill/>
        <a:ln w="3175">
          <a:solidFill>
            <a:srgbClr val="969696"/>
          </a:solidFill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.07925"/>
          <c:y val="0.1915"/>
          <c:w val="0.90325"/>
          <c:h val="0.063"/>
        </c:manualLayout>
      </c:layout>
      <c:overlay val="0"/>
      <c:txPr>
        <a:bodyPr vert="horz" rot="0"/>
        <a:lstStyle/>
        <a:p>
          <a:pPr>
            <a:defRPr lang="en-US" cap="none" sz="14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latin typeface="Arial"/>
                <a:ea typeface="Arial"/>
                <a:cs typeface="Arial"/>
              </a:rPr>
              <a:t>NIPA Personal Saving</a:t>
            </a:r>
            <a:r>
              <a:rPr lang="en-US" cap="none" sz="2400" b="1" i="0" u="none" baseline="0">
                <a:latin typeface="Arial"/>
                <a:ea typeface="Arial"/>
                <a:cs typeface="Arial"/>
              </a:rPr>
              <a:t> &amp;</a:t>
            </a:r>
            <a:r>
              <a:rPr lang="en-US" cap="none" sz="2400" b="1" i="0" u="none" baseline="0">
                <a:latin typeface="Arial"/>
                <a:ea typeface="Arial"/>
                <a:cs typeface="Arial"/>
              </a:rPr>
              <a:t>
 Total Realized Capital Gains</a:t>
            </a:r>
            <a:r>
              <a:rPr lang="en-US" cap="none" sz="2200" b="1" i="0" u="none" baseline="0">
                <a:latin typeface="Arial"/>
                <a:ea typeface="Arial"/>
                <a:cs typeface="Arial"/>
              </a:rPr>
              <a:t> </a:t>
            </a:r>
            <a:r>
              <a:rPr lang="en-US" cap="none" sz="2200" b="0" i="0" u="none" baseline="0">
                <a:latin typeface="Arial"/>
                <a:ea typeface="Arial"/>
                <a:cs typeface="Arial"/>
              </a:rPr>
              <a:t>(Annual)</a:t>
            </a:r>
          </a:p>
        </c:rich>
      </c:tx>
      <c:layout>
        <c:manualLayout>
          <c:xMode val="factor"/>
          <c:yMode val="factor"/>
          <c:x val="0.006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236"/>
          <c:w val="0.972"/>
          <c:h val="0.70175"/>
        </c:manualLayout>
      </c:layout>
      <c:areaChart>
        <c:grouping val="standard"/>
        <c:varyColors val="0"/>
        <c:ser>
          <c:idx val="1"/>
          <c:order val="1"/>
          <c:tx>
            <c:strRef>
              <c:f>'Capital Gains, Taxes (Figs 4,5)'!$D$10</c:f>
              <c:strCache>
                <c:ptCount val="1"/>
                <c:pt idx="0">
                  <c:v>Total Realized Capital Gains</c:v>
                </c:pt>
              </c:strCache>
            </c:strRef>
          </c:tx>
          <c:spPr>
            <a:gradFill rotWithShape="1">
              <a:gsLst>
                <a:gs pos="0">
                  <a:srgbClr val="B5B5B5"/>
                </a:gs>
                <a:gs pos="100000">
                  <a:srgbClr val="969696"/>
                </a:gs>
              </a:gsLst>
              <a:lin ang="18900000" scaled="1"/>
            </a:gra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'Capital Gains, Taxes (Figs 4,5)'!$B$11:$B$63</c:f>
              <c:numCache>
                <c:ptCount val="53"/>
                <c:pt idx="0">
                  <c:v>19725</c:v>
                </c:pt>
                <c:pt idx="1">
                  <c:v>20090</c:v>
                </c:pt>
                <c:pt idx="2">
                  <c:v>20455</c:v>
                </c:pt>
                <c:pt idx="3">
                  <c:v>20821</c:v>
                </c:pt>
                <c:pt idx="4">
                  <c:v>21186</c:v>
                </c:pt>
                <c:pt idx="5">
                  <c:v>21551</c:v>
                </c:pt>
                <c:pt idx="6">
                  <c:v>21916</c:v>
                </c:pt>
                <c:pt idx="7">
                  <c:v>22282</c:v>
                </c:pt>
                <c:pt idx="8">
                  <c:v>22647</c:v>
                </c:pt>
                <c:pt idx="9">
                  <c:v>23012</c:v>
                </c:pt>
                <c:pt idx="10">
                  <c:v>23377</c:v>
                </c:pt>
                <c:pt idx="11">
                  <c:v>23743</c:v>
                </c:pt>
                <c:pt idx="12">
                  <c:v>24108</c:v>
                </c:pt>
                <c:pt idx="13">
                  <c:v>24473</c:v>
                </c:pt>
                <c:pt idx="14">
                  <c:v>24838</c:v>
                </c:pt>
                <c:pt idx="15">
                  <c:v>25204</c:v>
                </c:pt>
                <c:pt idx="16">
                  <c:v>25569</c:v>
                </c:pt>
                <c:pt idx="17">
                  <c:v>25934</c:v>
                </c:pt>
                <c:pt idx="18">
                  <c:v>26299</c:v>
                </c:pt>
                <c:pt idx="19">
                  <c:v>26665</c:v>
                </c:pt>
                <c:pt idx="20">
                  <c:v>27030</c:v>
                </c:pt>
                <c:pt idx="21">
                  <c:v>27395</c:v>
                </c:pt>
                <c:pt idx="22">
                  <c:v>27760</c:v>
                </c:pt>
                <c:pt idx="23">
                  <c:v>28126</c:v>
                </c:pt>
                <c:pt idx="24">
                  <c:v>28491</c:v>
                </c:pt>
                <c:pt idx="25">
                  <c:v>28856</c:v>
                </c:pt>
                <c:pt idx="26">
                  <c:v>29221</c:v>
                </c:pt>
                <c:pt idx="27">
                  <c:v>29587</c:v>
                </c:pt>
                <c:pt idx="28">
                  <c:v>29952</c:v>
                </c:pt>
                <c:pt idx="29">
                  <c:v>30317</c:v>
                </c:pt>
                <c:pt idx="30">
                  <c:v>30682</c:v>
                </c:pt>
                <c:pt idx="31">
                  <c:v>31048</c:v>
                </c:pt>
                <c:pt idx="32">
                  <c:v>31413</c:v>
                </c:pt>
                <c:pt idx="33">
                  <c:v>31778</c:v>
                </c:pt>
                <c:pt idx="34">
                  <c:v>32143</c:v>
                </c:pt>
                <c:pt idx="35">
                  <c:v>32509</c:v>
                </c:pt>
                <c:pt idx="36">
                  <c:v>32874</c:v>
                </c:pt>
                <c:pt idx="37">
                  <c:v>33239</c:v>
                </c:pt>
                <c:pt idx="38">
                  <c:v>33604</c:v>
                </c:pt>
                <c:pt idx="39">
                  <c:v>33970</c:v>
                </c:pt>
                <c:pt idx="40">
                  <c:v>34335</c:v>
                </c:pt>
                <c:pt idx="41">
                  <c:v>34700</c:v>
                </c:pt>
                <c:pt idx="42">
                  <c:v>35065</c:v>
                </c:pt>
                <c:pt idx="43">
                  <c:v>35431</c:v>
                </c:pt>
                <c:pt idx="44">
                  <c:v>35796</c:v>
                </c:pt>
                <c:pt idx="45">
                  <c:v>36161</c:v>
                </c:pt>
                <c:pt idx="46">
                  <c:v>36526</c:v>
                </c:pt>
                <c:pt idx="47">
                  <c:v>36892</c:v>
                </c:pt>
                <c:pt idx="48">
                  <c:v>37257</c:v>
                </c:pt>
                <c:pt idx="49">
                  <c:v>37622</c:v>
                </c:pt>
                <c:pt idx="50">
                  <c:v>37987</c:v>
                </c:pt>
                <c:pt idx="51">
                  <c:v>38353</c:v>
                </c:pt>
                <c:pt idx="52">
                  <c:v>38718</c:v>
                </c:pt>
              </c:numCache>
            </c:numRef>
          </c:cat>
          <c:val>
            <c:numRef>
              <c:f>'Capital Gains, Taxes (Figs 4,5)'!$D$11:$D$61</c:f>
              <c:numCache>
                <c:ptCount val="51"/>
                <c:pt idx="0">
                  <c:v>7.157</c:v>
                </c:pt>
                <c:pt idx="1">
                  <c:v>9.881</c:v>
                </c:pt>
                <c:pt idx="2">
                  <c:v>9.683</c:v>
                </c:pt>
                <c:pt idx="3">
                  <c:v>8.11</c:v>
                </c:pt>
                <c:pt idx="4">
                  <c:v>9.44</c:v>
                </c:pt>
                <c:pt idx="5">
                  <c:v>13.137</c:v>
                </c:pt>
                <c:pt idx="6">
                  <c:v>11.747</c:v>
                </c:pt>
                <c:pt idx="7">
                  <c:v>16.001</c:v>
                </c:pt>
                <c:pt idx="8">
                  <c:v>13.451</c:v>
                </c:pt>
                <c:pt idx="9">
                  <c:v>14.579</c:v>
                </c:pt>
                <c:pt idx="10">
                  <c:v>17.431</c:v>
                </c:pt>
                <c:pt idx="11">
                  <c:v>21.484</c:v>
                </c:pt>
                <c:pt idx="12">
                  <c:v>21.348</c:v>
                </c:pt>
                <c:pt idx="13">
                  <c:v>27.535</c:v>
                </c:pt>
                <c:pt idx="14">
                  <c:v>35.607</c:v>
                </c:pt>
                <c:pt idx="15">
                  <c:v>31.439</c:v>
                </c:pt>
                <c:pt idx="16">
                  <c:v>20.848</c:v>
                </c:pt>
                <c:pt idx="17">
                  <c:v>28.341</c:v>
                </c:pt>
                <c:pt idx="18">
                  <c:v>35.869</c:v>
                </c:pt>
                <c:pt idx="19">
                  <c:v>35.757</c:v>
                </c:pt>
                <c:pt idx="20">
                  <c:v>30.217</c:v>
                </c:pt>
                <c:pt idx="21">
                  <c:v>30.903</c:v>
                </c:pt>
                <c:pt idx="22">
                  <c:v>39.492</c:v>
                </c:pt>
                <c:pt idx="23">
                  <c:v>45.338</c:v>
                </c:pt>
                <c:pt idx="24">
                  <c:v>50.526</c:v>
                </c:pt>
                <c:pt idx="25">
                  <c:v>73.443</c:v>
                </c:pt>
                <c:pt idx="26">
                  <c:v>74.132</c:v>
                </c:pt>
                <c:pt idx="27">
                  <c:v>80.938</c:v>
                </c:pt>
                <c:pt idx="28">
                  <c:v>90.153</c:v>
                </c:pt>
                <c:pt idx="29">
                  <c:v>122.773</c:v>
                </c:pt>
                <c:pt idx="30">
                  <c:v>140.5</c:v>
                </c:pt>
                <c:pt idx="31">
                  <c:v>171.985</c:v>
                </c:pt>
                <c:pt idx="32">
                  <c:v>327.725</c:v>
                </c:pt>
                <c:pt idx="33">
                  <c:v>148.449</c:v>
                </c:pt>
                <c:pt idx="34">
                  <c:v>162.592</c:v>
                </c:pt>
                <c:pt idx="35">
                  <c:v>154.04</c:v>
                </c:pt>
                <c:pt idx="36">
                  <c:v>123.783</c:v>
                </c:pt>
                <c:pt idx="37">
                  <c:v>111.592</c:v>
                </c:pt>
                <c:pt idx="38">
                  <c:v>126.692</c:v>
                </c:pt>
                <c:pt idx="39">
                  <c:v>152.259</c:v>
                </c:pt>
                <c:pt idx="40">
                  <c:v>152.727</c:v>
                </c:pt>
                <c:pt idx="41">
                  <c:v>180.13</c:v>
                </c:pt>
                <c:pt idx="42">
                  <c:v>260.696</c:v>
                </c:pt>
                <c:pt idx="43">
                  <c:v>364.829</c:v>
                </c:pt>
                <c:pt idx="44">
                  <c:v>455.223</c:v>
                </c:pt>
                <c:pt idx="45">
                  <c:v>552.608</c:v>
                </c:pt>
                <c:pt idx="46">
                  <c:v>644.285</c:v>
                </c:pt>
                <c:pt idx="47">
                  <c:v>349.441</c:v>
                </c:pt>
                <c:pt idx="48">
                  <c:v>268.615</c:v>
                </c:pt>
                <c:pt idx="49">
                  <c:v>323.306</c:v>
                </c:pt>
                <c:pt idx="50">
                  <c:v>499.154</c:v>
                </c:pt>
              </c:numCache>
            </c:numRef>
          </c:val>
        </c:ser>
        <c:axId val="58105651"/>
        <c:axId val="53188812"/>
      </c:areaChart>
      <c:lineChart>
        <c:grouping val="standard"/>
        <c:varyColors val="0"/>
        <c:ser>
          <c:idx val="0"/>
          <c:order val="0"/>
          <c:tx>
            <c:strRef>
              <c:f>'Capital Gains, Taxes (Figs 4,5)'!$C$10</c:f>
              <c:strCache>
                <c:ptCount val="1"/>
                <c:pt idx="0">
                  <c:v>NIPA Personal Saving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FF"/>
              </a:solidFill>
              <a:ln>
                <a:solidFill>
                  <a:srgbClr val="00CCFF"/>
                </a:solidFill>
              </a:ln>
            </c:spPr>
          </c:marker>
          <c:cat>
            <c:numRef>
              <c:f>'Capital Gains, Taxes (Figs 4,5)'!$B$11:$B$63</c:f>
              <c:numCache>
                <c:ptCount val="53"/>
                <c:pt idx="0">
                  <c:v>19725</c:v>
                </c:pt>
                <c:pt idx="1">
                  <c:v>20090</c:v>
                </c:pt>
                <c:pt idx="2">
                  <c:v>20455</c:v>
                </c:pt>
                <c:pt idx="3">
                  <c:v>20821</c:v>
                </c:pt>
                <c:pt idx="4">
                  <c:v>21186</c:v>
                </c:pt>
                <c:pt idx="5">
                  <c:v>21551</c:v>
                </c:pt>
                <c:pt idx="6">
                  <c:v>21916</c:v>
                </c:pt>
                <c:pt idx="7">
                  <c:v>22282</c:v>
                </c:pt>
                <c:pt idx="8">
                  <c:v>22647</c:v>
                </c:pt>
                <c:pt idx="9">
                  <c:v>23012</c:v>
                </c:pt>
                <c:pt idx="10">
                  <c:v>23377</c:v>
                </c:pt>
                <c:pt idx="11">
                  <c:v>23743</c:v>
                </c:pt>
                <c:pt idx="12">
                  <c:v>24108</c:v>
                </c:pt>
                <c:pt idx="13">
                  <c:v>24473</c:v>
                </c:pt>
                <c:pt idx="14">
                  <c:v>24838</c:v>
                </c:pt>
                <c:pt idx="15">
                  <c:v>25204</c:v>
                </c:pt>
                <c:pt idx="16">
                  <c:v>25569</c:v>
                </c:pt>
                <c:pt idx="17">
                  <c:v>25934</c:v>
                </c:pt>
                <c:pt idx="18">
                  <c:v>26299</c:v>
                </c:pt>
                <c:pt idx="19">
                  <c:v>26665</c:v>
                </c:pt>
                <c:pt idx="20">
                  <c:v>27030</c:v>
                </c:pt>
                <c:pt idx="21">
                  <c:v>27395</c:v>
                </c:pt>
                <c:pt idx="22">
                  <c:v>27760</c:v>
                </c:pt>
                <c:pt idx="23">
                  <c:v>28126</c:v>
                </c:pt>
                <c:pt idx="24">
                  <c:v>28491</c:v>
                </c:pt>
                <c:pt idx="25">
                  <c:v>28856</c:v>
                </c:pt>
                <c:pt idx="26">
                  <c:v>29221</c:v>
                </c:pt>
                <c:pt idx="27">
                  <c:v>29587</c:v>
                </c:pt>
                <c:pt idx="28">
                  <c:v>29952</c:v>
                </c:pt>
                <c:pt idx="29">
                  <c:v>30317</c:v>
                </c:pt>
                <c:pt idx="30">
                  <c:v>30682</c:v>
                </c:pt>
                <c:pt idx="31">
                  <c:v>31048</c:v>
                </c:pt>
                <c:pt idx="32">
                  <c:v>31413</c:v>
                </c:pt>
                <c:pt idx="33">
                  <c:v>31778</c:v>
                </c:pt>
                <c:pt idx="34">
                  <c:v>32143</c:v>
                </c:pt>
                <c:pt idx="35">
                  <c:v>32509</c:v>
                </c:pt>
                <c:pt idx="36">
                  <c:v>32874</c:v>
                </c:pt>
                <c:pt idx="37">
                  <c:v>33239</c:v>
                </c:pt>
                <c:pt idx="38">
                  <c:v>33604</c:v>
                </c:pt>
                <c:pt idx="39">
                  <c:v>33970</c:v>
                </c:pt>
                <c:pt idx="40">
                  <c:v>34335</c:v>
                </c:pt>
                <c:pt idx="41">
                  <c:v>34700</c:v>
                </c:pt>
                <c:pt idx="42">
                  <c:v>35065</c:v>
                </c:pt>
                <c:pt idx="43">
                  <c:v>35431</c:v>
                </c:pt>
                <c:pt idx="44">
                  <c:v>35796</c:v>
                </c:pt>
                <c:pt idx="45">
                  <c:v>36161</c:v>
                </c:pt>
                <c:pt idx="46">
                  <c:v>36526</c:v>
                </c:pt>
                <c:pt idx="47">
                  <c:v>36892</c:v>
                </c:pt>
                <c:pt idx="48">
                  <c:v>37257</c:v>
                </c:pt>
                <c:pt idx="49">
                  <c:v>37622</c:v>
                </c:pt>
                <c:pt idx="50">
                  <c:v>37987</c:v>
                </c:pt>
                <c:pt idx="51">
                  <c:v>38353</c:v>
                </c:pt>
                <c:pt idx="52">
                  <c:v>38718</c:v>
                </c:pt>
              </c:numCache>
            </c:numRef>
          </c:cat>
          <c:val>
            <c:numRef>
              <c:f>'Capital Gains, Taxes (Figs 4,5)'!$C$11:$C$63</c:f>
              <c:numCache>
                <c:ptCount val="53"/>
                <c:pt idx="0">
                  <c:v>20</c:v>
                </c:pt>
                <c:pt idx="1">
                  <c:v>19.7</c:v>
                </c:pt>
                <c:pt idx="2">
                  <c:v>25.8</c:v>
                </c:pt>
                <c:pt idx="3">
                  <c:v>27</c:v>
                </c:pt>
                <c:pt idx="4">
                  <c:v>28.3</c:v>
                </c:pt>
                <c:pt idx="5">
                  <c:v>26.7</c:v>
                </c:pt>
                <c:pt idx="6">
                  <c:v>26.7</c:v>
                </c:pt>
                <c:pt idx="7">
                  <c:v>32.2</c:v>
                </c:pt>
                <c:pt idx="8">
                  <c:v>33.8</c:v>
                </c:pt>
                <c:pt idx="9">
                  <c:v>33.3</c:v>
                </c:pt>
                <c:pt idx="10">
                  <c:v>40.8</c:v>
                </c:pt>
                <c:pt idx="11">
                  <c:v>43</c:v>
                </c:pt>
                <c:pt idx="12">
                  <c:v>44.4</c:v>
                </c:pt>
                <c:pt idx="13">
                  <c:v>54.4</c:v>
                </c:pt>
                <c:pt idx="14">
                  <c:v>52.8</c:v>
                </c:pt>
                <c:pt idx="15">
                  <c:v>52.5</c:v>
                </c:pt>
                <c:pt idx="16">
                  <c:v>69.5</c:v>
                </c:pt>
                <c:pt idx="17">
                  <c:v>80.6</c:v>
                </c:pt>
                <c:pt idx="18">
                  <c:v>77.2</c:v>
                </c:pt>
                <c:pt idx="19">
                  <c:v>102.7</c:v>
                </c:pt>
                <c:pt idx="20">
                  <c:v>113.6</c:v>
                </c:pt>
                <c:pt idx="21">
                  <c:v>125.6</c:v>
                </c:pt>
                <c:pt idx="22">
                  <c:v>122.3</c:v>
                </c:pt>
                <c:pt idx="23">
                  <c:v>125.3</c:v>
                </c:pt>
                <c:pt idx="24">
                  <c:v>142.5</c:v>
                </c:pt>
                <c:pt idx="25">
                  <c:v>159.1</c:v>
                </c:pt>
                <c:pt idx="26">
                  <c:v>201.4</c:v>
                </c:pt>
                <c:pt idx="27">
                  <c:v>244.3</c:v>
                </c:pt>
                <c:pt idx="28">
                  <c:v>270.8</c:v>
                </c:pt>
                <c:pt idx="29">
                  <c:v>233.6</c:v>
                </c:pt>
                <c:pt idx="30">
                  <c:v>314.8</c:v>
                </c:pt>
                <c:pt idx="31">
                  <c:v>280</c:v>
                </c:pt>
                <c:pt idx="32">
                  <c:v>268.4</c:v>
                </c:pt>
                <c:pt idx="33">
                  <c:v>241.4</c:v>
                </c:pt>
                <c:pt idx="34">
                  <c:v>272.9</c:v>
                </c:pt>
                <c:pt idx="35">
                  <c:v>287.1</c:v>
                </c:pt>
                <c:pt idx="36">
                  <c:v>299.4</c:v>
                </c:pt>
                <c:pt idx="37">
                  <c:v>324.2</c:v>
                </c:pt>
                <c:pt idx="38">
                  <c:v>366</c:v>
                </c:pt>
                <c:pt idx="39">
                  <c:v>284</c:v>
                </c:pt>
                <c:pt idx="40">
                  <c:v>249.5</c:v>
                </c:pt>
                <c:pt idx="41">
                  <c:v>250.9</c:v>
                </c:pt>
                <c:pt idx="42">
                  <c:v>228.4</c:v>
                </c:pt>
                <c:pt idx="43">
                  <c:v>218.3</c:v>
                </c:pt>
                <c:pt idx="44">
                  <c:v>276.8</c:v>
                </c:pt>
                <c:pt idx="45">
                  <c:v>158.6</c:v>
                </c:pt>
                <c:pt idx="46">
                  <c:v>168.5</c:v>
                </c:pt>
                <c:pt idx="47">
                  <c:v>132.3</c:v>
                </c:pt>
                <c:pt idx="48">
                  <c:v>184.7</c:v>
                </c:pt>
                <c:pt idx="49">
                  <c:v>174.9</c:v>
                </c:pt>
                <c:pt idx="50">
                  <c:v>174.3</c:v>
                </c:pt>
                <c:pt idx="51">
                  <c:v>-34.8</c:v>
                </c:pt>
                <c:pt idx="52">
                  <c:v>-102.8</c:v>
                </c:pt>
              </c:numCache>
            </c:numRef>
          </c:val>
          <c:smooth val="0"/>
        </c:ser>
        <c:axId val="58105651"/>
        <c:axId val="53188812"/>
      </c:lineChart>
      <c:catAx>
        <c:axId val="581056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53188812"/>
        <c:crosses val="autoZero"/>
        <c:auto val="1"/>
        <c:lblOffset val="0"/>
        <c:noMultiLvlLbl val="0"/>
      </c:catAx>
      <c:valAx>
        <c:axId val="53188812"/>
        <c:scaling>
          <c:orientation val="minMax"/>
          <c:max val="650"/>
          <c:min val="-5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105651"/>
        <c:crossesAt val="1"/>
        <c:crossBetween val="midCat"/>
        <c:dispUnits/>
      </c:valAx>
      <c:spPr>
        <a:noFill/>
        <a:ln w="3175">
          <a:solidFill>
            <a:srgbClr val="969696"/>
          </a:solidFill>
        </a:ln>
      </c:spPr>
    </c:plotArea>
    <c:legend>
      <c:legendPos val="t"/>
      <c:layout>
        <c:manualLayout>
          <c:xMode val="edge"/>
          <c:yMode val="edge"/>
          <c:x val="0.2175"/>
          <c:y val="0.166"/>
        </c:manualLayout>
      </c:layout>
      <c:overlay val="0"/>
      <c:txPr>
        <a:bodyPr vert="horz" rot="0"/>
        <a:lstStyle/>
        <a:p>
          <a:pPr>
            <a:defRPr lang="en-US" cap="none" sz="14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latin typeface="Arial"/>
                <a:ea typeface="Arial"/>
                <a:cs typeface="Arial"/>
              </a:rPr>
              <a:t>Capital Gains Tax Receipts Excluded From NIPA Disposable Personal Income</a:t>
            </a:r>
            <a:r>
              <a:rPr lang="en-US" cap="none" sz="2200" b="1" i="0" u="none" baseline="0">
                <a:latin typeface="Arial"/>
                <a:ea typeface="Arial"/>
                <a:cs typeface="Arial"/>
              </a:rPr>
              <a:t> </a:t>
            </a:r>
            <a:r>
              <a:rPr lang="en-US" cap="none" sz="2200" b="0" i="0" u="none" baseline="0">
                <a:latin typeface="Arial"/>
                <a:ea typeface="Arial"/>
                <a:cs typeface="Arial"/>
              </a:rPr>
              <a:t>(Annual)</a:t>
            </a:r>
          </a:p>
        </c:rich>
      </c:tx>
      <c:layout>
        <c:manualLayout>
          <c:xMode val="factor"/>
          <c:yMode val="factor"/>
          <c:x val="0.0032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21525"/>
          <c:w val="0.97375"/>
          <c:h val="0.715"/>
        </c:manualLayout>
      </c:layout>
      <c:areaChart>
        <c:grouping val="standard"/>
        <c:varyColors val="0"/>
        <c:ser>
          <c:idx val="1"/>
          <c:order val="1"/>
          <c:tx>
            <c:strRef>
              <c:f>'Capital Gains, Taxes (Figs 4,5)'!$E$10</c:f>
              <c:strCache>
                <c:ptCount val="1"/>
                <c:pt idx="0">
                  <c:v>Taxes Paid by Individuals on Capital Gains</c:v>
                </c:pt>
              </c:strCache>
            </c:strRef>
          </c:tx>
          <c:spPr>
            <a:gradFill rotWithShape="1">
              <a:gsLst>
                <a:gs pos="0">
                  <a:srgbClr val="C0C0C0"/>
                </a:gs>
                <a:gs pos="50000">
                  <a:srgbClr val="7E7E7E"/>
                </a:gs>
                <a:gs pos="100000">
                  <a:srgbClr val="C0C0C0"/>
                </a:gs>
              </a:gsLst>
              <a:lin ang="2700000" scaled="1"/>
            </a:gra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'Capital Gains, Taxes (Figs 4,5)'!$B$11:$B$61</c:f>
              <c:numCache>
                <c:ptCount val="51"/>
                <c:pt idx="0">
                  <c:v>19725</c:v>
                </c:pt>
                <c:pt idx="1">
                  <c:v>20090</c:v>
                </c:pt>
                <c:pt idx="2">
                  <c:v>20455</c:v>
                </c:pt>
                <c:pt idx="3">
                  <c:v>20821</c:v>
                </c:pt>
                <c:pt idx="4">
                  <c:v>21186</c:v>
                </c:pt>
                <c:pt idx="5">
                  <c:v>21551</c:v>
                </c:pt>
                <c:pt idx="6">
                  <c:v>21916</c:v>
                </c:pt>
                <c:pt idx="7">
                  <c:v>22282</c:v>
                </c:pt>
                <c:pt idx="8">
                  <c:v>22647</c:v>
                </c:pt>
                <c:pt idx="9">
                  <c:v>23012</c:v>
                </c:pt>
                <c:pt idx="10">
                  <c:v>23377</c:v>
                </c:pt>
                <c:pt idx="11">
                  <c:v>23743</c:v>
                </c:pt>
                <c:pt idx="12">
                  <c:v>24108</c:v>
                </c:pt>
                <c:pt idx="13">
                  <c:v>24473</c:v>
                </c:pt>
                <c:pt idx="14">
                  <c:v>24838</c:v>
                </c:pt>
                <c:pt idx="15">
                  <c:v>25204</c:v>
                </c:pt>
                <c:pt idx="16">
                  <c:v>25569</c:v>
                </c:pt>
                <c:pt idx="17">
                  <c:v>25934</c:v>
                </c:pt>
                <c:pt idx="18">
                  <c:v>26299</c:v>
                </c:pt>
                <c:pt idx="19">
                  <c:v>26665</c:v>
                </c:pt>
                <c:pt idx="20">
                  <c:v>27030</c:v>
                </c:pt>
                <c:pt idx="21">
                  <c:v>27395</c:v>
                </c:pt>
                <c:pt idx="22">
                  <c:v>27760</c:v>
                </c:pt>
                <c:pt idx="23">
                  <c:v>28126</c:v>
                </c:pt>
                <c:pt idx="24">
                  <c:v>28491</c:v>
                </c:pt>
                <c:pt idx="25">
                  <c:v>28856</c:v>
                </c:pt>
                <c:pt idx="26">
                  <c:v>29221</c:v>
                </c:pt>
                <c:pt idx="27">
                  <c:v>29587</c:v>
                </c:pt>
                <c:pt idx="28">
                  <c:v>29952</c:v>
                </c:pt>
                <c:pt idx="29">
                  <c:v>30317</c:v>
                </c:pt>
                <c:pt idx="30">
                  <c:v>30682</c:v>
                </c:pt>
                <c:pt idx="31">
                  <c:v>31048</c:v>
                </c:pt>
                <c:pt idx="32">
                  <c:v>31413</c:v>
                </c:pt>
                <c:pt idx="33">
                  <c:v>31778</c:v>
                </c:pt>
                <c:pt idx="34">
                  <c:v>32143</c:v>
                </c:pt>
                <c:pt idx="35">
                  <c:v>32509</c:v>
                </c:pt>
                <c:pt idx="36">
                  <c:v>32874</c:v>
                </c:pt>
                <c:pt idx="37">
                  <c:v>33239</c:v>
                </c:pt>
                <c:pt idx="38">
                  <c:v>33604</c:v>
                </c:pt>
                <c:pt idx="39">
                  <c:v>33970</c:v>
                </c:pt>
                <c:pt idx="40">
                  <c:v>34335</c:v>
                </c:pt>
                <c:pt idx="41">
                  <c:v>34700</c:v>
                </c:pt>
                <c:pt idx="42">
                  <c:v>35065</c:v>
                </c:pt>
                <c:pt idx="43">
                  <c:v>35431</c:v>
                </c:pt>
                <c:pt idx="44">
                  <c:v>35796</c:v>
                </c:pt>
                <c:pt idx="45">
                  <c:v>36161</c:v>
                </c:pt>
                <c:pt idx="46">
                  <c:v>36526</c:v>
                </c:pt>
                <c:pt idx="47">
                  <c:v>36892</c:v>
                </c:pt>
                <c:pt idx="48">
                  <c:v>37257</c:v>
                </c:pt>
                <c:pt idx="49">
                  <c:v>37622</c:v>
                </c:pt>
                <c:pt idx="50">
                  <c:v>37987</c:v>
                </c:pt>
              </c:numCache>
            </c:numRef>
          </c:cat>
          <c:val>
            <c:numRef>
              <c:f>'Capital Gains, Taxes (Figs 4,5)'!$E$11:$E$61</c:f>
              <c:numCache>
                <c:ptCount val="51"/>
                <c:pt idx="0">
                  <c:v>1.01</c:v>
                </c:pt>
                <c:pt idx="1">
                  <c:v>1.465</c:v>
                </c:pt>
                <c:pt idx="2">
                  <c:v>1.402</c:v>
                </c:pt>
                <c:pt idx="3">
                  <c:v>1.115</c:v>
                </c:pt>
                <c:pt idx="4">
                  <c:v>1.309</c:v>
                </c:pt>
                <c:pt idx="5">
                  <c:v>1.92</c:v>
                </c:pt>
                <c:pt idx="6">
                  <c:v>1.687</c:v>
                </c:pt>
                <c:pt idx="7">
                  <c:v>2.481</c:v>
                </c:pt>
                <c:pt idx="8">
                  <c:v>1.954</c:v>
                </c:pt>
                <c:pt idx="9">
                  <c:v>2.143</c:v>
                </c:pt>
                <c:pt idx="10">
                  <c:v>2.482</c:v>
                </c:pt>
                <c:pt idx="11">
                  <c:v>3.003</c:v>
                </c:pt>
                <c:pt idx="12">
                  <c:v>2.905</c:v>
                </c:pt>
                <c:pt idx="13">
                  <c:v>4.112</c:v>
                </c:pt>
                <c:pt idx="14">
                  <c:v>5.943</c:v>
                </c:pt>
                <c:pt idx="15">
                  <c:v>5.275</c:v>
                </c:pt>
                <c:pt idx="16">
                  <c:v>3.161</c:v>
                </c:pt>
                <c:pt idx="17">
                  <c:v>4.35</c:v>
                </c:pt>
                <c:pt idx="18">
                  <c:v>5.708</c:v>
                </c:pt>
                <c:pt idx="19">
                  <c:v>5.366</c:v>
                </c:pt>
                <c:pt idx="20">
                  <c:v>4.253</c:v>
                </c:pt>
                <c:pt idx="21">
                  <c:v>4.534</c:v>
                </c:pt>
                <c:pt idx="22">
                  <c:v>6.621</c:v>
                </c:pt>
                <c:pt idx="23">
                  <c:v>8.232</c:v>
                </c:pt>
                <c:pt idx="24">
                  <c:v>9.104</c:v>
                </c:pt>
                <c:pt idx="25">
                  <c:v>11.753</c:v>
                </c:pt>
                <c:pt idx="26">
                  <c:v>12.459</c:v>
                </c:pt>
                <c:pt idx="27">
                  <c:v>12.852</c:v>
                </c:pt>
                <c:pt idx="28">
                  <c:v>12.9</c:v>
                </c:pt>
                <c:pt idx="29">
                  <c:v>18.7</c:v>
                </c:pt>
                <c:pt idx="30">
                  <c:v>21.453</c:v>
                </c:pt>
                <c:pt idx="31">
                  <c:v>26.46</c:v>
                </c:pt>
                <c:pt idx="32">
                  <c:v>52.914</c:v>
                </c:pt>
                <c:pt idx="33">
                  <c:v>33.714</c:v>
                </c:pt>
                <c:pt idx="34">
                  <c:v>38.866</c:v>
                </c:pt>
                <c:pt idx="35">
                  <c:v>35.258</c:v>
                </c:pt>
                <c:pt idx="36">
                  <c:v>27.829</c:v>
                </c:pt>
                <c:pt idx="37">
                  <c:v>24.903</c:v>
                </c:pt>
                <c:pt idx="38">
                  <c:v>28.983</c:v>
                </c:pt>
                <c:pt idx="39">
                  <c:v>36.112</c:v>
                </c:pt>
                <c:pt idx="40">
                  <c:v>36.243</c:v>
                </c:pt>
                <c:pt idx="41">
                  <c:v>44.254</c:v>
                </c:pt>
                <c:pt idx="42">
                  <c:v>66.396</c:v>
                </c:pt>
                <c:pt idx="43">
                  <c:v>79.305</c:v>
                </c:pt>
                <c:pt idx="44">
                  <c:v>89.069</c:v>
                </c:pt>
                <c:pt idx="45">
                  <c:v>111.821</c:v>
                </c:pt>
                <c:pt idx="46">
                  <c:v>127.297</c:v>
                </c:pt>
                <c:pt idx="47">
                  <c:v>65.668</c:v>
                </c:pt>
                <c:pt idx="48">
                  <c:v>49.122</c:v>
                </c:pt>
                <c:pt idx="49">
                  <c:v>51.34</c:v>
                </c:pt>
                <c:pt idx="50">
                  <c:v>73.604</c:v>
                </c:pt>
              </c:numCache>
            </c:numRef>
          </c:val>
        </c:ser>
        <c:axId val="8937261"/>
        <c:axId val="13326486"/>
      </c:areaChart>
      <c:lineChart>
        <c:grouping val="standard"/>
        <c:varyColors val="0"/>
        <c:ser>
          <c:idx val="0"/>
          <c:order val="0"/>
          <c:tx>
            <c:strRef>
              <c:f>'Capital Gains, Taxes (Figs 4,5)'!$F$10</c:f>
              <c:strCache>
                <c:ptCount val="1"/>
                <c:pt idx="0">
                  <c:v>Percent of D.P. Income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FF"/>
              </a:solidFill>
              <a:ln>
                <a:solidFill>
                  <a:srgbClr val="00CCFF"/>
                </a:solidFill>
              </a:ln>
            </c:spPr>
          </c:marker>
          <c:cat>
            <c:numRef>
              <c:f>'Capital Gains, Taxes (Figs 4,5)'!$B$11:$B$61</c:f>
              <c:numCache>
                <c:ptCount val="51"/>
                <c:pt idx="0">
                  <c:v>19725</c:v>
                </c:pt>
                <c:pt idx="1">
                  <c:v>20090</c:v>
                </c:pt>
                <c:pt idx="2">
                  <c:v>20455</c:v>
                </c:pt>
                <c:pt idx="3">
                  <c:v>20821</c:v>
                </c:pt>
                <c:pt idx="4">
                  <c:v>21186</c:v>
                </c:pt>
                <c:pt idx="5">
                  <c:v>21551</c:v>
                </c:pt>
                <c:pt idx="6">
                  <c:v>21916</c:v>
                </c:pt>
                <c:pt idx="7">
                  <c:v>22282</c:v>
                </c:pt>
                <c:pt idx="8">
                  <c:v>22647</c:v>
                </c:pt>
                <c:pt idx="9">
                  <c:v>23012</c:v>
                </c:pt>
                <c:pt idx="10">
                  <c:v>23377</c:v>
                </c:pt>
                <c:pt idx="11">
                  <c:v>23743</c:v>
                </c:pt>
                <c:pt idx="12">
                  <c:v>24108</c:v>
                </c:pt>
                <c:pt idx="13">
                  <c:v>24473</c:v>
                </c:pt>
                <c:pt idx="14">
                  <c:v>24838</c:v>
                </c:pt>
                <c:pt idx="15">
                  <c:v>25204</c:v>
                </c:pt>
                <c:pt idx="16">
                  <c:v>25569</c:v>
                </c:pt>
                <c:pt idx="17">
                  <c:v>25934</c:v>
                </c:pt>
                <c:pt idx="18">
                  <c:v>26299</c:v>
                </c:pt>
                <c:pt idx="19">
                  <c:v>26665</c:v>
                </c:pt>
                <c:pt idx="20">
                  <c:v>27030</c:v>
                </c:pt>
                <c:pt idx="21">
                  <c:v>27395</c:v>
                </c:pt>
                <c:pt idx="22">
                  <c:v>27760</c:v>
                </c:pt>
                <c:pt idx="23">
                  <c:v>28126</c:v>
                </c:pt>
                <c:pt idx="24">
                  <c:v>28491</c:v>
                </c:pt>
                <c:pt idx="25">
                  <c:v>28856</c:v>
                </c:pt>
                <c:pt idx="26">
                  <c:v>29221</c:v>
                </c:pt>
                <c:pt idx="27">
                  <c:v>29587</c:v>
                </c:pt>
                <c:pt idx="28">
                  <c:v>29952</c:v>
                </c:pt>
                <c:pt idx="29">
                  <c:v>30317</c:v>
                </c:pt>
                <c:pt idx="30">
                  <c:v>30682</c:v>
                </c:pt>
                <c:pt idx="31">
                  <c:v>31048</c:v>
                </c:pt>
                <c:pt idx="32">
                  <c:v>31413</c:v>
                </c:pt>
                <c:pt idx="33">
                  <c:v>31778</c:v>
                </c:pt>
                <c:pt idx="34">
                  <c:v>32143</c:v>
                </c:pt>
                <c:pt idx="35">
                  <c:v>32509</c:v>
                </c:pt>
                <c:pt idx="36">
                  <c:v>32874</c:v>
                </c:pt>
                <c:pt idx="37">
                  <c:v>33239</c:v>
                </c:pt>
                <c:pt idx="38">
                  <c:v>33604</c:v>
                </c:pt>
                <c:pt idx="39">
                  <c:v>33970</c:v>
                </c:pt>
                <c:pt idx="40">
                  <c:v>34335</c:v>
                </c:pt>
                <c:pt idx="41">
                  <c:v>34700</c:v>
                </c:pt>
                <c:pt idx="42">
                  <c:v>35065</c:v>
                </c:pt>
                <c:pt idx="43">
                  <c:v>35431</c:v>
                </c:pt>
                <c:pt idx="44">
                  <c:v>35796</c:v>
                </c:pt>
                <c:pt idx="45">
                  <c:v>36161</c:v>
                </c:pt>
                <c:pt idx="46">
                  <c:v>36526</c:v>
                </c:pt>
                <c:pt idx="47">
                  <c:v>36892</c:v>
                </c:pt>
                <c:pt idx="48">
                  <c:v>37257</c:v>
                </c:pt>
                <c:pt idx="49">
                  <c:v>37622</c:v>
                </c:pt>
                <c:pt idx="50">
                  <c:v>37987</c:v>
                </c:pt>
              </c:numCache>
            </c:numRef>
          </c:cat>
          <c:val>
            <c:numRef>
              <c:f>'Capital Gains, Taxes (Figs 4,5)'!$F$11:$F$61</c:f>
              <c:numCache>
                <c:ptCount val="51"/>
                <c:pt idx="0">
                  <c:v>0.0038214150586454785</c:v>
                </c:pt>
                <c:pt idx="1">
                  <c:v>0.005171196611366043</c:v>
                </c:pt>
                <c:pt idx="2">
                  <c:v>0.0046270627062706265</c:v>
                </c:pt>
                <c:pt idx="3">
                  <c:v>0.0034865540963101935</c:v>
                </c:pt>
                <c:pt idx="4">
                  <c:v>0.003960665658093797</c:v>
                </c:pt>
                <c:pt idx="5">
                  <c:v>0.005477888730385164</c:v>
                </c:pt>
                <c:pt idx="6">
                  <c:v>0.004616858237547893</c:v>
                </c:pt>
                <c:pt idx="7">
                  <c:v>0.006498166579360922</c:v>
                </c:pt>
                <c:pt idx="8">
                  <c:v>0.0048235003702789435</c:v>
                </c:pt>
                <c:pt idx="9">
                  <c:v>0.00504116678428605</c:v>
                </c:pt>
                <c:pt idx="10">
                  <c:v>0.005366486486486487</c:v>
                </c:pt>
                <c:pt idx="11">
                  <c:v>0.006028909857458342</c:v>
                </c:pt>
                <c:pt idx="12">
                  <c:v>0.0054046511627906975</c:v>
                </c:pt>
                <c:pt idx="13">
                  <c:v>0.007147575178167913</c:v>
                </c:pt>
                <c:pt idx="14">
                  <c:v>0.0095088</c:v>
                </c:pt>
                <c:pt idx="15">
                  <c:v>0.007826409495548962</c:v>
                </c:pt>
                <c:pt idx="16">
                  <c:v>0.004296588283267636</c:v>
                </c:pt>
                <c:pt idx="17">
                  <c:v>0.0054252930905462704</c:v>
                </c:pt>
                <c:pt idx="18">
                  <c:v>0.006567713726843861</c:v>
                </c:pt>
                <c:pt idx="19">
                  <c:v>0.005485025043442707</c:v>
                </c:pt>
                <c:pt idx="20">
                  <c:v>0.003968831653602091</c:v>
                </c:pt>
                <c:pt idx="21">
                  <c:v>0.0038184268148896746</c:v>
                </c:pt>
                <c:pt idx="22">
                  <c:v>0.005083301343570058</c:v>
                </c:pt>
                <c:pt idx="23">
                  <c:v>0.005733788395904436</c:v>
                </c:pt>
                <c:pt idx="24">
                  <c:v>0.00566063545358453</c:v>
                </c:pt>
                <c:pt idx="25">
                  <c:v>0.006553108447170337</c:v>
                </c:pt>
                <c:pt idx="26">
                  <c:v>0.006201592832254853</c:v>
                </c:pt>
                <c:pt idx="27">
                  <c:v>0.00572191799118472</c:v>
                </c:pt>
                <c:pt idx="28">
                  <c:v>0.005327936560383282</c:v>
                </c:pt>
                <c:pt idx="29">
                  <c:v>0.007169145836528139</c:v>
                </c:pt>
                <c:pt idx="30">
                  <c:v>0.0073671016483516484</c:v>
                </c:pt>
                <c:pt idx="31">
                  <c:v>0.00850995400894092</c:v>
                </c:pt>
                <c:pt idx="32">
                  <c:v>0.016107272229155888</c:v>
                </c:pt>
                <c:pt idx="33">
                  <c:v>0.009748720469594886</c:v>
                </c:pt>
                <c:pt idx="34">
                  <c:v>0.010367860858430923</c:v>
                </c:pt>
                <c:pt idx="35">
                  <c:v>0.008766939354004527</c:v>
                </c:pt>
                <c:pt idx="36">
                  <c:v>0.006493303467263988</c:v>
                </c:pt>
                <c:pt idx="37">
                  <c:v>0.005578254149586721</c:v>
                </c:pt>
                <c:pt idx="38">
                  <c:v>0.0060998863492865265</c:v>
                </c:pt>
                <c:pt idx="39">
                  <c:v>0.007351941204014741</c:v>
                </c:pt>
                <c:pt idx="40">
                  <c:v>0.0070350168873015255</c:v>
                </c:pt>
                <c:pt idx="41">
                  <c:v>0.008182759513331608</c:v>
                </c:pt>
                <c:pt idx="42">
                  <c:v>0.011671969763558056</c:v>
                </c:pt>
                <c:pt idx="43">
                  <c:v>0.013242218808442426</c:v>
                </c:pt>
                <c:pt idx="44">
                  <c:v>0.013925952563360905</c:v>
                </c:pt>
                <c:pt idx="45">
                  <c:v>0.016702165795369678</c:v>
                </c:pt>
                <c:pt idx="46">
                  <c:v>0.017694884626077285</c:v>
                </c:pt>
                <c:pt idx="47">
                  <c:v>0.00877117059357803</c:v>
                </c:pt>
                <c:pt idx="48">
                  <c:v>0.006273483097278451</c:v>
                </c:pt>
                <c:pt idx="49">
                  <c:v>0.006289739663093415</c:v>
                </c:pt>
                <c:pt idx="50">
                  <c:v>0.00847816070770365</c:v>
                </c:pt>
              </c:numCache>
            </c:numRef>
          </c:val>
          <c:smooth val="0"/>
        </c:ser>
        <c:axId val="52829511"/>
        <c:axId val="5703552"/>
      </c:lineChart>
      <c:catAx>
        <c:axId val="8937261"/>
        <c:scaling>
          <c:orientation val="minMax"/>
          <c:min val="70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12700">
            <a:solidFill/>
          </a:ln>
        </c:spPr>
        <c:txPr>
          <a:bodyPr vert="horz" rot="-2700000"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13326486"/>
        <c:crosses val="autoZero"/>
        <c:auto val="1"/>
        <c:lblOffset val="0"/>
        <c:noMultiLvlLbl val="0"/>
      </c:catAx>
      <c:valAx>
        <c:axId val="13326486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&quot;$&quot;#,##0" sourceLinked="0"/>
        <c:majorTickMark val="cross"/>
        <c:minorTickMark val="none"/>
        <c:tickLblPos val="nextTo"/>
        <c:spPr>
          <a:ln w="38100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400" b="1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8937261"/>
        <c:crossesAt val="1"/>
        <c:crossBetween val="midCat"/>
        <c:dispUnits/>
      </c:valAx>
      <c:catAx>
        <c:axId val="52829511"/>
        <c:scaling>
          <c:orientation val="minMax"/>
        </c:scaling>
        <c:axPos val="b"/>
        <c:delete val="1"/>
        <c:majorTickMark val="in"/>
        <c:minorTickMark val="none"/>
        <c:tickLblPos val="nextTo"/>
        <c:crossAx val="5703552"/>
        <c:crosses val="autoZero"/>
        <c:auto val="1"/>
        <c:lblOffset val="100"/>
        <c:noMultiLvlLbl val="0"/>
      </c:catAx>
      <c:valAx>
        <c:axId val="5703552"/>
        <c:scaling>
          <c:orientation val="minMax"/>
        </c:scaling>
        <c:axPos val="l"/>
        <c:delete val="0"/>
        <c:numFmt formatCode="0.00%" sourceLinked="0"/>
        <c:majorTickMark val="cross"/>
        <c:minorTickMark val="none"/>
        <c:tickLblPos val="nextTo"/>
        <c:spPr>
          <a:ln w="38100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4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52829511"/>
        <c:crosses val="max"/>
        <c:crossBetween val="midCat"/>
        <c:dispUnits/>
      </c:valAx>
      <c:spPr>
        <a:noFill/>
        <a:ln w="12700">
          <a:solidFill>
            <a:srgbClr val="969696"/>
          </a:solidFill>
        </a:ln>
      </c:spPr>
    </c:plotArea>
    <c:legend>
      <c:legendPos val="t"/>
      <c:layout>
        <c:manualLayout>
          <c:xMode val="edge"/>
          <c:yMode val="edge"/>
          <c:x val="0.1"/>
          <c:y val="0.15175"/>
          <c:w val="0.8"/>
          <c:h val="0.06075"/>
        </c:manualLayout>
      </c:layout>
      <c:overlay val="0"/>
      <c:txPr>
        <a:bodyPr vert="horz" rot="0"/>
        <a:lstStyle/>
        <a:p>
          <a:pPr>
            <a:defRPr lang="en-US" cap="none" sz="14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>
    <tabColor indexed="24"/>
  </sheetPr>
  <sheetViews>
    <sheetView workbookViewId="0" zoomScale="70"/>
  </sheetViews>
  <pageMargins left="0.75" right="0.75" top="1" bottom="1" header="0.5" footer="0.5"/>
  <pageSetup horizontalDpi="600" verticalDpi="600" orientation="landscape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Pr>
    <tabColor indexed="24"/>
  </sheetPr>
  <sheetViews>
    <sheetView workbookViewId="0" zoomScale="70"/>
  </sheetViews>
  <pageMargins left="0.75" right="0.75" top="1" bottom="1" header="0.5" footer="0.5"/>
  <pageSetup horizontalDpi="200" verticalDpi="200" orientation="landscape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Pr>
    <tabColor indexed="24"/>
  </sheetPr>
  <sheetViews>
    <sheetView workbookViewId="0" zoomScale="70"/>
  </sheetViews>
  <pageMargins left="0.75" right="0.75" top="1" bottom="1" header="0.5" footer="0.5"/>
  <pageSetup horizontalDpi="600" verticalDpi="600" orientation="landscape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Pr>
    <tabColor indexed="24"/>
  </sheetPr>
  <sheetViews>
    <sheetView workbookViewId="0" zoomScale="70"/>
  </sheetViews>
  <pageMargins left="0.75" right="0.75" top="1" bottom="1" header="0.5" footer="0.5"/>
  <pageSetup horizontalDpi="200" verticalDpi="200" orientation="landscape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Pr>
    <tabColor indexed="24"/>
  </sheetPr>
  <sheetViews>
    <sheetView workbookViewId="0" zoomScale="70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24"/>
  </sheetPr>
  <sheetViews>
    <sheetView workbookViewId="0" zoomScale="70"/>
  </sheetViews>
  <pageMargins left="0.75" right="0.75" top="1" bottom="1" header="0.5" footer="0.5"/>
  <pageSetup horizontalDpi="600" verticalDpi="6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>
    <tabColor indexed="24"/>
  </sheetPr>
  <sheetViews>
    <sheetView workbookViewId="0" zoomScale="70"/>
  </sheetViews>
  <pageMargins left="0.75" right="0.75" top="1" bottom="1" header="0.5" footer="0.5"/>
  <pageSetup horizontalDpi="600" verticalDpi="6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>
    <tabColor indexed="24"/>
  </sheetPr>
  <sheetViews>
    <sheetView workbookViewId="0" zoomScale="70"/>
  </sheetViews>
  <pageMargins left="0.75" right="0.75" top="1" bottom="1" header="0.5" footer="0.5"/>
  <pageSetup horizontalDpi="200" verticalDpi="2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Chart9">
    <tabColor indexed="24"/>
  </sheetPr>
  <sheetViews>
    <sheetView workbookViewId="0" zoomScale="70"/>
  </sheetViews>
  <pageMargins left="0.75" right="0.75" top="1" bottom="1" header="0.5" footer="0.5"/>
  <pageSetup horizontalDpi="200" verticalDpi="200" orientation="landscape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>
    <tabColor indexed="24"/>
  </sheetPr>
  <sheetViews>
    <sheetView workbookViewId="0" zoomScale="70"/>
  </sheetViews>
  <pageMargins left="0.75" right="0.75" top="1" bottom="1" header="0.5" footer="0.5"/>
  <pageSetup horizontalDpi="200" verticalDpi="200" orientation="landscape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Chart6">
    <tabColor indexed="24"/>
  </sheetPr>
  <sheetViews>
    <sheetView workbookViewId="0" zoomScale="70"/>
  </sheetViews>
  <pageMargins left="0.75" right="0.75" top="1" bottom="1" header="0.5" footer="0.5"/>
  <pageSetup horizontalDpi="200" verticalDpi="200" orientation="landscape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 codeName="Chart7">
    <tabColor indexed="24"/>
  </sheetPr>
  <sheetViews>
    <sheetView workbookViewId="0" zoomScale="70"/>
  </sheetViews>
  <pageMargins left="0.75" right="0.75" top="1" bottom="1" header="0.5" footer="0.5"/>
  <pageSetup horizontalDpi="200" verticalDpi="200" orientation="landscape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>
    <tabColor indexed="24"/>
  </sheetPr>
  <sheetViews>
    <sheetView workbookViewId="0" zoomScale="70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3</xdr:row>
      <xdr:rowOff>0</xdr:rowOff>
    </xdr:from>
    <xdr:to>
      <xdr:col>2</xdr:col>
      <xdr:colOff>381000</xdr:colOff>
      <xdr:row>5</xdr:row>
      <xdr:rowOff>266700</xdr:rowOff>
    </xdr:to>
    <xdr:sp>
      <xdr:nvSpPr>
        <xdr:cNvPr id="1" name="Line 1"/>
        <xdr:cNvSpPr>
          <a:spLocks/>
        </xdr:cNvSpPr>
      </xdr:nvSpPr>
      <xdr:spPr>
        <a:xfrm>
          <a:off x="742950" y="1076325"/>
          <a:ext cx="371475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276225</xdr:colOff>
      <xdr:row>12</xdr:row>
      <xdr:rowOff>114300</xdr:rowOff>
    </xdr:from>
    <xdr:to>
      <xdr:col>9</xdr:col>
      <xdr:colOff>828675</xdr:colOff>
      <xdr:row>25</xdr:row>
      <xdr:rowOff>0</xdr:rowOff>
    </xdr:to>
    <xdr:graphicFrame>
      <xdr:nvGraphicFramePr>
        <xdr:cNvPr id="2" name="Chart 2"/>
        <xdr:cNvGraphicFramePr/>
      </xdr:nvGraphicFramePr>
      <xdr:xfrm>
        <a:off x="3838575" y="3676650"/>
        <a:ext cx="2809875" cy="1990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1</cdr:x>
      <cdr:y>0.14725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8686800" cy="876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2400" b="1" i="0" u="none" baseline="0">
              <a:latin typeface="Arial"/>
              <a:ea typeface="Arial"/>
              <a:cs typeface="Arial"/>
            </a:rPr>
            <a:t>Personal Saving as % of Disposable Personal Income,</a:t>
          </a:r>
          <a:r>
            <a:rPr lang="en-US" cap="none" sz="2400" b="1" i="0" u="none" baseline="0">
              <a:latin typeface="Arial"/>
              <a:ea typeface="Arial"/>
              <a:cs typeface="Arial"/>
            </a:rPr>
            <a:t>
8-Quarter Moving Average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 </a:t>
          </a:r>
          <a:r>
            <a:rPr lang="en-US" cap="none" sz="2200" b="0" i="0" u="none" baseline="0">
              <a:latin typeface="Arial"/>
              <a:ea typeface="Arial"/>
              <a:cs typeface="Arial"/>
            </a:rPr>
            <a:t>(Quarterly, SA)</a:t>
          </a:r>
        </a:p>
      </cdr:txBody>
    </cdr:sp>
  </cdr:relSizeAnchor>
  <cdr:relSizeAnchor xmlns:cdr="http://schemas.openxmlformats.org/drawingml/2006/chartDrawing">
    <cdr:from>
      <cdr:x>0</cdr:x>
      <cdr:y>0.95475</cdr:y>
    </cdr:from>
    <cdr:to>
      <cdr:x>0.7955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5657850"/>
          <a:ext cx="69056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Source: Bureau of Economic Analysis, Federal Reserve Board/Haver Analytics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1</cdr:x>
      <cdr:y>0.1815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8677275" cy="1076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2400" b="1" i="0" u="none" baseline="0">
              <a:latin typeface="Arial"/>
              <a:ea typeface="Arial"/>
              <a:cs typeface="Arial"/>
            </a:rPr>
            <a:t>Measures of Wealth Accumulation
(As a % of Disposable Personal Income)</a:t>
          </a:r>
          <a:r>
            <a:rPr lang="en-US" cap="none" sz="22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800" b="0" i="0" u="none" baseline="0">
              <a:latin typeface="Arial"/>
              <a:ea typeface="Arial"/>
              <a:cs typeface="Arial"/>
            </a:rPr>
            <a:t>8-Quarter Moving Average</a:t>
          </a:r>
        </a:p>
      </cdr:txBody>
    </cdr:sp>
  </cdr:relSizeAnchor>
  <cdr:relSizeAnchor xmlns:cdr="http://schemas.openxmlformats.org/drawingml/2006/chartDrawing">
    <cdr:from>
      <cdr:x>0</cdr:x>
      <cdr:y>0.95725</cdr:y>
    </cdr:from>
    <cdr:to>
      <cdr:x>0.36825</cdr:x>
      <cdr:y>0.993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5676900"/>
          <a:ext cx="31908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Source: Federal Reserve Board</a:t>
          </a:r>
        </a:p>
      </cdr:txBody>
    </cdr:sp>
  </cdr:relSizeAnchor>
  <cdr:relSizeAnchor xmlns:cdr="http://schemas.openxmlformats.org/drawingml/2006/chartDrawing">
    <cdr:from>
      <cdr:x>0</cdr:x>
      <cdr:y>0.14125</cdr:y>
    </cdr:from>
    <cdr:to>
      <cdr:x>0.09325</cdr:x>
      <cdr:y>0.29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828675"/>
          <a:ext cx="809625" cy="885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Percent of D.P. Income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0.01125</cdr:x>
      <cdr:y>0.19625</cdr:y>
    </cdr:from>
    <cdr:to>
      <cdr:x>0.1245</cdr:x>
      <cdr:y>0.2355</cdr:y>
    </cdr:to>
    <cdr:sp>
      <cdr:nvSpPr>
        <cdr:cNvPr id="1" name="TextBox 1"/>
        <cdr:cNvSpPr txBox="1">
          <a:spLocks noChangeArrowheads="1"/>
        </cdr:cNvSpPr>
      </cdr:nvSpPr>
      <cdr:spPr>
        <a:xfrm>
          <a:off x="95250" y="1162050"/>
          <a:ext cx="98107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Billions $</a:t>
          </a:r>
        </a:p>
      </cdr:txBody>
    </cdr:sp>
  </cdr:relSizeAnchor>
  <cdr:relSizeAnchor xmlns:cdr="http://schemas.openxmlformats.org/drawingml/2006/chartDrawing">
    <cdr:from>
      <cdr:x>-0.00025</cdr:x>
      <cdr:y>0.96075</cdr:y>
    </cdr:from>
    <cdr:to>
      <cdr:x>0.8465</cdr:x>
      <cdr:y>0.12</cdr:y>
    </cdr:to>
    <cdr:sp>
      <cdr:nvSpPr>
        <cdr:cNvPr id="2" name="TextBox 3"/>
        <cdr:cNvSpPr txBox="1">
          <a:spLocks noChangeArrowheads="1"/>
        </cdr:cNvSpPr>
      </cdr:nvSpPr>
      <cdr:spPr>
        <a:xfrm>
          <a:off x="0" y="5695950"/>
          <a:ext cx="73437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Source: Bureau of Economic Analysis, U.S. Treasury</a:t>
          </a:r>
        </a:p>
      </cdr:txBody>
    </cdr:sp>
  </cdr:relSizeAnchor>
  <cdr:relSizeAnchor xmlns:cdr="http://schemas.openxmlformats.org/drawingml/2006/chartDrawing">
    <cdr:from>
      <cdr:x>0</cdr:x>
      <cdr:y>0.9445</cdr:y>
    </cdr:from>
    <cdr:to>
      <cdr:x>0.53675</cdr:x>
      <cdr:y>0.9935</cdr:y>
    </cdr:to>
    <cdr:sp>
      <cdr:nvSpPr>
        <cdr:cNvPr id="3" name="TextBox 7"/>
        <cdr:cNvSpPr txBox="1">
          <a:spLocks noChangeArrowheads="1"/>
        </cdr:cNvSpPr>
      </cdr:nvSpPr>
      <cdr:spPr>
        <a:xfrm>
          <a:off x="0" y="5600700"/>
          <a:ext cx="46577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Source: Bureau of Economic Analysis, U.S. Treasury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0.17525</cdr:y>
    </cdr:from>
    <cdr:to>
      <cdr:x>0.1045</cdr:x>
      <cdr:y>0.22425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1038225"/>
          <a:ext cx="90487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4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Billions $</a:t>
          </a:r>
        </a:p>
      </cdr:txBody>
    </cdr:sp>
  </cdr:relSizeAnchor>
  <cdr:relSizeAnchor xmlns:cdr="http://schemas.openxmlformats.org/drawingml/2006/chartDrawing">
    <cdr:from>
      <cdr:x>0</cdr:x>
      <cdr:y>0.95675</cdr:y>
    </cdr:from>
    <cdr:to>
      <cdr:x>0.53675</cdr:x>
      <cdr:y>1</cdr:y>
    </cdr:to>
    <cdr:sp>
      <cdr:nvSpPr>
        <cdr:cNvPr id="2" name="TextBox 25"/>
        <cdr:cNvSpPr txBox="1">
          <a:spLocks noChangeArrowheads="1"/>
        </cdr:cNvSpPr>
      </cdr:nvSpPr>
      <cdr:spPr>
        <a:xfrm>
          <a:off x="0" y="5676900"/>
          <a:ext cx="46577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Source: Bureau of Economic Analysis, U.S. Treasury</a:t>
          </a:r>
        </a:p>
      </cdr:txBody>
    </cdr:sp>
  </cdr:relSizeAnchor>
  <cdr:relSizeAnchor xmlns:cdr="http://schemas.openxmlformats.org/drawingml/2006/chartDrawing">
    <cdr:from>
      <cdr:x>0.90775</cdr:x>
      <cdr:y>0.1635</cdr:y>
    </cdr:from>
    <cdr:to>
      <cdr:x>1</cdr:x>
      <cdr:y>0.2125</cdr:y>
    </cdr:to>
    <cdr:sp>
      <cdr:nvSpPr>
        <cdr:cNvPr id="3" name="TextBox 26"/>
        <cdr:cNvSpPr txBox="1">
          <a:spLocks noChangeArrowheads="1"/>
        </cdr:cNvSpPr>
      </cdr:nvSpPr>
      <cdr:spPr>
        <a:xfrm>
          <a:off x="7867650" y="962025"/>
          <a:ext cx="8001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Percent</a:t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0.0095</cdr:x>
      <cdr:y>0.1355</cdr:y>
    </cdr:from>
    <cdr:to>
      <cdr:x>0.114</cdr:x>
      <cdr:y>0.1845</cdr:y>
    </cdr:to>
    <cdr:sp>
      <cdr:nvSpPr>
        <cdr:cNvPr id="1" name="TextBox 1"/>
        <cdr:cNvSpPr txBox="1">
          <a:spLocks noChangeArrowheads="1"/>
        </cdr:cNvSpPr>
      </cdr:nvSpPr>
      <cdr:spPr>
        <a:xfrm>
          <a:off x="76200" y="800100"/>
          <a:ext cx="90487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4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Billions $</a:t>
          </a:r>
        </a:p>
      </cdr:txBody>
    </cdr:sp>
  </cdr:relSizeAnchor>
  <cdr:relSizeAnchor xmlns:cdr="http://schemas.openxmlformats.org/drawingml/2006/chartDrawing">
    <cdr:from>
      <cdr:x>0</cdr:x>
      <cdr:y>0.95875</cdr:y>
    </cdr:from>
    <cdr:to>
      <cdr:x>0.53675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5686425"/>
          <a:ext cx="46577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Source: Bureau of Economic Analysis, U.S. Treasury</a:t>
          </a:r>
        </a:p>
      </cdr:txBody>
    </cdr:sp>
  </cdr:relSizeAnchor>
  <cdr:relSizeAnchor xmlns:cdr="http://schemas.openxmlformats.org/drawingml/2006/chartDrawing">
    <cdr:from>
      <cdr:x>0.906</cdr:x>
      <cdr:y>0.1355</cdr:y>
    </cdr:from>
    <cdr:to>
      <cdr:x>0.996</cdr:x>
      <cdr:y>0.1845</cdr:y>
    </cdr:to>
    <cdr:sp>
      <cdr:nvSpPr>
        <cdr:cNvPr id="3" name="TextBox 3"/>
        <cdr:cNvSpPr txBox="1">
          <a:spLocks noChangeArrowheads="1"/>
        </cdr:cNvSpPr>
      </cdr:nvSpPr>
      <cdr:spPr>
        <a:xfrm>
          <a:off x="7858125" y="800100"/>
          <a:ext cx="78105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4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Percent</a:t>
          </a:r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1</cdr:x>
      <cdr:y>0.1325</cdr:y>
    </cdr:to>
    <cdr:sp>
      <cdr:nvSpPr>
        <cdr:cNvPr id="1" name="TextBox 2"/>
        <cdr:cNvSpPr txBox="1">
          <a:spLocks noChangeArrowheads="1"/>
        </cdr:cNvSpPr>
      </cdr:nvSpPr>
      <cdr:spPr>
        <a:xfrm>
          <a:off x="0" y="0"/>
          <a:ext cx="8686800" cy="790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2400" b="1" i="0" u="none" baseline="0">
              <a:latin typeface="Arial"/>
              <a:ea typeface="Arial"/>
              <a:cs typeface="Arial"/>
            </a:rPr>
            <a:t>NIPA: Personal Saving 
</a:t>
          </a:r>
          <a:r>
            <a:rPr lang="en-US" cap="none" sz="2200" b="1" i="0" u="none" baseline="0">
              <a:latin typeface="Arial"/>
              <a:ea typeface="Arial"/>
              <a:cs typeface="Arial"/>
            </a:rPr>
            <a:t>(As a % of Disposable Personal Income) </a:t>
          </a:r>
          <a:r>
            <a:rPr lang="en-US" cap="none" sz="2200" b="0" i="0" u="none" baseline="0">
              <a:latin typeface="Arial"/>
              <a:ea typeface="Arial"/>
              <a:cs typeface="Arial"/>
            </a:rPr>
            <a:t>(Monthly, SA)</a:t>
          </a:r>
        </a:p>
      </cdr:txBody>
    </cdr:sp>
  </cdr:relSizeAnchor>
  <cdr:relSizeAnchor xmlns:cdr="http://schemas.openxmlformats.org/drawingml/2006/chartDrawing">
    <cdr:from>
      <cdr:x>0</cdr:x>
      <cdr:y>0.951</cdr:y>
    </cdr:from>
    <cdr:to>
      <cdr:x>0.389</cdr:x>
      <cdr:y>1</cdr:y>
    </cdr:to>
    <cdr:sp>
      <cdr:nvSpPr>
        <cdr:cNvPr id="2" name="TextBox 3"/>
        <cdr:cNvSpPr txBox="1">
          <a:spLocks noChangeArrowheads="1"/>
        </cdr:cNvSpPr>
      </cdr:nvSpPr>
      <cdr:spPr>
        <a:xfrm>
          <a:off x="0" y="5638800"/>
          <a:ext cx="337185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Source: Bureau of Economic Analysis</a:t>
          </a:r>
        </a:p>
      </cdr:txBody>
    </cdr:sp>
  </cdr:relSizeAnchor>
  <cdr:relSizeAnchor xmlns:cdr="http://schemas.openxmlformats.org/drawingml/2006/chartDrawing">
    <cdr:from>
      <cdr:x>0</cdr:x>
      <cdr:y>0.1495</cdr:y>
    </cdr:from>
    <cdr:to>
      <cdr:x>0.2445</cdr:x>
      <cdr:y>0.1985</cdr:y>
    </cdr:to>
    <cdr:sp>
      <cdr:nvSpPr>
        <cdr:cNvPr id="3" name="TextBox 5"/>
        <cdr:cNvSpPr txBox="1">
          <a:spLocks noChangeArrowheads="1"/>
        </cdr:cNvSpPr>
      </cdr:nvSpPr>
      <cdr:spPr>
        <a:xfrm>
          <a:off x="0" y="885825"/>
          <a:ext cx="212407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Percent of D.P. Income</a:t>
          </a:r>
        </a:p>
      </cdr:txBody>
    </cdr:sp>
  </cdr:relSizeAnchor>
</c:userShapes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1</cdr:x>
      <cdr:y>0.1375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8686800" cy="819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2400" b="1" i="0" u="none" baseline="0">
              <a:latin typeface="Arial"/>
              <a:ea typeface="Arial"/>
              <a:cs typeface="Arial"/>
            </a:rPr>
            <a:t>Alternative Personal Saving Rate With Defined 
Benefit Pensions Excluded</a:t>
          </a:r>
          <a:r>
            <a:rPr lang="en-US" cap="none" sz="2200" b="1" i="0" u="none" baseline="0">
              <a:latin typeface="Arial"/>
              <a:ea typeface="Arial"/>
              <a:cs typeface="Arial"/>
            </a:rPr>
            <a:t> </a:t>
          </a:r>
          <a:r>
            <a:rPr lang="en-US" cap="none" sz="2200" b="0" i="0" u="none" baseline="0">
              <a:latin typeface="Arial"/>
              <a:ea typeface="Arial"/>
              <a:cs typeface="Arial"/>
            </a:rPr>
            <a:t>(Annual)</a:t>
          </a:r>
          <a:r>
            <a:rPr lang="en-US" cap="none" sz="2200" b="1" i="0" u="none" baseline="0">
              <a:latin typeface="Arial"/>
              <a:ea typeface="Arial"/>
              <a:cs typeface="Arial"/>
            </a:rPr>
            <a:t>
</a:t>
          </a:r>
        </a:p>
      </cdr:txBody>
    </cdr:sp>
  </cdr:relSizeAnchor>
  <cdr:relSizeAnchor xmlns:cdr="http://schemas.openxmlformats.org/drawingml/2006/chartDrawing">
    <cdr:from>
      <cdr:x>0</cdr:x>
      <cdr:y>0.16825</cdr:y>
    </cdr:from>
    <cdr:to>
      <cdr:x>0.09</cdr:x>
      <cdr:y>0.21725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990600"/>
          <a:ext cx="78105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Percent</a:t>
          </a:r>
        </a:p>
      </cdr:txBody>
    </cdr:sp>
  </cdr:relSizeAnchor>
  <cdr:relSizeAnchor xmlns:cdr="http://schemas.openxmlformats.org/drawingml/2006/chartDrawing">
    <cdr:from>
      <cdr:x>0</cdr:x>
      <cdr:y>0.95125</cdr:y>
    </cdr:from>
    <cdr:to>
      <cdr:x>0.8445</cdr:x>
      <cdr:y>0.9905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5638800"/>
          <a:ext cx="732472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Source: Bureau of Economic Analysis, Federal Reserve Board, Authors' calculations</a:t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1</cdr:x>
      <cdr:y>0.13575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8686800" cy="809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latin typeface="Arial"/>
              <a:ea typeface="Arial"/>
              <a:cs typeface="Arial"/>
            </a:rPr>
            <a:t>Ratio of Personal Consumption Expenditure of Durable Goods to Disposable Personal Income</a:t>
          </a:r>
          <a:r>
            <a:rPr lang="en-US" cap="none" sz="22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2000" b="0" i="0" u="none" baseline="0">
              <a:latin typeface="Arial"/>
              <a:ea typeface="Arial"/>
              <a:cs typeface="Arial"/>
            </a:rPr>
            <a:t>(SAAR) (Quarterly, SAAR)</a:t>
          </a:r>
        </a:p>
      </cdr:txBody>
    </cdr:sp>
  </cdr:relSizeAnchor>
  <cdr:relSizeAnchor xmlns:cdr="http://schemas.openxmlformats.org/drawingml/2006/chartDrawing">
    <cdr:from>
      <cdr:x>0</cdr:x>
      <cdr:y>0.9565</cdr:y>
    </cdr:from>
    <cdr:to>
      <cdr:x>0.389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5667375"/>
          <a:ext cx="337185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Source: Bureau of Economic Analysis</a:t>
          </a:r>
        </a:p>
      </cdr:txBody>
    </cdr:sp>
  </cdr:relSizeAnchor>
</c:userShapes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1</cdr:x>
      <cdr:y>0.126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8686800" cy="742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400" b="1" i="0" u="none" baseline="0">
              <a:latin typeface="Arial"/>
              <a:ea typeface="Arial"/>
              <a:cs typeface="Arial"/>
            </a:rPr>
            <a:t>Ratio of Personal Consumption Expenditure to Disposable Personal Income </a:t>
          </a:r>
          <a:r>
            <a:rPr lang="en-US" cap="none" sz="2200" b="0" i="0" u="none" baseline="0">
              <a:latin typeface="Arial"/>
              <a:ea typeface="Arial"/>
              <a:cs typeface="Arial"/>
            </a:rPr>
            <a:t>(Quarterly, SAAR)</a:t>
          </a:r>
        </a:p>
      </cdr:txBody>
    </cdr:sp>
  </cdr:relSizeAnchor>
  <cdr:relSizeAnchor xmlns:cdr="http://schemas.openxmlformats.org/drawingml/2006/chartDrawing">
    <cdr:from>
      <cdr:x>0</cdr:x>
      <cdr:y>0.9615</cdr:y>
    </cdr:from>
    <cdr:to>
      <cdr:x>0.389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5705475"/>
          <a:ext cx="337185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Source: Bureau of Economic Analysis</a:t>
          </a:r>
        </a:p>
      </cdr:txBody>
    </cdr:sp>
  </cdr:relSizeAnchor>
</c:userShapes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0.951</cdr:y>
    </cdr:from>
    <cdr:to>
      <cdr:x>0.83225</cdr:x>
      <cdr:y>0.9985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5638800"/>
          <a:ext cx="721995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Source: Organisation for Economic Co-operation and Development</a:t>
          </a:r>
        </a:p>
      </cdr:txBody>
    </cdr:sp>
  </cdr:relSizeAnchor>
  <cdr:relSizeAnchor xmlns:cdr="http://schemas.openxmlformats.org/drawingml/2006/chartDrawing">
    <cdr:from>
      <cdr:x>0</cdr:x>
      <cdr:y>0.01175</cdr:y>
    </cdr:from>
    <cdr:to>
      <cdr:x>1</cdr:x>
      <cdr:y>0.13775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66675"/>
          <a:ext cx="8677275" cy="742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400" b="1" i="0" u="none" baseline="0">
              <a:latin typeface="Arial"/>
              <a:ea typeface="Arial"/>
              <a:cs typeface="Arial"/>
            </a:rPr>
            <a:t>International Household Saving Ratios</a:t>
          </a:r>
          <a:r>
            <a:rPr lang="en-US" cap="none" sz="14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2200" b="0" i="0" u="none" baseline="0">
              <a:latin typeface="Arial"/>
              <a:ea typeface="Arial"/>
              <a:cs typeface="Arial"/>
            </a:rPr>
            <a:t>(Quarterly, Percent)</a:t>
          </a:r>
        </a:p>
      </cdr:txBody>
    </cdr:sp>
  </cdr:relSizeAnchor>
</c:userShapes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0.0115</cdr:x>
      <cdr:y>0.1495</cdr:y>
    </cdr:from>
    <cdr:to>
      <cdr:x>0.16925</cdr:x>
      <cdr:y>0.18875</cdr:y>
    </cdr:to>
    <cdr:sp>
      <cdr:nvSpPr>
        <cdr:cNvPr id="1" name="TextBox 1"/>
        <cdr:cNvSpPr txBox="1">
          <a:spLocks noChangeArrowheads="1"/>
        </cdr:cNvSpPr>
      </cdr:nvSpPr>
      <cdr:spPr>
        <a:xfrm>
          <a:off x="95250" y="885825"/>
          <a:ext cx="13716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Percent of GNP</a:t>
          </a:r>
        </a:p>
      </cdr:txBody>
    </cdr:sp>
  </cdr:relSizeAnchor>
  <cdr:relSizeAnchor xmlns:cdr="http://schemas.openxmlformats.org/drawingml/2006/chartDrawing">
    <cdr:from>
      <cdr:x>0</cdr:x>
      <cdr:y>0.951</cdr:y>
    </cdr:from>
    <cdr:to>
      <cdr:x>0.62325</cdr:x>
      <cdr:y>0.99025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5638800"/>
          <a:ext cx="54102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Source: Bureau of Economic Analysis, Federal Reserve Board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1</cdr:x>
      <cdr:y>0.14875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0"/>
          <a:ext cx="8677275" cy="885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2400" b="1" i="0" u="none" baseline="0">
              <a:latin typeface="Arial"/>
              <a:ea typeface="Arial"/>
              <a:cs typeface="Arial"/>
            </a:rPr>
            <a:t>Private Saving Less Private Gross Investment
(As a % of GNP)</a:t>
          </a:r>
          <a:r>
            <a:rPr lang="en-US" cap="none" sz="2200" b="1" i="0" u="none" baseline="0">
              <a:latin typeface="Arial"/>
              <a:ea typeface="Arial"/>
              <a:cs typeface="Arial"/>
            </a:rPr>
            <a:t> </a:t>
          </a:r>
          <a:r>
            <a:rPr lang="en-US" cap="none" sz="2200" b="0" i="0" u="none" baseline="0">
              <a:latin typeface="Arial"/>
              <a:ea typeface="Arial"/>
              <a:cs typeface="Arial"/>
            </a:rPr>
            <a:t>(Quarterly, SA)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0.1425</cdr:y>
    </cdr:from>
    <cdr:to>
      <cdr:x>0.16675</cdr:x>
      <cdr:y>0.1915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838200"/>
          <a:ext cx="14478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Percent of GNP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1</cdr:x>
      <cdr:y>0.14225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8677275" cy="847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2400" b="1" i="0" u="none" baseline="0">
              <a:latin typeface="Arial"/>
              <a:ea typeface="Arial"/>
              <a:cs typeface="Arial"/>
            </a:rPr>
            <a:t>Private Sector Financial Balances (As a % of GNP) </a:t>
          </a:r>
          <a:r>
            <a:rPr lang="en-US" cap="none" sz="2200" b="0" i="0" u="none" baseline="0">
              <a:latin typeface="Arial"/>
              <a:ea typeface="Arial"/>
              <a:cs typeface="Arial"/>
            </a:rPr>
            <a:t>(Quarterly, SA)</a:t>
          </a:r>
        </a:p>
      </cdr:txBody>
    </cdr:sp>
  </cdr:relSizeAnchor>
  <cdr:relSizeAnchor xmlns:cdr="http://schemas.openxmlformats.org/drawingml/2006/chartDrawing">
    <cdr:from>
      <cdr:x>0</cdr:x>
      <cdr:y>0.95825</cdr:y>
    </cdr:from>
    <cdr:to>
      <cdr:x>0.63325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5676900"/>
          <a:ext cx="54959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Source: Bureau of Economic Analysis, Federal Reserve Board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0.098</cdr:x>
      <cdr:y>0</cdr:y>
    </cdr:from>
    <cdr:to>
      <cdr:x>0.88575</cdr:x>
      <cdr:y>0.20125</cdr:y>
    </cdr:to>
    <cdr:sp>
      <cdr:nvSpPr>
        <cdr:cNvPr id="1" name="TextBox 1"/>
        <cdr:cNvSpPr txBox="1">
          <a:spLocks noChangeArrowheads="1"/>
        </cdr:cNvSpPr>
      </cdr:nvSpPr>
      <cdr:spPr>
        <a:xfrm>
          <a:off x="847725" y="0"/>
          <a:ext cx="6838950" cy="1190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2400" b="1" i="0" u="none" baseline="0">
              <a:latin typeface="Arial"/>
              <a:ea typeface="Arial"/>
              <a:cs typeface="Arial"/>
            </a:rPr>
            <a:t>Total Capital Gains (Losses)
(As a % of Disposable Personal Income)</a:t>
          </a:r>
          <a:r>
            <a:rPr lang="en-US" cap="none" sz="22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800" b="0" i="0" u="none" baseline="0">
              <a:latin typeface="Arial"/>
              <a:ea typeface="Arial"/>
              <a:cs typeface="Arial"/>
            </a:rPr>
            <a:t>8-Quarter Moving Average</a:t>
          </a:r>
        </a:p>
      </cdr:txBody>
    </cdr:sp>
  </cdr:relSizeAnchor>
  <cdr:relSizeAnchor xmlns:cdr="http://schemas.openxmlformats.org/drawingml/2006/chartDrawing">
    <cdr:from>
      <cdr:x>0</cdr:x>
      <cdr:y>0.96275</cdr:y>
    </cdr:from>
    <cdr:to>
      <cdr:x>0.3455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5705475"/>
          <a:ext cx="30003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Source: Federal Reserve Board</a:t>
          </a:r>
        </a:p>
      </cdr:txBody>
    </cdr:sp>
  </cdr:relSizeAnchor>
  <cdr:relSizeAnchor xmlns:cdr="http://schemas.openxmlformats.org/drawingml/2006/chartDrawing">
    <cdr:from>
      <cdr:x>0</cdr:x>
      <cdr:y>0.13075</cdr:y>
    </cdr:from>
    <cdr:to>
      <cdr:x>0.2445</cdr:x>
      <cdr:y>0.17975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771525"/>
          <a:ext cx="212407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Percent of D.P. Income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2"/>
  </sheetPr>
  <dimension ref="A1:A6"/>
  <sheetViews>
    <sheetView tabSelected="1" workbookViewId="0" topLeftCell="A1">
      <selection activeCell="A2" sqref="A2"/>
    </sheetView>
  </sheetViews>
  <sheetFormatPr defaultColWidth="9.140625" defaultRowHeight="12.75"/>
  <sheetData>
    <row r="1" ht="12.75">
      <c r="A1" t="s">
        <v>1063</v>
      </c>
    </row>
    <row r="3" s="4" customFormat="1" ht="12.75">
      <c r="A3" s="83" t="s">
        <v>1058</v>
      </c>
    </row>
    <row r="4" s="4" customFormat="1" ht="12.75">
      <c r="A4" s="83" t="s">
        <v>1059</v>
      </c>
    </row>
    <row r="5" s="4" customFormat="1" ht="12.75">
      <c r="A5" s="83" t="s">
        <v>1057</v>
      </c>
    </row>
    <row r="6" s="4" customFormat="1" ht="12.75">
      <c r="A6" s="83"/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7"/>
  </sheetPr>
  <dimension ref="A1:M166"/>
  <sheetViews>
    <sheetView zoomScale="70" zoomScaleNormal="70" workbookViewId="0" topLeftCell="A1">
      <selection activeCell="A1" sqref="A1"/>
    </sheetView>
  </sheetViews>
  <sheetFormatPr defaultColWidth="9.140625" defaultRowHeight="12.75"/>
  <sheetData>
    <row r="1" ht="18">
      <c r="A1" s="365" t="s">
        <v>11</v>
      </c>
    </row>
    <row r="2" ht="12.75">
      <c r="A2" s="366" t="s">
        <v>6</v>
      </c>
    </row>
    <row r="3" ht="12.75">
      <c r="A3" s="367" t="s">
        <v>7</v>
      </c>
    </row>
    <row r="4" ht="12.75">
      <c r="A4" s="83" t="s">
        <v>8</v>
      </c>
    </row>
    <row r="5" ht="12.75">
      <c r="A5" s="83" t="s">
        <v>9</v>
      </c>
    </row>
    <row r="6" ht="12.75">
      <c r="A6" s="83" t="s">
        <v>1060</v>
      </c>
    </row>
    <row r="7" ht="12.75">
      <c r="A7" s="368" t="s">
        <v>10</v>
      </c>
    </row>
    <row r="8" spans="1:13" ht="12.75">
      <c r="A8" s="321"/>
      <c r="B8" s="364" t="s">
        <v>833</v>
      </c>
      <c r="C8" s="364" t="s">
        <v>830</v>
      </c>
      <c r="D8" s="364" t="s">
        <v>1</v>
      </c>
      <c r="E8" s="364" t="s">
        <v>832</v>
      </c>
      <c r="F8" s="364" t="s">
        <v>2</v>
      </c>
      <c r="G8" s="364" t="s">
        <v>4</v>
      </c>
      <c r="H8" s="364" t="s">
        <v>5</v>
      </c>
      <c r="I8" s="364" t="s">
        <v>829</v>
      </c>
      <c r="J8" s="364" t="s">
        <v>861</v>
      </c>
      <c r="K8" s="364" t="s">
        <v>831</v>
      </c>
      <c r="L8" s="364" t="s">
        <v>3</v>
      </c>
      <c r="M8" s="364" t="s">
        <v>0</v>
      </c>
    </row>
    <row r="9" spans="1:13" ht="12.75">
      <c r="A9" s="304">
        <v>25628</v>
      </c>
      <c r="B9" s="11">
        <v>13.116539729</v>
      </c>
      <c r="C9" s="11">
        <v>8.758965442</v>
      </c>
      <c r="D9" s="11">
        <v>0.598349144</v>
      </c>
      <c r="E9" s="11">
        <v>4.88655955</v>
      </c>
      <c r="F9" s="11">
        <v>19.627040461</v>
      </c>
      <c r="G9" s="11">
        <v>3.085553668</v>
      </c>
      <c r="H9" s="11">
        <v>9.603906144</v>
      </c>
      <c r="I9" s="11">
        <v>8.366197183</v>
      </c>
      <c r="J9" s="11"/>
      <c r="K9" s="11"/>
      <c r="L9" s="11"/>
      <c r="M9" s="11"/>
    </row>
    <row r="10" spans="1:13" ht="12.75">
      <c r="A10" s="304">
        <v>25720</v>
      </c>
      <c r="B10" s="11">
        <v>11.843119146</v>
      </c>
      <c r="C10" s="11">
        <v>6.645199063</v>
      </c>
      <c r="D10" s="11">
        <v>0.273473361</v>
      </c>
      <c r="E10" s="11">
        <v>7.393297089</v>
      </c>
      <c r="F10" s="11">
        <v>19.695707363</v>
      </c>
      <c r="G10" s="11">
        <v>2.3470061</v>
      </c>
      <c r="H10" s="11">
        <v>7.292089069</v>
      </c>
      <c r="I10" s="11">
        <v>9.526416644</v>
      </c>
      <c r="J10" s="11"/>
      <c r="K10" s="11"/>
      <c r="L10" s="11"/>
      <c r="M10" s="11"/>
    </row>
    <row r="11" spans="1:13" ht="12.75">
      <c r="A11" s="304">
        <v>25812</v>
      </c>
      <c r="B11" s="11">
        <v>8.730517608</v>
      </c>
      <c r="C11" s="11">
        <v>7.329917449</v>
      </c>
      <c r="D11" s="11">
        <v>2.279879684</v>
      </c>
      <c r="E11" s="11">
        <v>6.316996322</v>
      </c>
      <c r="F11" s="11">
        <v>19.709114174</v>
      </c>
      <c r="G11" s="11">
        <v>0.589514841</v>
      </c>
      <c r="H11" s="11">
        <v>6.509465236</v>
      </c>
      <c r="I11" s="11">
        <v>9.927749532</v>
      </c>
      <c r="J11" s="11"/>
      <c r="K11" s="11"/>
      <c r="L11" s="11"/>
      <c r="M11" s="11"/>
    </row>
    <row r="12" spans="1:13" ht="12.75">
      <c r="A12" s="304">
        <v>25903</v>
      </c>
      <c r="B12" s="11">
        <v>10.791503198</v>
      </c>
      <c r="C12" s="11">
        <v>7.931635856</v>
      </c>
      <c r="D12" s="11">
        <v>1.996080891</v>
      </c>
      <c r="E12" s="11">
        <v>6.479130176</v>
      </c>
      <c r="F12" s="11">
        <v>19.677008342</v>
      </c>
      <c r="G12" s="11">
        <v>-0.074508426</v>
      </c>
      <c r="H12" s="11">
        <v>4.725840248</v>
      </c>
      <c r="I12" s="11">
        <v>9.835630965</v>
      </c>
      <c r="J12" s="11"/>
      <c r="K12" s="11"/>
      <c r="L12" s="11"/>
      <c r="M12" s="11"/>
    </row>
    <row r="13" spans="1:13" ht="12.75">
      <c r="A13" s="304">
        <v>25993</v>
      </c>
      <c r="B13" s="11">
        <v>13.908792653</v>
      </c>
      <c r="C13" s="11">
        <v>9.833264999</v>
      </c>
      <c r="D13" s="11">
        <v>3.935633162</v>
      </c>
      <c r="E13" s="11">
        <v>3.8703246</v>
      </c>
      <c r="F13" s="11">
        <v>19.603017688</v>
      </c>
      <c r="G13" s="11">
        <v>3.477023221</v>
      </c>
      <c r="H13" s="11">
        <v>10.690146228</v>
      </c>
      <c r="I13" s="11">
        <v>10.055291243</v>
      </c>
      <c r="J13" s="11"/>
      <c r="K13" s="11"/>
      <c r="L13" s="11"/>
      <c r="M13" s="11"/>
    </row>
    <row r="14" spans="1:13" ht="12.75">
      <c r="A14" s="304">
        <v>26085</v>
      </c>
      <c r="B14" s="11">
        <v>15.467788244</v>
      </c>
      <c r="C14" s="11">
        <v>7.784151547</v>
      </c>
      <c r="D14" s="11">
        <v>1.098900543</v>
      </c>
      <c r="E14" s="11">
        <v>5.476899532</v>
      </c>
      <c r="F14" s="11">
        <v>19.570355426</v>
      </c>
      <c r="G14" s="11">
        <v>3.023976094</v>
      </c>
      <c r="H14" s="11">
        <v>7.617963123</v>
      </c>
      <c r="I14" s="11">
        <v>10.501253133</v>
      </c>
      <c r="J14" s="11"/>
      <c r="K14" s="11"/>
      <c r="L14" s="11"/>
      <c r="M14" s="11"/>
    </row>
    <row r="15" spans="1:13" ht="12.75">
      <c r="A15" s="304">
        <v>26177</v>
      </c>
      <c r="B15" s="11">
        <v>12.642527903</v>
      </c>
      <c r="C15" s="11">
        <v>7.755444969</v>
      </c>
      <c r="D15" s="11">
        <v>5.220534508</v>
      </c>
      <c r="E15" s="11">
        <v>4.667795295</v>
      </c>
      <c r="F15" s="11">
        <v>19.575907969</v>
      </c>
      <c r="G15" s="11">
        <v>3.149607607</v>
      </c>
      <c r="H15" s="11">
        <v>6.119939926</v>
      </c>
      <c r="I15" s="11">
        <v>10.134717587</v>
      </c>
      <c r="J15" s="11"/>
      <c r="K15" s="11"/>
      <c r="L15" s="11"/>
      <c r="M15" s="11"/>
    </row>
    <row r="16" spans="1:13" ht="12.75">
      <c r="A16" s="304">
        <v>26268</v>
      </c>
      <c r="B16" s="11">
        <v>11.58912942</v>
      </c>
      <c r="C16" s="11">
        <v>7.699048573</v>
      </c>
      <c r="D16" s="11">
        <v>5.149223643</v>
      </c>
      <c r="E16" s="11">
        <v>4.781839757</v>
      </c>
      <c r="F16" s="11">
        <v>19.563747155</v>
      </c>
      <c r="G16" s="11">
        <v>2.175707837</v>
      </c>
      <c r="H16" s="11">
        <v>4.527730373</v>
      </c>
      <c r="I16" s="11">
        <v>9.53307393</v>
      </c>
      <c r="J16" s="11"/>
      <c r="K16" s="11"/>
      <c r="L16" s="11"/>
      <c r="M16" s="11"/>
    </row>
    <row r="17" spans="1:13" ht="12.75">
      <c r="A17" s="304">
        <v>26359</v>
      </c>
      <c r="B17" s="11">
        <v>12.227939169</v>
      </c>
      <c r="C17" s="11">
        <v>9.812322732</v>
      </c>
      <c r="D17" s="11">
        <v>3.467951654</v>
      </c>
      <c r="E17" s="11">
        <v>5.292969777</v>
      </c>
      <c r="F17" s="11">
        <v>19.535572943</v>
      </c>
      <c r="G17" s="11">
        <v>1.502026987</v>
      </c>
      <c r="H17" s="11">
        <v>4.479034181</v>
      </c>
      <c r="I17" s="11">
        <v>8.919177427</v>
      </c>
      <c r="J17" s="11"/>
      <c r="K17" s="11"/>
      <c r="L17" s="11"/>
      <c r="M17" s="11"/>
    </row>
    <row r="18" spans="1:13" ht="12.75">
      <c r="A18" s="304">
        <v>26451</v>
      </c>
      <c r="B18" s="11">
        <v>14.949340011</v>
      </c>
      <c r="C18" s="11">
        <v>9.166080225</v>
      </c>
      <c r="D18" s="11">
        <v>3.94012983</v>
      </c>
      <c r="E18" s="11">
        <v>9.262162776</v>
      </c>
      <c r="F18" s="11">
        <v>19.716242818</v>
      </c>
      <c r="G18" s="11">
        <v>2.687612633</v>
      </c>
      <c r="H18" s="11">
        <v>5.416052413</v>
      </c>
      <c r="I18" s="11">
        <v>8.010366356</v>
      </c>
      <c r="J18" s="11"/>
      <c r="K18" s="11"/>
      <c r="L18" s="11"/>
      <c r="M18" s="11"/>
    </row>
    <row r="19" spans="1:13" ht="12.75">
      <c r="A19" s="304">
        <v>26543</v>
      </c>
      <c r="B19" s="11">
        <v>13.160448176</v>
      </c>
      <c r="C19" s="11">
        <v>9.428147472</v>
      </c>
      <c r="D19" s="11">
        <v>3.503421337</v>
      </c>
      <c r="E19" s="11">
        <v>6.539649661</v>
      </c>
      <c r="F19" s="11">
        <v>20.077388969</v>
      </c>
      <c r="G19" s="11">
        <v>3.510961204</v>
      </c>
      <c r="H19" s="11">
        <v>5.775605641</v>
      </c>
      <c r="I19" s="11">
        <v>8.521102596</v>
      </c>
      <c r="J19" s="11"/>
      <c r="K19" s="11"/>
      <c r="L19" s="11"/>
      <c r="M19" s="11"/>
    </row>
    <row r="20" spans="1:13" ht="12.75">
      <c r="A20" s="304">
        <v>26634</v>
      </c>
      <c r="B20" s="11">
        <v>15.451751391</v>
      </c>
      <c r="C20" s="11">
        <v>10.619420858</v>
      </c>
      <c r="D20" s="11">
        <v>2.734045862</v>
      </c>
      <c r="E20" s="11">
        <v>7.092606801</v>
      </c>
      <c r="F20" s="11">
        <v>20.555494047</v>
      </c>
      <c r="G20" s="11">
        <v>3.439587079</v>
      </c>
      <c r="H20" s="11">
        <v>5.745207141</v>
      </c>
      <c r="I20" s="11">
        <v>10.003272608</v>
      </c>
      <c r="J20" s="11"/>
      <c r="K20" s="11"/>
      <c r="L20" s="11"/>
      <c r="M20" s="11"/>
    </row>
    <row r="21" spans="1:13" ht="12.75">
      <c r="A21" s="304">
        <v>26724</v>
      </c>
      <c r="B21" s="11">
        <v>13.330729776</v>
      </c>
      <c r="C21" s="11">
        <v>9.812394604</v>
      </c>
      <c r="D21" s="11">
        <v>3.449136071</v>
      </c>
      <c r="E21" s="11">
        <v>5.61723406</v>
      </c>
      <c r="F21" s="11">
        <v>21.123492268</v>
      </c>
      <c r="G21" s="11">
        <v>2.675525827</v>
      </c>
      <c r="H21" s="11">
        <v>4.928581214</v>
      </c>
      <c r="I21" s="11">
        <v>9.429941396</v>
      </c>
      <c r="J21" s="11"/>
      <c r="K21" s="11"/>
      <c r="L21" s="11"/>
      <c r="M21" s="11"/>
    </row>
    <row r="22" spans="1:13" ht="12.75">
      <c r="A22" s="304">
        <v>26816</v>
      </c>
      <c r="B22" s="11">
        <v>17.630884281</v>
      </c>
      <c r="C22" s="11">
        <v>11.27789251</v>
      </c>
      <c r="D22" s="11">
        <v>4.378424653</v>
      </c>
      <c r="E22" s="11">
        <v>8.323127162</v>
      </c>
      <c r="F22" s="11">
        <v>21.752742939</v>
      </c>
      <c r="G22" s="11">
        <v>2.26012914</v>
      </c>
      <c r="H22" s="11">
        <v>6.023026218</v>
      </c>
      <c r="I22" s="11">
        <v>10.315898498</v>
      </c>
      <c r="J22" s="11"/>
      <c r="K22" s="11"/>
      <c r="L22" s="11"/>
      <c r="M22" s="11"/>
    </row>
    <row r="23" spans="1:13" ht="12.75">
      <c r="A23" s="304">
        <v>26908</v>
      </c>
      <c r="B23" s="11">
        <v>16.134026835</v>
      </c>
      <c r="C23" s="11">
        <v>11.900954596</v>
      </c>
      <c r="D23" s="11">
        <v>1.034894663</v>
      </c>
      <c r="E23" s="11">
        <v>8.093192674</v>
      </c>
      <c r="F23" s="11">
        <v>22.427465221</v>
      </c>
      <c r="G23" s="11">
        <v>3.657058968</v>
      </c>
      <c r="H23" s="11">
        <v>7.19849552</v>
      </c>
      <c r="I23" s="11">
        <v>10.490642387</v>
      </c>
      <c r="J23" s="11"/>
      <c r="K23" s="11"/>
      <c r="L23" s="11"/>
      <c r="M23" s="11"/>
    </row>
    <row r="24" spans="1:13" ht="12.75">
      <c r="A24" s="304">
        <v>26999</v>
      </c>
      <c r="B24" s="11">
        <v>16.07160834</v>
      </c>
      <c r="C24" s="11">
        <v>13.015463918</v>
      </c>
      <c r="D24" s="11">
        <v>1.64516764</v>
      </c>
      <c r="E24" s="11">
        <v>9.423543644</v>
      </c>
      <c r="F24" s="11">
        <v>23.239747933</v>
      </c>
      <c r="G24" s="11">
        <v>1.880591179</v>
      </c>
      <c r="H24" s="11">
        <v>7.923213192</v>
      </c>
      <c r="I24" s="11">
        <v>11.684622919</v>
      </c>
      <c r="J24" s="11"/>
      <c r="K24" s="11"/>
      <c r="L24" s="11"/>
      <c r="M24" s="11"/>
    </row>
    <row r="25" spans="1:13" ht="12.75">
      <c r="A25" s="304">
        <v>27089</v>
      </c>
      <c r="B25" s="11">
        <v>16.981813851</v>
      </c>
      <c r="C25" s="11">
        <v>12.850140056</v>
      </c>
      <c r="D25" s="11">
        <v>6.749635888</v>
      </c>
      <c r="E25" s="11">
        <v>8.542286688</v>
      </c>
      <c r="F25" s="11">
        <v>24.153993872</v>
      </c>
      <c r="G25" s="11">
        <v>3.68669839</v>
      </c>
      <c r="H25" s="11">
        <v>9.301164091</v>
      </c>
      <c r="I25" s="11">
        <v>11.246376812</v>
      </c>
      <c r="J25" s="11"/>
      <c r="K25" s="11"/>
      <c r="L25" s="11"/>
      <c r="M25" s="11"/>
    </row>
    <row r="26" spans="1:13" ht="12.75">
      <c r="A26" s="304">
        <v>27181</v>
      </c>
      <c r="B26" s="11">
        <v>18.324864153</v>
      </c>
      <c r="C26" s="11">
        <v>10.586150255</v>
      </c>
      <c r="D26" s="11">
        <v>6.061389969</v>
      </c>
      <c r="E26" s="11">
        <v>6.31329738</v>
      </c>
      <c r="F26" s="11">
        <v>24.596915596</v>
      </c>
      <c r="G26" s="11">
        <v>2.431048103</v>
      </c>
      <c r="H26" s="11">
        <v>7.623291405</v>
      </c>
      <c r="I26" s="11">
        <v>10.161137441</v>
      </c>
      <c r="J26" s="11"/>
      <c r="K26" s="11"/>
      <c r="L26" s="11"/>
      <c r="M26" s="11"/>
    </row>
    <row r="27" spans="1:13" ht="12.75">
      <c r="A27" s="304">
        <v>27273</v>
      </c>
      <c r="B27" s="11">
        <v>15.914576079</v>
      </c>
      <c r="C27" s="11">
        <v>13.22742746</v>
      </c>
      <c r="D27" s="11">
        <v>4.785978555</v>
      </c>
      <c r="E27" s="11">
        <v>8.438478076</v>
      </c>
      <c r="F27" s="11">
        <v>24.645333959</v>
      </c>
      <c r="G27" s="11">
        <v>1.292894306</v>
      </c>
      <c r="H27" s="11">
        <v>5.565962338</v>
      </c>
      <c r="I27" s="11">
        <v>10.06624954</v>
      </c>
      <c r="J27" s="11"/>
      <c r="K27" s="11"/>
      <c r="L27" s="11"/>
      <c r="M27" s="11"/>
    </row>
    <row r="28" spans="1:13" ht="12.75">
      <c r="A28" s="304">
        <v>27364</v>
      </c>
      <c r="B28" s="11">
        <v>18.292932698</v>
      </c>
      <c r="C28" s="11">
        <v>15.228426396</v>
      </c>
      <c r="D28" s="11">
        <v>3.447552825</v>
      </c>
      <c r="E28" s="11">
        <v>8.787824474</v>
      </c>
      <c r="F28" s="11">
        <v>24.328954741</v>
      </c>
      <c r="G28" s="11">
        <v>1.332843411</v>
      </c>
      <c r="H28" s="11">
        <v>10.420146244</v>
      </c>
      <c r="I28" s="11">
        <v>10.942851992</v>
      </c>
      <c r="J28" s="11"/>
      <c r="K28" s="11"/>
      <c r="L28" s="11"/>
      <c r="M28" s="11"/>
    </row>
    <row r="29" spans="1:13" ht="12.75">
      <c r="A29" s="304">
        <v>27454</v>
      </c>
      <c r="B29" s="11">
        <v>18.411112801</v>
      </c>
      <c r="C29" s="11">
        <v>13.860902256</v>
      </c>
      <c r="D29" s="11">
        <v>2.894948561</v>
      </c>
      <c r="E29" s="11">
        <v>10.323027471</v>
      </c>
      <c r="F29" s="11">
        <v>23.680125965</v>
      </c>
      <c r="G29" s="11">
        <v>0.182567051</v>
      </c>
      <c r="H29" s="11">
        <v>9.264904696</v>
      </c>
      <c r="I29" s="11">
        <v>9.813499112</v>
      </c>
      <c r="J29" s="11"/>
      <c r="K29" s="11"/>
      <c r="L29" s="11">
        <v>6.566443638</v>
      </c>
      <c r="M29" s="11"/>
    </row>
    <row r="30" spans="1:13" ht="12.75">
      <c r="A30" s="304">
        <v>27546</v>
      </c>
      <c r="B30" s="11">
        <v>17.361375984</v>
      </c>
      <c r="C30" s="11">
        <v>14.280528532</v>
      </c>
      <c r="D30" s="11">
        <v>2.9693013</v>
      </c>
      <c r="E30" s="11">
        <v>7.282406087</v>
      </c>
      <c r="F30" s="11">
        <v>23.319165232</v>
      </c>
      <c r="G30" s="11">
        <v>1.339445111</v>
      </c>
      <c r="H30" s="11">
        <v>8.691517485</v>
      </c>
      <c r="I30" s="11">
        <v>12.463330819</v>
      </c>
      <c r="J30" s="11"/>
      <c r="K30" s="11"/>
      <c r="L30" s="11">
        <v>7.122461211</v>
      </c>
      <c r="M30" s="11"/>
    </row>
    <row r="31" spans="1:13" ht="12.75">
      <c r="A31" s="304">
        <v>27638</v>
      </c>
      <c r="B31" s="11">
        <v>16.68099496</v>
      </c>
      <c r="C31" s="11">
        <v>14.419281114</v>
      </c>
      <c r="D31" s="11">
        <v>2.750705613</v>
      </c>
      <c r="E31" s="11">
        <v>9.394116701</v>
      </c>
      <c r="F31" s="11">
        <v>23.223219662</v>
      </c>
      <c r="G31" s="11">
        <v>0.043480442</v>
      </c>
      <c r="H31" s="11">
        <v>7.324239658</v>
      </c>
      <c r="I31" s="11">
        <v>9.992493119</v>
      </c>
      <c r="J31" s="11"/>
      <c r="K31" s="11"/>
      <c r="L31" s="11">
        <v>8.151530777</v>
      </c>
      <c r="M31" s="11"/>
    </row>
    <row r="32" spans="1:13" ht="12.75">
      <c r="A32" s="304">
        <v>27729</v>
      </c>
      <c r="B32" s="11">
        <v>18.733746971</v>
      </c>
      <c r="C32" s="11">
        <v>13.450784882</v>
      </c>
      <c r="D32" s="11">
        <v>2.739916023</v>
      </c>
      <c r="E32" s="11">
        <v>8.610751644</v>
      </c>
      <c r="F32" s="11">
        <v>23.364124935</v>
      </c>
      <c r="G32" s="11">
        <v>-1.103918999</v>
      </c>
      <c r="H32" s="11">
        <v>7.33138995</v>
      </c>
      <c r="I32" s="11">
        <v>9.996751665</v>
      </c>
      <c r="J32" s="11"/>
      <c r="K32" s="11"/>
      <c r="L32" s="11">
        <v>9.64541826</v>
      </c>
      <c r="M32" s="11"/>
    </row>
    <row r="33" spans="1:13" ht="12.75">
      <c r="A33" s="304">
        <v>27820</v>
      </c>
      <c r="B33" s="11">
        <v>13.704882867</v>
      </c>
      <c r="C33" s="11">
        <v>14.337562124</v>
      </c>
      <c r="D33" s="11">
        <v>2.297925917</v>
      </c>
      <c r="E33" s="11">
        <v>9.264837527</v>
      </c>
      <c r="F33" s="11">
        <v>23.718494728</v>
      </c>
      <c r="G33" s="11">
        <v>-0.356667577</v>
      </c>
      <c r="H33" s="11">
        <v>6.469730014</v>
      </c>
      <c r="I33" s="11">
        <v>9.639889197</v>
      </c>
      <c r="J33" s="11"/>
      <c r="K33" s="11"/>
      <c r="L33" s="11">
        <v>11.386160792</v>
      </c>
      <c r="M33" s="11"/>
    </row>
    <row r="34" spans="1:13" ht="12.75">
      <c r="A34" s="304">
        <v>27912</v>
      </c>
      <c r="B34" s="11">
        <v>14.252318444</v>
      </c>
      <c r="C34" s="11">
        <v>14.683481084</v>
      </c>
      <c r="D34" s="11">
        <v>1.875502974</v>
      </c>
      <c r="E34" s="11">
        <v>7.572362293</v>
      </c>
      <c r="F34" s="11">
        <v>23.767832218</v>
      </c>
      <c r="G34" s="11">
        <v>-0.654250044</v>
      </c>
      <c r="H34" s="11">
        <v>6.049068105</v>
      </c>
      <c r="I34" s="11">
        <v>9.567925263</v>
      </c>
      <c r="J34" s="11"/>
      <c r="K34" s="11"/>
      <c r="L34" s="11">
        <v>12.670314081</v>
      </c>
      <c r="M34" s="11"/>
    </row>
    <row r="35" spans="1:13" ht="12.75">
      <c r="A35" s="304">
        <v>28004</v>
      </c>
      <c r="B35" s="11">
        <v>16.809234587</v>
      </c>
      <c r="C35" s="11">
        <v>12.246053211</v>
      </c>
      <c r="D35" s="11">
        <v>1.777868166</v>
      </c>
      <c r="E35" s="11">
        <v>9.98661826</v>
      </c>
      <c r="F35" s="11">
        <v>23.538886453</v>
      </c>
      <c r="G35" s="11">
        <v>-0.111335059</v>
      </c>
      <c r="H35" s="11">
        <v>6.099023111</v>
      </c>
      <c r="I35" s="11">
        <v>9.447442426</v>
      </c>
      <c r="J35" s="11"/>
      <c r="K35" s="11"/>
      <c r="L35" s="11">
        <v>13.636281642</v>
      </c>
      <c r="M35" s="11"/>
    </row>
    <row r="36" spans="1:13" ht="12.75">
      <c r="A36" s="304">
        <v>28095</v>
      </c>
      <c r="B36" s="11">
        <v>14.86384995</v>
      </c>
      <c r="C36" s="11">
        <v>13.471968358</v>
      </c>
      <c r="D36" s="11">
        <v>1.056542845</v>
      </c>
      <c r="E36" s="11">
        <v>6.947214575</v>
      </c>
      <c r="F36" s="11">
        <v>23.051988696</v>
      </c>
      <c r="G36" s="11">
        <v>-0.142688567</v>
      </c>
      <c r="H36" s="11">
        <v>5.642215884</v>
      </c>
      <c r="I36" s="11">
        <v>8.936265042</v>
      </c>
      <c r="J36" s="11"/>
      <c r="K36" s="11"/>
      <c r="L36" s="11">
        <v>14.387581367</v>
      </c>
      <c r="M36" s="11"/>
    </row>
    <row r="37" spans="1:13" ht="12.75">
      <c r="A37" s="304">
        <v>28185</v>
      </c>
      <c r="B37" s="11">
        <v>15.019790979</v>
      </c>
      <c r="C37" s="11">
        <v>12.825438104</v>
      </c>
      <c r="D37" s="11">
        <v>1.034350538</v>
      </c>
      <c r="E37" s="11">
        <v>6.573026215</v>
      </c>
      <c r="F37" s="11">
        <v>22.319255785</v>
      </c>
      <c r="G37" s="11">
        <v>0.849656196</v>
      </c>
      <c r="H37" s="11">
        <v>8.149031155</v>
      </c>
      <c r="I37" s="11">
        <v>7.992131721</v>
      </c>
      <c r="J37" s="11"/>
      <c r="K37" s="11"/>
      <c r="L37" s="11">
        <v>14.974885493</v>
      </c>
      <c r="M37" s="11"/>
    </row>
    <row r="38" spans="1:13" ht="12.75">
      <c r="A38" s="304">
        <v>28277</v>
      </c>
      <c r="B38" s="11">
        <v>13.423357228</v>
      </c>
      <c r="C38" s="11">
        <v>14.609106163</v>
      </c>
      <c r="D38" s="11">
        <v>0.635649747</v>
      </c>
      <c r="E38" s="11">
        <v>6.134636805</v>
      </c>
      <c r="F38" s="11">
        <v>21.806927904</v>
      </c>
      <c r="G38" s="11">
        <v>-3.456428349</v>
      </c>
      <c r="H38" s="11">
        <v>7.970631057</v>
      </c>
      <c r="I38" s="11">
        <v>8.460884354</v>
      </c>
      <c r="J38" s="11"/>
      <c r="K38" s="11"/>
      <c r="L38" s="11">
        <v>15.681420686</v>
      </c>
      <c r="M38" s="11"/>
    </row>
    <row r="39" spans="1:13" ht="12.75">
      <c r="A39" s="304">
        <v>28369</v>
      </c>
      <c r="B39" s="11">
        <v>13.67745549</v>
      </c>
      <c r="C39" s="11">
        <v>12.511912103</v>
      </c>
      <c r="D39" s="11">
        <v>0.236131332</v>
      </c>
      <c r="E39" s="11">
        <v>7.048014086</v>
      </c>
      <c r="F39" s="11">
        <v>21.505031712</v>
      </c>
      <c r="G39" s="11">
        <v>-0.753823069</v>
      </c>
      <c r="H39" s="11">
        <v>8.403299116</v>
      </c>
      <c r="I39" s="11">
        <v>8.966513099</v>
      </c>
      <c r="J39" s="11"/>
      <c r="K39" s="11"/>
      <c r="L39" s="11">
        <v>16.45394662</v>
      </c>
      <c r="M39" s="11"/>
    </row>
    <row r="40" spans="1:13" ht="12.75">
      <c r="A40" s="304">
        <v>28460</v>
      </c>
      <c r="B40" s="11">
        <v>13.271811233</v>
      </c>
      <c r="C40" s="11">
        <v>13.300013508</v>
      </c>
      <c r="D40" s="11">
        <v>1.908240533</v>
      </c>
      <c r="E40" s="11">
        <v>9.132717777</v>
      </c>
      <c r="F40" s="11">
        <v>21.420437773</v>
      </c>
      <c r="G40" s="11">
        <v>-1.907972721</v>
      </c>
      <c r="H40" s="11">
        <v>8.425296469</v>
      </c>
      <c r="I40" s="11">
        <v>9.403867881</v>
      </c>
      <c r="J40" s="11"/>
      <c r="K40" s="11"/>
      <c r="L40" s="11">
        <v>17.304403256</v>
      </c>
      <c r="M40" s="11"/>
    </row>
    <row r="41" spans="1:13" ht="12.75">
      <c r="A41" s="304">
        <v>28550</v>
      </c>
      <c r="B41" s="11">
        <v>15.056329813</v>
      </c>
      <c r="C41" s="11">
        <v>15.011987935</v>
      </c>
      <c r="D41" s="11">
        <v>1.43101417</v>
      </c>
      <c r="E41" s="11">
        <v>6.672171678</v>
      </c>
      <c r="F41" s="11">
        <v>21.539042115</v>
      </c>
      <c r="G41" s="11">
        <v>-2.152082531</v>
      </c>
      <c r="H41" s="11">
        <v>8.913294479</v>
      </c>
      <c r="I41" s="11">
        <v>9.35733316</v>
      </c>
      <c r="J41" s="11">
        <v>19.317194557</v>
      </c>
      <c r="K41" s="11"/>
      <c r="L41" s="11">
        <v>18.182317538</v>
      </c>
      <c r="M41" s="11"/>
    </row>
    <row r="42" spans="1:13" ht="12.75">
      <c r="A42" s="304">
        <v>28642</v>
      </c>
      <c r="B42" s="11">
        <v>13.244398437</v>
      </c>
      <c r="C42" s="11">
        <v>14.205944313</v>
      </c>
      <c r="D42" s="11">
        <v>3.063326869</v>
      </c>
      <c r="E42" s="11">
        <v>9.567998851</v>
      </c>
      <c r="F42" s="11">
        <v>21.322769932</v>
      </c>
      <c r="G42" s="11">
        <v>-2.848233579</v>
      </c>
      <c r="H42" s="11">
        <v>9.200758651</v>
      </c>
      <c r="I42" s="11">
        <v>8.48908187</v>
      </c>
      <c r="J42" s="11">
        <v>16.834847035</v>
      </c>
      <c r="K42" s="11"/>
      <c r="L42" s="11">
        <v>18.627948651</v>
      </c>
      <c r="M42" s="11"/>
    </row>
    <row r="43" spans="1:13" ht="12.75">
      <c r="A43" s="304">
        <v>28734</v>
      </c>
      <c r="B43" s="11">
        <v>13.832507525</v>
      </c>
      <c r="C43" s="11">
        <v>13.540243024</v>
      </c>
      <c r="D43" s="11">
        <v>3.070315934</v>
      </c>
      <c r="E43" s="11">
        <v>9.657034402</v>
      </c>
      <c r="F43" s="11">
        <v>20.790206486</v>
      </c>
      <c r="G43" s="11">
        <v>-3.935486917</v>
      </c>
      <c r="H43" s="11">
        <v>7.809385509</v>
      </c>
      <c r="I43" s="11">
        <v>8.81324747</v>
      </c>
      <c r="J43" s="11">
        <v>16.603289485</v>
      </c>
      <c r="K43" s="11"/>
      <c r="L43" s="11">
        <v>18.735762404</v>
      </c>
      <c r="M43" s="11"/>
    </row>
    <row r="44" spans="1:13" ht="12.75">
      <c r="A44" s="304">
        <v>28825</v>
      </c>
      <c r="B44" s="11">
        <v>13.379190929</v>
      </c>
      <c r="C44" s="11">
        <v>14.132546593</v>
      </c>
      <c r="D44" s="11">
        <v>2.719810661</v>
      </c>
      <c r="E44" s="11">
        <v>10.695472046</v>
      </c>
      <c r="F44" s="11">
        <v>19.936708124</v>
      </c>
      <c r="G44" s="11">
        <v>-1.71134286</v>
      </c>
      <c r="H44" s="11">
        <v>6.747668853</v>
      </c>
      <c r="I44" s="11">
        <v>8.807021734</v>
      </c>
      <c r="J44" s="11">
        <v>16.408502798</v>
      </c>
      <c r="K44" s="11"/>
      <c r="L44" s="11">
        <v>18.768764839</v>
      </c>
      <c r="M44" s="11"/>
    </row>
    <row r="45" spans="1:13" ht="12.75">
      <c r="A45" s="304">
        <v>28915</v>
      </c>
      <c r="B45" s="11">
        <v>18.366895976</v>
      </c>
      <c r="C45" s="11">
        <v>13.054585511</v>
      </c>
      <c r="D45" s="11">
        <v>2.359403522</v>
      </c>
      <c r="E45" s="11">
        <v>10.693146796</v>
      </c>
      <c r="F45" s="11">
        <v>18.768043263</v>
      </c>
      <c r="G45" s="11">
        <v>-1.295688073</v>
      </c>
      <c r="H45" s="11">
        <v>7.487859865</v>
      </c>
      <c r="I45" s="11">
        <v>9.386950979</v>
      </c>
      <c r="J45" s="11">
        <v>16.685937612</v>
      </c>
      <c r="K45" s="11"/>
      <c r="L45" s="11">
        <v>18.740157607</v>
      </c>
      <c r="M45" s="11"/>
    </row>
    <row r="46" spans="1:13" ht="12.75">
      <c r="A46" s="304">
        <v>29007</v>
      </c>
      <c r="B46" s="11">
        <v>14.740075677</v>
      </c>
      <c r="C46" s="11">
        <v>15.206501169</v>
      </c>
      <c r="D46" s="11">
        <v>1.845003357</v>
      </c>
      <c r="E46" s="11">
        <v>6.823580539</v>
      </c>
      <c r="F46" s="11">
        <v>17.897325577</v>
      </c>
      <c r="G46" s="11">
        <v>-1.564475301</v>
      </c>
      <c r="H46" s="11">
        <v>6.909533928</v>
      </c>
      <c r="I46" s="11">
        <v>8.783591841</v>
      </c>
      <c r="J46" s="11">
        <v>14.649700233</v>
      </c>
      <c r="K46" s="11"/>
      <c r="L46" s="11">
        <v>17.931904263</v>
      </c>
      <c r="M46" s="11"/>
    </row>
    <row r="47" spans="1:13" ht="12.75">
      <c r="A47" s="304">
        <v>29099</v>
      </c>
      <c r="B47" s="11">
        <v>14.326368848</v>
      </c>
      <c r="C47" s="11">
        <v>14.504251775</v>
      </c>
      <c r="D47" s="11">
        <v>2.985130313</v>
      </c>
      <c r="E47" s="11">
        <v>10.735178821</v>
      </c>
      <c r="F47" s="11">
        <v>17.31921531</v>
      </c>
      <c r="G47" s="11">
        <v>-2.234728554</v>
      </c>
      <c r="H47" s="11">
        <v>7.334073831</v>
      </c>
      <c r="I47" s="11">
        <v>8.407762708</v>
      </c>
      <c r="J47" s="11">
        <v>14.543875958</v>
      </c>
      <c r="K47" s="11"/>
      <c r="L47" s="11">
        <v>16.446780298</v>
      </c>
      <c r="M47" s="11"/>
    </row>
    <row r="48" spans="1:13" ht="12.75">
      <c r="A48" s="304">
        <v>29190</v>
      </c>
      <c r="B48" s="11">
        <v>15.258156626</v>
      </c>
      <c r="C48" s="11">
        <v>15.708062378</v>
      </c>
      <c r="D48" s="11">
        <v>2.898700445</v>
      </c>
      <c r="E48" s="11">
        <v>13.870800612</v>
      </c>
      <c r="F48" s="11">
        <v>16.950689145</v>
      </c>
      <c r="G48" s="11">
        <v>-2.767125169</v>
      </c>
      <c r="H48" s="11">
        <v>6.349066449</v>
      </c>
      <c r="I48" s="11">
        <v>8.942005015</v>
      </c>
      <c r="J48" s="11">
        <v>15.350141971</v>
      </c>
      <c r="K48" s="11"/>
      <c r="L48" s="11">
        <v>14.152281003</v>
      </c>
      <c r="M48" s="11"/>
    </row>
    <row r="49" spans="1:13" ht="12.75">
      <c r="A49" s="304">
        <v>29281</v>
      </c>
      <c r="B49" s="11">
        <v>13.773215028</v>
      </c>
      <c r="C49" s="11">
        <v>15.540664774</v>
      </c>
      <c r="D49" s="11">
        <v>3.788858576</v>
      </c>
      <c r="E49" s="11">
        <v>9.273334246</v>
      </c>
      <c r="F49" s="11">
        <v>17.677161352</v>
      </c>
      <c r="G49" s="11">
        <v>10.878675642</v>
      </c>
      <c r="H49" s="11">
        <v>10.027983711</v>
      </c>
      <c r="I49" s="11">
        <v>9.50617284</v>
      </c>
      <c r="J49" s="11">
        <v>13.52700785</v>
      </c>
      <c r="K49" s="11"/>
      <c r="L49" s="11">
        <v>11.081646037</v>
      </c>
      <c r="M49" s="11"/>
    </row>
    <row r="50" spans="1:13" ht="12.75">
      <c r="A50" s="304">
        <v>29373</v>
      </c>
      <c r="B50" s="11">
        <v>15.462480537</v>
      </c>
      <c r="C50" s="11">
        <v>16.459670254</v>
      </c>
      <c r="D50" s="11">
        <v>3.619387986</v>
      </c>
      <c r="E50" s="11">
        <v>12.380748597</v>
      </c>
      <c r="F50" s="11">
        <v>18.167030925</v>
      </c>
      <c r="G50" s="11">
        <v>8.723651814</v>
      </c>
      <c r="H50" s="11">
        <v>10.770501135</v>
      </c>
      <c r="I50" s="11">
        <v>9.922258592</v>
      </c>
      <c r="J50" s="11">
        <v>15.296030231</v>
      </c>
      <c r="K50" s="11"/>
      <c r="L50" s="11">
        <v>9.133403621</v>
      </c>
      <c r="M50" s="11"/>
    </row>
    <row r="51" spans="1:13" ht="12.75">
      <c r="A51" s="304">
        <v>29465</v>
      </c>
      <c r="B51" s="11">
        <v>14.731023399</v>
      </c>
      <c r="C51" s="11">
        <v>15.176838991</v>
      </c>
      <c r="D51" s="11">
        <v>2.725933163</v>
      </c>
      <c r="E51" s="11">
        <v>13.110303851</v>
      </c>
      <c r="F51" s="11">
        <v>17.037396774</v>
      </c>
      <c r="G51" s="11">
        <v>8.630926852</v>
      </c>
      <c r="H51" s="11">
        <v>6.763582331</v>
      </c>
      <c r="I51" s="11">
        <v>9.974272709</v>
      </c>
      <c r="J51" s="11">
        <v>15.110941513</v>
      </c>
      <c r="K51" s="11"/>
      <c r="L51" s="11">
        <v>8.255776726</v>
      </c>
      <c r="M51" s="11"/>
    </row>
    <row r="52" spans="1:13" ht="12.75">
      <c r="A52" s="304">
        <v>29556</v>
      </c>
      <c r="B52" s="11">
        <v>14.756703054</v>
      </c>
      <c r="C52" s="11">
        <v>15.234107206</v>
      </c>
      <c r="D52" s="11">
        <v>2.395458823</v>
      </c>
      <c r="E52" s="11">
        <v>13.714362495</v>
      </c>
      <c r="F52" s="11">
        <v>16.34818128</v>
      </c>
      <c r="G52" s="11">
        <v>8.453617248</v>
      </c>
      <c r="H52" s="11">
        <v>8.518651588</v>
      </c>
      <c r="I52" s="11">
        <v>10.654691562</v>
      </c>
      <c r="J52" s="11">
        <v>14.839375155</v>
      </c>
      <c r="K52" s="11"/>
      <c r="L52" s="11">
        <v>8.188349237</v>
      </c>
      <c r="M52" s="11"/>
    </row>
    <row r="53" spans="1:13" ht="12.75">
      <c r="A53" s="304">
        <v>29646</v>
      </c>
      <c r="B53" s="11">
        <v>12.64831997</v>
      </c>
      <c r="C53" s="11">
        <v>16.373097071</v>
      </c>
      <c r="D53" s="11">
        <v>2.234788579</v>
      </c>
      <c r="E53" s="11">
        <v>12.867619039</v>
      </c>
      <c r="F53" s="11">
        <v>18.089405896</v>
      </c>
      <c r="G53" s="11">
        <v>10.425811197</v>
      </c>
      <c r="H53" s="11">
        <v>9.331979298</v>
      </c>
      <c r="I53" s="11">
        <v>9.787686757</v>
      </c>
      <c r="J53" s="11">
        <v>15.682970479</v>
      </c>
      <c r="K53" s="11"/>
      <c r="L53" s="11">
        <v>8.798792007</v>
      </c>
      <c r="M53" s="11"/>
    </row>
    <row r="54" spans="1:13" ht="12.75">
      <c r="A54" s="304">
        <v>29738</v>
      </c>
      <c r="B54" s="11">
        <v>14.249897884</v>
      </c>
      <c r="C54" s="11">
        <v>17.20488559</v>
      </c>
      <c r="D54" s="11">
        <v>2.036316373</v>
      </c>
      <c r="E54" s="11">
        <v>11.783757731</v>
      </c>
      <c r="F54" s="11">
        <v>18.968599913</v>
      </c>
      <c r="G54" s="11">
        <v>11.677053534</v>
      </c>
      <c r="H54" s="11">
        <v>8.706198412</v>
      </c>
      <c r="I54" s="11">
        <v>9.905574723</v>
      </c>
      <c r="J54" s="11">
        <v>15.359839593</v>
      </c>
      <c r="K54" s="11"/>
      <c r="L54" s="11">
        <v>9.238046083</v>
      </c>
      <c r="M54" s="11"/>
    </row>
    <row r="55" spans="1:13" ht="12.75">
      <c r="A55" s="304">
        <v>29830</v>
      </c>
      <c r="B55" s="11">
        <v>12.776263883</v>
      </c>
      <c r="C55" s="11">
        <v>17.576800278</v>
      </c>
      <c r="D55" s="11">
        <v>3.29662789</v>
      </c>
      <c r="E55" s="11">
        <v>11.257472746</v>
      </c>
      <c r="F55" s="11">
        <v>18.194183007</v>
      </c>
      <c r="G55" s="11">
        <v>11.905343874</v>
      </c>
      <c r="H55" s="11">
        <v>8.064295149</v>
      </c>
      <c r="I55" s="11">
        <v>11.455649212</v>
      </c>
      <c r="J55" s="11">
        <v>14.90487495</v>
      </c>
      <c r="K55" s="11"/>
      <c r="L55" s="11">
        <v>9.544397227</v>
      </c>
      <c r="M55" s="11"/>
    </row>
    <row r="56" spans="1:13" ht="12.75">
      <c r="A56" s="304">
        <v>29921</v>
      </c>
      <c r="B56" s="11">
        <v>13.846505333</v>
      </c>
      <c r="C56" s="11">
        <v>18.45394526</v>
      </c>
      <c r="D56" s="11">
        <v>3.653348217</v>
      </c>
      <c r="E56" s="11">
        <v>11.807702705</v>
      </c>
      <c r="F56" s="11">
        <v>17.542275709</v>
      </c>
      <c r="G56" s="11">
        <v>12.275518786</v>
      </c>
      <c r="H56" s="11">
        <v>7.620745589</v>
      </c>
      <c r="I56" s="11">
        <v>12.231759657</v>
      </c>
      <c r="J56" s="11">
        <v>13.598800878</v>
      </c>
      <c r="K56" s="11"/>
      <c r="L56" s="11">
        <v>9.864572125</v>
      </c>
      <c r="M56" s="11"/>
    </row>
    <row r="57" spans="1:13" ht="12.75">
      <c r="A57" s="304">
        <v>30011</v>
      </c>
      <c r="B57" s="11">
        <v>12.161722659</v>
      </c>
      <c r="C57" s="11">
        <v>21.190722685</v>
      </c>
      <c r="D57" s="11">
        <v>4.134780303</v>
      </c>
      <c r="E57" s="11">
        <v>11.328161785</v>
      </c>
      <c r="F57" s="11">
        <v>17.212576758</v>
      </c>
      <c r="G57" s="11">
        <v>12.002585525</v>
      </c>
      <c r="H57" s="11">
        <v>5.810375346</v>
      </c>
      <c r="I57" s="11">
        <v>11.573995592</v>
      </c>
      <c r="J57" s="11">
        <v>14.777484718</v>
      </c>
      <c r="K57" s="11"/>
      <c r="L57" s="11">
        <v>10.203736364</v>
      </c>
      <c r="M57" s="11"/>
    </row>
    <row r="58" spans="1:13" ht="12.75">
      <c r="A58" s="304">
        <v>30103</v>
      </c>
      <c r="B58" s="11">
        <v>13.251278005</v>
      </c>
      <c r="C58" s="11">
        <v>20.564460885</v>
      </c>
      <c r="D58" s="11">
        <v>4.255013729</v>
      </c>
      <c r="E58" s="11">
        <v>12.117602631</v>
      </c>
      <c r="F58" s="11">
        <v>16.426900823</v>
      </c>
      <c r="G58" s="11">
        <v>13.323066815</v>
      </c>
      <c r="H58" s="11">
        <v>4.98919922</v>
      </c>
      <c r="I58" s="11">
        <v>11.776230772</v>
      </c>
      <c r="J58" s="11">
        <v>14.228279538</v>
      </c>
      <c r="K58" s="11"/>
      <c r="L58" s="11">
        <v>10.482586698</v>
      </c>
      <c r="M58" s="11"/>
    </row>
    <row r="59" spans="1:13" ht="12.75">
      <c r="A59" s="304">
        <v>30195</v>
      </c>
      <c r="B59" s="11">
        <v>12.039296114</v>
      </c>
      <c r="C59" s="11">
        <v>20.047520941</v>
      </c>
      <c r="D59" s="11">
        <v>4.035253683</v>
      </c>
      <c r="E59" s="11">
        <v>10.250271192</v>
      </c>
      <c r="F59" s="11">
        <v>16.818800252</v>
      </c>
      <c r="G59" s="11">
        <v>13.786327548</v>
      </c>
      <c r="H59" s="11">
        <v>5.028042805</v>
      </c>
      <c r="I59" s="11">
        <v>11.449820203</v>
      </c>
      <c r="J59" s="11">
        <v>14.13025449</v>
      </c>
      <c r="K59" s="11"/>
      <c r="L59" s="11">
        <v>10.703850961</v>
      </c>
      <c r="M59" s="11"/>
    </row>
    <row r="60" spans="1:13" ht="12.75">
      <c r="A60" s="304">
        <v>30286</v>
      </c>
      <c r="B60" s="11">
        <v>11.505550858</v>
      </c>
      <c r="C60" s="11">
        <v>18.924970322</v>
      </c>
      <c r="D60" s="11">
        <v>2.397005127</v>
      </c>
      <c r="E60" s="11">
        <v>9.328961382</v>
      </c>
      <c r="F60" s="11">
        <v>16.798626798</v>
      </c>
      <c r="G60" s="11">
        <v>12.448778064</v>
      </c>
      <c r="H60" s="11">
        <v>4.08896465</v>
      </c>
      <c r="I60" s="11">
        <v>9.972969702</v>
      </c>
      <c r="J60" s="11">
        <v>12.558537935</v>
      </c>
      <c r="K60" s="11"/>
      <c r="L60" s="11">
        <v>10.822874211</v>
      </c>
      <c r="M60" s="11"/>
    </row>
    <row r="61" spans="1:13" ht="12.75">
      <c r="A61" s="304">
        <v>30376</v>
      </c>
      <c r="B61" s="11">
        <v>10.276196004</v>
      </c>
      <c r="C61" s="11">
        <v>16.514024906</v>
      </c>
      <c r="D61" s="11">
        <v>5.283375296</v>
      </c>
      <c r="E61" s="11">
        <v>9.01616292</v>
      </c>
      <c r="F61" s="11">
        <v>15.465638642</v>
      </c>
      <c r="G61" s="11">
        <v>11.147640871</v>
      </c>
      <c r="H61" s="11">
        <v>6.044799479</v>
      </c>
      <c r="I61" s="11">
        <v>9.804854831</v>
      </c>
      <c r="J61" s="11">
        <v>14.302331674</v>
      </c>
      <c r="K61" s="11"/>
      <c r="L61" s="11">
        <v>10.848551689</v>
      </c>
      <c r="M61" s="11"/>
    </row>
    <row r="62" spans="1:13" ht="12.75">
      <c r="A62" s="304">
        <v>30468</v>
      </c>
      <c r="B62" s="11">
        <v>9.551537287</v>
      </c>
      <c r="C62" s="11">
        <v>15.943928853</v>
      </c>
      <c r="D62" s="11">
        <v>6.3017626</v>
      </c>
      <c r="E62" s="11">
        <v>9.480840232</v>
      </c>
      <c r="F62" s="11">
        <v>16.471848786</v>
      </c>
      <c r="G62" s="11">
        <v>11.034230174</v>
      </c>
      <c r="H62" s="11">
        <v>6.374250445</v>
      </c>
      <c r="I62" s="11">
        <v>8.715489003</v>
      </c>
      <c r="J62" s="11">
        <v>13.12533749</v>
      </c>
      <c r="K62" s="11"/>
      <c r="L62" s="11">
        <v>11.136486983</v>
      </c>
      <c r="M62" s="11"/>
    </row>
    <row r="63" spans="1:13" ht="12.75">
      <c r="A63" s="304">
        <v>30560</v>
      </c>
      <c r="B63" s="11">
        <v>13.018186272</v>
      </c>
      <c r="C63" s="11">
        <v>18.385977725</v>
      </c>
      <c r="D63" s="11">
        <v>6.249898316</v>
      </c>
      <c r="E63" s="11">
        <v>7.81164572</v>
      </c>
      <c r="F63" s="11">
        <v>16.495629007</v>
      </c>
      <c r="G63" s="11">
        <v>10.547936667</v>
      </c>
      <c r="H63" s="11">
        <v>4.914656177</v>
      </c>
      <c r="I63" s="11">
        <v>8.364326376</v>
      </c>
      <c r="J63" s="11">
        <v>12.857352288</v>
      </c>
      <c r="K63" s="11"/>
      <c r="L63" s="11">
        <v>11.659792617</v>
      </c>
      <c r="M63" s="11"/>
    </row>
    <row r="64" spans="1:13" ht="12.75">
      <c r="A64" s="304">
        <v>30651</v>
      </c>
      <c r="B64" s="11">
        <v>12.471925023</v>
      </c>
      <c r="C64" s="11">
        <v>16.589939604</v>
      </c>
      <c r="D64" s="11">
        <v>4.77152329</v>
      </c>
      <c r="E64" s="11">
        <v>9.206540814</v>
      </c>
      <c r="F64" s="11">
        <v>16.356430291</v>
      </c>
      <c r="G64" s="11">
        <v>11.232653804</v>
      </c>
      <c r="H64" s="11">
        <v>3.774742764</v>
      </c>
      <c r="I64" s="11">
        <v>8.971618135</v>
      </c>
      <c r="J64" s="11">
        <v>12.201352066</v>
      </c>
      <c r="K64" s="11"/>
      <c r="L64" s="11">
        <v>12.445443982</v>
      </c>
      <c r="M64" s="11"/>
    </row>
    <row r="65" spans="1:13" ht="12.75">
      <c r="A65" s="304">
        <v>30742</v>
      </c>
      <c r="B65" s="11">
        <v>13.076993519</v>
      </c>
      <c r="C65" s="11">
        <v>15.149352921</v>
      </c>
      <c r="D65" s="11">
        <v>5.415946117</v>
      </c>
      <c r="E65" s="11">
        <v>9.539518751</v>
      </c>
      <c r="F65" s="11">
        <v>16.379770431</v>
      </c>
      <c r="G65" s="11">
        <v>10.19496206</v>
      </c>
      <c r="H65" s="11">
        <v>4.302344027</v>
      </c>
      <c r="I65" s="11">
        <v>10.269846362</v>
      </c>
      <c r="J65" s="11">
        <v>11.65040986</v>
      </c>
      <c r="K65" s="11"/>
      <c r="L65" s="11">
        <v>13.458941645</v>
      </c>
      <c r="M65" s="11"/>
    </row>
    <row r="66" spans="1:13" ht="12.75">
      <c r="A66" s="304">
        <v>30834</v>
      </c>
      <c r="B66" s="11">
        <v>13.275683599</v>
      </c>
      <c r="C66" s="11">
        <v>17.195898398</v>
      </c>
      <c r="D66" s="11">
        <v>4.613643203</v>
      </c>
      <c r="E66" s="11">
        <v>8.828804603</v>
      </c>
      <c r="F66" s="11">
        <v>15.766096137</v>
      </c>
      <c r="G66" s="11">
        <v>11.500733375</v>
      </c>
      <c r="H66" s="11">
        <v>4.847452616</v>
      </c>
      <c r="I66" s="11">
        <v>10.629007104</v>
      </c>
      <c r="J66" s="11">
        <v>11.176759816</v>
      </c>
      <c r="K66" s="11"/>
      <c r="L66" s="11">
        <v>14.08124491</v>
      </c>
      <c r="M66" s="11"/>
    </row>
    <row r="67" spans="1:13" ht="12.75">
      <c r="A67" s="304">
        <v>30926</v>
      </c>
      <c r="B67" s="11">
        <v>13.22664227</v>
      </c>
      <c r="C67" s="11">
        <v>17.124738528</v>
      </c>
      <c r="D67" s="11">
        <v>4.304641702</v>
      </c>
      <c r="E67" s="11">
        <v>10.153839745</v>
      </c>
      <c r="F67" s="11">
        <v>15.355436061</v>
      </c>
      <c r="G67" s="11">
        <v>12.215336727</v>
      </c>
      <c r="H67" s="11">
        <v>5.478208566</v>
      </c>
      <c r="I67" s="11">
        <v>11.319796954</v>
      </c>
      <c r="J67" s="11">
        <v>11.301331417</v>
      </c>
      <c r="K67" s="11"/>
      <c r="L67" s="11">
        <v>14.35590044</v>
      </c>
      <c r="M67" s="11"/>
    </row>
    <row r="68" spans="1:13" ht="12.75">
      <c r="A68" s="304">
        <v>31017</v>
      </c>
      <c r="B68" s="11">
        <v>13.240044301</v>
      </c>
      <c r="C68" s="11">
        <v>17.21101154</v>
      </c>
      <c r="D68" s="11">
        <v>3.450274288</v>
      </c>
      <c r="E68" s="11">
        <v>11.583971062</v>
      </c>
      <c r="F68" s="11">
        <v>16.913930777</v>
      </c>
      <c r="G68" s="11">
        <v>12.636902147</v>
      </c>
      <c r="H68" s="11">
        <v>5.828016977</v>
      </c>
      <c r="I68" s="11">
        <v>10.991207034</v>
      </c>
      <c r="J68" s="11">
        <v>11.227029633</v>
      </c>
      <c r="K68" s="11"/>
      <c r="L68" s="11">
        <v>14.231946663</v>
      </c>
      <c r="M68" s="11"/>
    </row>
    <row r="69" spans="1:13" ht="12.75">
      <c r="A69" s="304">
        <v>31107</v>
      </c>
      <c r="B69" s="11">
        <v>12.369734749</v>
      </c>
      <c r="C69" s="11">
        <v>16.791583319</v>
      </c>
      <c r="D69" s="11">
        <v>3.438833594</v>
      </c>
      <c r="E69" s="11">
        <v>9.352760923</v>
      </c>
      <c r="F69" s="11">
        <v>14.928973601</v>
      </c>
      <c r="G69" s="11">
        <v>10.343165673</v>
      </c>
      <c r="H69" s="11">
        <v>3.559062205</v>
      </c>
      <c r="I69" s="11">
        <v>9.359540927</v>
      </c>
      <c r="J69" s="11">
        <v>10.53010633</v>
      </c>
      <c r="K69" s="11"/>
      <c r="L69" s="11">
        <v>13.736894458</v>
      </c>
      <c r="M69" s="11"/>
    </row>
    <row r="70" spans="1:13" ht="12.75">
      <c r="A70" s="304">
        <v>31199</v>
      </c>
      <c r="B70" s="11">
        <v>10.317765951</v>
      </c>
      <c r="C70" s="11">
        <v>16.256747155</v>
      </c>
      <c r="D70" s="11">
        <v>3.200406792</v>
      </c>
      <c r="E70" s="11">
        <v>11.106525052</v>
      </c>
      <c r="F70" s="11">
        <v>14.868056459</v>
      </c>
      <c r="G70" s="11">
        <v>12.036759765</v>
      </c>
      <c r="H70" s="11">
        <v>5.388456957</v>
      </c>
      <c r="I70" s="11">
        <v>10.229022325</v>
      </c>
      <c r="J70" s="11">
        <v>10.03407984</v>
      </c>
      <c r="K70" s="11"/>
      <c r="L70" s="11">
        <v>13.909062513</v>
      </c>
      <c r="M70" s="11"/>
    </row>
    <row r="71" spans="1:13" ht="12.75">
      <c r="A71" s="304">
        <v>31291</v>
      </c>
      <c r="B71" s="11">
        <v>10.506450664</v>
      </c>
      <c r="C71" s="11">
        <v>14.892829378</v>
      </c>
      <c r="D71" s="11">
        <v>3.081308861</v>
      </c>
      <c r="E71" s="11">
        <v>9.000825338</v>
      </c>
      <c r="F71" s="11">
        <v>16.080497035</v>
      </c>
      <c r="G71" s="11">
        <v>11.789050044</v>
      </c>
      <c r="H71" s="11">
        <v>6.554162356</v>
      </c>
      <c r="I71" s="11">
        <v>7.889584336</v>
      </c>
      <c r="J71" s="11">
        <v>11.086639719</v>
      </c>
      <c r="K71" s="11"/>
      <c r="L71" s="11">
        <v>14.691765796</v>
      </c>
      <c r="M71" s="11"/>
    </row>
    <row r="72" spans="1:13" ht="12.75">
      <c r="A72" s="304">
        <v>31382</v>
      </c>
      <c r="B72" s="11">
        <v>10.10429823</v>
      </c>
      <c r="C72" s="11">
        <v>15.122363889</v>
      </c>
      <c r="D72" s="11">
        <v>2.864780598</v>
      </c>
      <c r="E72" s="11">
        <v>9.127103485</v>
      </c>
      <c r="F72" s="11">
        <v>15.946359896</v>
      </c>
      <c r="G72" s="11">
        <v>11.395549637</v>
      </c>
      <c r="H72" s="11">
        <v>6.613404768</v>
      </c>
      <c r="I72" s="11">
        <v>8.57106831</v>
      </c>
      <c r="J72" s="11">
        <v>10.932506319</v>
      </c>
      <c r="K72" s="11"/>
      <c r="L72" s="11">
        <v>15.980262953</v>
      </c>
      <c r="M72" s="11"/>
    </row>
    <row r="73" spans="1:13" ht="12.75">
      <c r="A73" s="304">
        <v>31472</v>
      </c>
      <c r="B73" s="11">
        <v>11.480402208</v>
      </c>
      <c r="C73" s="11">
        <v>14.953137637</v>
      </c>
      <c r="D73" s="11">
        <v>1.372313679</v>
      </c>
      <c r="E73" s="11">
        <v>7.239661373</v>
      </c>
      <c r="F73" s="11">
        <v>15.469203246</v>
      </c>
      <c r="G73" s="11">
        <v>11.753967346</v>
      </c>
      <c r="H73" s="11">
        <v>6.037633323</v>
      </c>
      <c r="I73" s="11">
        <v>8.897754685</v>
      </c>
      <c r="J73" s="11">
        <v>11.207923082</v>
      </c>
      <c r="K73" s="11"/>
      <c r="L73" s="11">
        <v>17.694351817</v>
      </c>
      <c r="M73" s="11"/>
    </row>
    <row r="74" spans="1:13" ht="12.75">
      <c r="A74" s="304">
        <v>31564</v>
      </c>
      <c r="B74" s="11">
        <v>8.659815308</v>
      </c>
      <c r="C74" s="11">
        <v>14.006522356</v>
      </c>
      <c r="D74" s="11">
        <v>1.00961537</v>
      </c>
      <c r="E74" s="11">
        <v>8.879776526</v>
      </c>
      <c r="F74" s="11">
        <v>15.363182902</v>
      </c>
      <c r="G74" s="11">
        <v>11.760568227</v>
      </c>
      <c r="H74" s="11">
        <v>5.031730275</v>
      </c>
      <c r="I74" s="11">
        <v>8.886237802</v>
      </c>
      <c r="J74" s="11">
        <v>9.531581877</v>
      </c>
      <c r="K74" s="11"/>
      <c r="L74" s="11">
        <v>19.093745322</v>
      </c>
      <c r="M74" s="11"/>
    </row>
    <row r="75" spans="1:13" ht="12.75">
      <c r="A75" s="304">
        <v>31656</v>
      </c>
      <c r="B75" s="11">
        <v>9.608313976</v>
      </c>
      <c r="C75" s="11">
        <v>12.081666274</v>
      </c>
      <c r="D75" s="11">
        <v>1.160073046</v>
      </c>
      <c r="E75" s="11">
        <v>8.007359232</v>
      </c>
      <c r="F75" s="11">
        <v>14.377883893</v>
      </c>
      <c r="G75" s="11">
        <v>11.822285079</v>
      </c>
      <c r="H75" s="11">
        <v>2.852613875</v>
      </c>
      <c r="I75" s="11">
        <v>7.749992441</v>
      </c>
      <c r="J75" s="11">
        <v>9.262967502</v>
      </c>
      <c r="K75" s="11"/>
      <c r="L75" s="11">
        <v>20.217649637</v>
      </c>
      <c r="M75" s="11"/>
    </row>
    <row r="76" spans="1:13" ht="12.75">
      <c r="A76" s="304">
        <v>31747</v>
      </c>
      <c r="B76" s="11">
        <v>9.201526284</v>
      </c>
      <c r="C76" s="11">
        <v>12.763651041</v>
      </c>
      <c r="D76" s="11">
        <v>2.407990501</v>
      </c>
      <c r="E76" s="11">
        <v>8.06376704</v>
      </c>
      <c r="F76" s="11">
        <v>13.89325564</v>
      </c>
      <c r="G76" s="11">
        <v>11.635694691</v>
      </c>
      <c r="H76" s="11">
        <v>2.54460048</v>
      </c>
      <c r="I76" s="11">
        <v>7.172666406</v>
      </c>
      <c r="J76" s="11">
        <v>9.154071472</v>
      </c>
      <c r="K76" s="11"/>
      <c r="L76" s="11">
        <v>21.183592623</v>
      </c>
      <c r="M76" s="11"/>
    </row>
    <row r="77" spans="1:13" ht="12.75">
      <c r="A77" s="304">
        <v>31837</v>
      </c>
      <c r="B77" s="11">
        <v>7.747023052</v>
      </c>
      <c r="C77" s="11">
        <v>12.829374626</v>
      </c>
      <c r="D77" s="11">
        <v>2.974291076</v>
      </c>
      <c r="E77" s="11">
        <v>6.744343381</v>
      </c>
      <c r="F77" s="11">
        <v>12.822488758</v>
      </c>
      <c r="G77" s="11">
        <v>11.774870686</v>
      </c>
      <c r="H77" s="11">
        <v>1.734953686</v>
      </c>
      <c r="I77" s="11">
        <v>8.036502797</v>
      </c>
      <c r="J77" s="11">
        <v>8.125683136</v>
      </c>
      <c r="K77" s="11"/>
      <c r="L77" s="11">
        <v>22.009056543</v>
      </c>
      <c r="M77" s="11"/>
    </row>
    <row r="78" spans="1:13" ht="12.75">
      <c r="A78" s="304">
        <v>31929</v>
      </c>
      <c r="B78" s="11">
        <v>7.456412004</v>
      </c>
      <c r="C78" s="11">
        <v>11.501643891</v>
      </c>
      <c r="D78" s="11">
        <v>3.455024421</v>
      </c>
      <c r="E78" s="11">
        <v>7.167885994</v>
      </c>
      <c r="F78" s="11">
        <v>13.200899228</v>
      </c>
      <c r="G78" s="11">
        <v>10.232476073</v>
      </c>
      <c r="H78" s="11">
        <v>-0.660260775</v>
      </c>
      <c r="I78" s="11">
        <v>5.847470128</v>
      </c>
      <c r="J78" s="11">
        <v>8.383810974</v>
      </c>
      <c r="K78" s="11"/>
      <c r="L78" s="11">
        <v>22.786614252</v>
      </c>
      <c r="M78" s="11"/>
    </row>
    <row r="79" spans="1:13" ht="12.75">
      <c r="A79" s="304">
        <v>32021</v>
      </c>
      <c r="B79" s="11">
        <v>9.871554323</v>
      </c>
      <c r="C79" s="11">
        <v>11.808797423</v>
      </c>
      <c r="D79" s="11">
        <v>4.025248558</v>
      </c>
      <c r="E79" s="11">
        <v>5.973224965</v>
      </c>
      <c r="F79" s="11">
        <v>13.266368745</v>
      </c>
      <c r="G79" s="11">
        <v>10.290164663</v>
      </c>
      <c r="H79" s="11">
        <v>-0.304241466</v>
      </c>
      <c r="I79" s="11">
        <v>6.477070539</v>
      </c>
      <c r="J79" s="11">
        <v>8.049972804</v>
      </c>
      <c r="K79" s="11"/>
      <c r="L79" s="11">
        <v>23.513369595</v>
      </c>
      <c r="M79" s="11"/>
    </row>
    <row r="80" spans="1:13" ht="12.75">
      <c r="A80" s="304">
        <v>32112</v>
      </c>
      <c r="B80" s="11">
        <v>4.966073071</v>
      </c>
      <c r="C80" s="11">
        <v>11.458535011</v>
      </c>
      <c r="D80" s="11">
        <v>2.230070288</v>
      </c>
      <c r="E80" s="11">
        <v>5.815467772</v>
      </c>
      <c r="F80" s="11">
        <v>12.88346829</v>
      </c>
      <c r="G80" s="11">
        <v>9.135569998</v>
      </c>
      <c r="H80" s="11">
        <v>-2.3661241</v>
      </c>
      <c r="I80" s="11">
        <v>7.548493951</v>
      </c>
      <c r="J80" s="11">
        <v>7.739528569</v>
      </c>
      <c r="K80" s="11"/>
      <c r="L80" s="11">
        <v>24.24852922</v>
      </c>
      <c r="M80" s="11"/>
    </row>
    <row r="81" spans="1:13" ht="12.75">
      <c r="A81" s="304">
        <v>32203</v>
      </c>
      <c r="B81" s="11">
        <v>5.577457094</v>
      </c>
      <c r="C81" s="11">
        <v>11.348818472</v>
      </c>
      <c r="D81" s="11">
        <v>0.401742591</v>
      </c>
      <c r="E81" s="11">
        <v>5.013666218</v>
      </c>
      <c r="F81" s="11">
        <v>13.125730029</v>
      </c>
      <c r="G81" s="11">
        <v>10.667737762</v>
      </c>
      <c r="H81" s="11">
        <v>-2.282866342</v>
      </c>
      <c r="I81" s="11">
        <v>7.214511475</v>
      </c>
      <c r="J81" s="11">
        <v>8.127642735</v>
      </c>
      <c r="K81" s="11"/>
      <c r="L81" s="11">
        <v>24.983095539</v>
      </c>
      <c r="M81" s="11"/>
    </row>
    <row r="82" spans="1:13" ht="12.75">
      <c r="A82" s="304">
        <v>32295</v>
      </c>
      <c r="B82" s="11">
        <v>6.610703387</v>
      </c>
      <c r="C82" s="11">
        <v>11.416156633</v>
      </c>
      <c r="D82" s="11">
        <v>0.030935906</v>
      </c>
      <c r="E82" s="11">
        <v>5.460300712</v>
      </c>
      <c r="F82" s="11">
        <v>14.286299333</v>
      </c>
      <c r="G82" s="11">
        <v>9.826212295</v>
      </c>
      <c r="H82" s="11">
        <v>-1.128309689</v>
      </c>
      <c r="I82" s="11">
        <v>7.374774338</v>
      </c>
      <c r="J82" s="11">
        <v>8.850312695</v>
      </c>
      <c r="K82" s="11"/>
      <c r="L82" s="11">
        <v>25.323290721</v>
      </c>
      <c r="M82" s="11"/>
    </row>
    <row r="83" spans="1:13" ht="12.75">
      <c r="A83" s="304">
        <v>32387</v>
      </c>
      <c r="B83" s="11">
        <v>6.015542046</v>
      </c>
      <c r="C83" s="11">
        <v>13.175333823</v>
      </c>
      <c r="D83" s="11">
        <v>-1.112960609</v>
      </c>
      <c r="E83" s="11">
        <v>3.961023836</v>
      </c>
      <c r="F83" s="11">
        <v>14.162435993</v>
      </c>
      <c r="G83" s="11">
        <v>9.72891385</v>
      </c>
      <c r="H83" s="11">
        <v>-2.043576682</v>
      </c>
      <c r="I83" s="11">
        <v>7.396746593</v>
      </c>
      <c r="J83" s="11">
        <v>8.202115382</v>
      </c>
      <c r="K83" s="11"/>
      <c r="L83" s="11">
        <v>25.316935985</v>
      </c>
      <c r="M83" s="11"/>
    </row>
    <row r="84" spans="1:13" ht="12.75">
      <c r="A84" s="304">
        <v>32478</v>
      </c>
      <c r="B84" s="11">
        <v>7.130644132</v>
      </c>
      <c r="C84" s="11">
        <v>13.221058344</v>
      </c>
      <c r="D84" s="11">
        <v>-0.676212023</v>
      </c>
      <c r="E84" s="11">
        <v>5.226855265</v>
      </c>
      <c r="F84" s="11">
        <v>12.504477883</v>
      </c>
      <c r="G84" s="11">
        <v>10.809567518</v>
      </c>
      <c r="H84" s="11">
        <v>-1.82659297</v>
      </c>
      <c r="I84" s="11">
        <v>7.143042273</v>
      </c>
      <c r="J84" s="11">
        <v>9.035691469</v>
      </c>
      <c r="K84" s="11"/>
      <c r="L84" s="11">
        <v>25.006584419</v>
      </c>
      <c r="M84" s="11"/>
    </row>
    <row r="85" spans="1:13" ht="12.75">
      <c r="A85" s="304">
        <v>32568</v>
      </c>
      <c r="B85" s="11">
        <v>7.13800607</v>
      </c>
      <c r="C85" s="11">
        <v>14.089741539</v>
      </c>
      <c r="D85" s="11">
        <v>-0.733812283</v>
      </c>
      <c r="E85" s="11">
        <v>5.606386469</v>
      </c>
      <c r="F85" s="11">
        <v>13.360321385</v>
      </c>
      <c r="G85" s="11">
        <v>11.326758007</v>
      </c>
      <c r="H85" s="11">
        <v>-1.910976349</v>
      </c>
      <c r="I85" s="11">
        <v>7.936788875</v>
      </c>
      <c r="J85" s="11">
        <v>8.243599602</v>
      </c>
      <c r="K85" s="11"/>
      <c r="L85" s="11">
        <v>24.419602499</v>
      </c>
      <c r="M85" s="11"/>
    </row>
    <row r="86" spans="1:13" ht="12.75">
      <c r="A86" s="304">
        <v>32660</v>
      </c>
      <c r="B86" s="11">
        <v>7.693822134</v>
      </c>
      <c r="C86" s="11">
        <v>12.218541501</v>
      </c>
      <c r="D86" s="11">
        <v>-0.24585295</v>
      </c>
      <c r="E86" s="11">
        <v>5.15359621</v>
      </c>
      <c r="F86" s="11">
        <v>12.959703858</v>
      </c>
      <c r="G86" s="11">
        <v>11.868416488</v>
      </c>
      <c r="H86" s="11">
        <v>-2.342991615</v>
      </c>
      <c r="I86" s="11">
        <v>7.146613247</v>
      </c>
      <c r="J86" s="11">
        <v>8.373185413</v>
      </c>
      <c r="K86" s="11"/>
      <c r="L86" s="11">
        <v>23.894131841</v>
      </c>
      <c r="M86" s="11"/>
    </row>
    <row r="87" spans="1:13" ht="12.75">
      <c r="A87" s="304">
        <v>32752</v>
      </c>
      <c r="B87" s="11">
        <v>7.772768807</v>
      </c>
      <c r="C87" s="11">
        <v>12.409796431</v>
      </c>
      <c r="D87" s="11">
        <v>0.2949014</v>
      </c>
      <c r="E87" s="11">
        <v>8.155587729</v>
      </c>
      <c r="F87" s="11">
        <v>13.371658253</v>
      </c>
      <c r="G87" s="11">
        <v>11.956299846</v>
      </c>
      <c r="H87" s="11">
        <v>-0.566048817</v>
      </c>
      <c r="I87" s="11">
        <v>6.680367445</v>
      </c>
      <c r="J87" s="11">
        <v>8.930825557</v>
      </c>
      <c r="K87" s="11"/>
      <c r="L87" s="11">
        <v>23.430874104</v>
      </c>
      <c r="M87" s="11"/>
    </row>
    <row r="88" spans="1:13" ht="12.75">
      <c r="A88" s="304">
        <v>32843</v>
      </c>
      <c r="B88" s="11">
        <v>8.894609052</v>
      </c>
      <c r="C88" s="11">
        <v>13.305935579</v>
      </c>
      <c r="D88" s="11">
        <v>0.647270946</v>
      </c>
      <c r="E88" s="11">
        <v>7.706693244</v>
      </c>
      <c r="F88" s="11">
        <v>14.584016987</v>
      </c>
      <c r="G88" s="11">
        <v>13.628293005</v>
      </c>
      <c r="H88" s="11">
        <v>-0.198555131</v>
      </c>
      <c r="I88" s="11">
        <v>6.817904623</v>
      </c>
      <c r="J88" s="11">
        <v>9.748623052</v>
      </c>
      <c r="K88" s="11"/>
      <c r="L88" s="11">
        <v>22.881138863</v>
      </c>
      <c r="M88" s="11"/>
    </row>
    <row r="89" spans="1:13" ht="12.75">
      <c r="A89" s="304">
        <v>32933</v>
      </c>
      <c r="B89" s="11">
        <v>8.978471198</v>
      </c>
      <c r="C89" s="11">
        <v>13.172920424</v>
      </c>
      <c r="D89" s="11">
        <v>2.469909922</v>
      </c>
      <c r="E89" s="11">
        <v>7.746933505</v>
      </c>
      <c r="F89" s="11">
        <v>13.150112025</v>
      </c>
      <c r="G89" s="11">
        <v>15.008119245</v>
      </c>
      <c r="H89" s="11">
        <v>0.016947163</v>
      </c>
      <c r="I89" s="11">
        <v>6.969653661</v>
      </c>
      <c r="J89" s="11">
        <v>9.466221417</v>
      </c>
      <c r="K89" s="11"/>
      <c r="L89" s="11">
        <v>22.2568594</v>
      </c>
      <c r="M89" s="11"/>
    </row>
    <row r="90" spans="1:13" ht="12.75">
      <c r="A90" s="304">
        <v>33025</v>
      </c>
      <c r="B90" s="11">
        <v>8.757998302</v>
      </c>
      <c r="C90" s="11">
        <v>11.980180341</v>
      </c>
      <c r="D90" s="11">
        <v>2.454369702</v>
      </c>
      <c r="E90" s="11">
        <v>7.351324818</v>
      </c>
      <c r="F90" s="11">
        <v>13.431581998</v>
      </c>
      <c r="G90" s="11">
        <v>15.034552122</v>
      </c>
      <c r="H90" s="11">
        <v>1.753015175</v>
      </c>
      <c r="I90" s="11">
        <v>7.195239099</v>
      </c>
      <c r="J90" s="11">
        <v>8.897192199</v>
      </c>
      <c r="K90" s="11"/>
      <c r="L90" s="11">
        <v>22.121440281</v>
      </c>
      <c r="M90" s="11"/>
    </row>
    <row r="91" spans="1:13" ht="12.75">
      <c r="A91" s="304">
        <v>33117</v>
      </c>
      <c r="B91" s="11">
        <v>8.268424997</v>
      </c>
      <c r="C91" s="11">
        <v>13.342987712</v>
      </c>
      <c r="D91" s="11">
        <v>3.918908919</v>
      </c>
      <c r="E91" s="11">
        <v>8.160805074</v>
      </c>
      <c r="F91" s="11">
        <v>14.548568075</v>
      </c>
      <c r="G91" s="11">
        <v>15.175044875</v>
      </c>
      <c r="H91" s="11">
        <v>3.5586149</v>
      </c>
      <c r="I91" s="11">
        <v>6.888899163</v>
      </c>
      <c r="J91" s="11">
        <v>10.282450966</v>
      </c>
      <c r="K91" s="11"/>
      <c r="L91" s="11">
        <v>22.416507439</v>
      </c>
      <c r="M91" s="11"/>
    </row>
    <row r="92" spans="1:13" ht="12.75">
      <c r="A92" s="304">
        <v>33208</v>
      </c>
      <c r="B92" s="11">
        <v>8.006838076</v>
      </c>
      <c r="C92" s="11">
        <v>13.321478274</v>
      </c>
      <c r="D92" s="11">
        <v>5.420265399</v>
      </c>
      <c r="E92" s="11">
        <v>8.847898893</v>
      </c>
      <c r="F92" s="11">
        <v>14.506791152</v>
      </c>
      <c r="G92" s="11">
        <v>12.908174692</v>
      </c>
      <c r="H92" s="11">
        <v>7.19554585</v>
      </c>
      <c r="I92" s="11">
        <v>6.896630969</v>
      </c>
      <c r="J92" s="11">
        <v>9.527884726</v>
      </c>
      <c r="K92" s="11"/>
      <c r="L92" s="11">
        <v>23.149594538</v>
      </c>
      <c r="M92" s="11"/>
    </row>
    <row r="93" spans="1:13" ht="12.75">
      <c r="A93" s="304">
        <v>33298</v>
      </c>
      <c r="B93" s="11">
        <v>5.493724716</v>
      </c>
      <c r="C93" s="11">
        <v>13.803885957</v>
      </c>
      <c r="D93" s="11">
        <v>7.563728941</v>
      </c>
      <c r="E93" s="11">
        <v>9.434342417</v>
      </c>
      <c r="F93" s="11">
        <v>14.950325228</v>
      </c>
      <c r="G93" s="11">
        <v>10.190092697</v>
      </c>
      <c r="H93" s="11">
        <v>4.941730569</v>
      </c>
      <c r="I93" s="11">
        <v>7.305342815</v>
      </c>
      <c r="J93" s="11">
        <v>10.652685012</v>
      </c>
      <c r="K93" s="11">
        <v>12.614742017</v>
      </c>
      <c r="L93" s="11">
        <v>24.22825681</v>
      </c>
      <c r="M93" s="11"/>
    </row>
    <row r="94" spans="1:13" ht="12.75">
      <c r="A94" s="304">
        <v>33390</v>
      </c>
      <c r="B94" s="11">
        <v>4.757155317</v>
      </c>
      <c r="C94" s="11">
        <v>13.350442792</v>
      </c>
      <c r="D94" s="11">
        <v>8.84377944</v>
      </c>
      <c r="E94" s="11">
        <v>9.775565504</v>
      </c>
      <c r="F94" s="11">
        <v>14.648238084</v>
      </c>
      <c r="G94" s="11">
        <v>11.491748676</v>
      </c>
      <c r="H94" s="11">
        <v>4.902392733</v>
      </c>
      <c r="I94" s="11">
        <v>7.156686177</v>
      </c>
      <c r="J94" s="11">
        <v>10.764781925</v>
      </c>
      <c r="K94" s="11">
        <v>13.480914303</v>
      </c>
      <c r="L94" s="11">
        <v>24.769627547</v>
      </c>
      <c r="M94" s="11"/>
    </row>
    <row r="95" spans="1:13" ht="12.75">
      <c r="A95" s="304">
        <v>33482</v>
      </c>
      <c r="B95" s="11">
        <v>4.49825393</v>
      </c>
      <c r="C95" s="11">
        <v>13.203314063</v>
      </c>
      <c r="D95" s="11">
        <v>9.287466284</v>
      </c>
      <c r="E95" s="11">
        <v>10.945743534</v>
      </c>
      <c r="F95" s="11">
        <v>15.82149172</v>
      </c>
      <c r="G95" s="11">
        <v>10.310517378</v>
      </c>
      <c r="H95" s="11">
        <v>5.773945609</v>
      </c>
      <c r="I95" s="11">
        <v>6.996297783</v>
      </c>
      <c r="J95" s="11">
        <v>10.666672183</v>
      </c>
      <c r="K95" s="11">
        <v>12.931943497</v>
      </c>
      <c r="L95" s="11">
        <v>24.867404953</v>
      </c>
      <c r="M95" s="11"/>
    </row>
    <row r="96" spans="1:13" ht="12.75">
      <c r="A96" s="304">
        <v>33573</v>
      </c>
      <c r="B96" s="11">
        <v>5.300818413</v>
      </c>
      <c r="C96" s="11">
        <v>12.702839757</v>
      </c>
      <c r="D96" s="11">
        <v>9.723548905</v>
      </c>
      <c r="E96" s="11">
        <v>10.860649915</v>
      </c>
      <c r="F96" s="11">
        <v>14.752524829</v>
      </c>
      <c r="G96" s="11">
        <v>11.015509056</v>
      </c>
      <c r="H96" s="11">
        <v>5.920543085</v>
      </c>
      <c r="I96" s="11">
        <v>7.587026361</v>
      </c>
      <c r="J96" s="11">
        <v>10.298495686</v>
      </c>
      <c r="K96" s="11">
        <v>12.541447707</v>
      </c>
      <c r="L96" s="11">
        <v>24.646095549</v>
      </c>
      <c r="M96" s="11"/>
    </row>
    <row r="97" spans="1:13" ht="12.75">
      <c r="A97" s="304">
        <v>33664</v>
      </c>
      <c r="B97" s="11">
        <v>5.309315453</v>
      </c>
      <c r="C97" s="11">
        <v>12.385212694</v>
      </c>
      <c r="D97" s="11">
        <v>11.52816676</v>
      </c>
      <c r="E97" s="11">
        <v>13.492642366</v>
      </c>
      <c r="F97" s="11">
        <v>15.84262695</v>
      </c>
      <c r="G97" s="11">
        <v>12.374440713</v>
      </c>
      <c r="H97" s="11">
        <v>9.184623186</v>
      </c>
      <c r="I97" s="11">
        <v>7.72868967</v>
      </c>
      <c r="J97" s="11">
        <v>10.930213982</v>
      </c>
      <c r="K97" s="11">
        <v>12.729953388</v>
      </c>
      <c r="L97" s="11">
        <v>24.132704809</v>
      </c>
      <c r="M97" s="11"/>
    </row>
    <row r="98" spans="1:13" ht="12.75">
      <c r="A98" s="304">
        <v>33756</v>
      </c>
      <c r="B98" s="11">
        <v>4.669297641</v>
      </c>
      <c r="C98" s="11">
        <v>13.580696111</v>
      </c>
      <c r="D98" s="11">
        <v>11.913713569</v>
      </c>
      <c r="E98" s="11">
        <v>10.615203473</v>
      </c>
      <c r="F98" s="11">
        <v>13.43826845</v>
      </c>
      <c r="G98" s="11">
        <v>13.633484398</v>
      </c>
      <c r="H98" s="11">
        <v>10.247934301</v>
      </c>
      <c r="I98" s="11">
        <v>7.921967769</v>
      </c>
      <c r="J98" s="11">
        <v>11.688649629</v>
      </c>
      <c r="K98" s="11">
        <v>12.656206676</v>
      </c>
      <c r="L98" s="11">
        <v>23.667951432</v>
      </c>
      <c r="M98" s="11"/>
    </row>
    <row r="99" spans="1:13" ht="12.75">
      <c r="A99" s="304">
        <v>33848</v>
      </c>
      <c r="B99" s="11">
        <v>6.025368424</v>
      </c>
      <c r="C99" s="11">
        <v>13.589297243</v>
      </c>
      <c r="D99" s="11">
        <v>12.135472321</v>
      </c>
      <c r="E99" s="11">
        <v>11.005106398</v>
      </c>
      <c r="F99" s="11">
        <v>13.066526634</v>
      </c>
      <c r="G99" s="11">
        <v>13.767331642</v>
      </c>
      <c r="H99" s="11">
        <v>8.47741791</v>
      </c>
      <c r="I99" s="11">
        <v>7.343874512</v>
      </c>
      <c r="J99" s="11">
        <v>11.879611809</v>
      </c>
      <c r="K99" s="11">
        <v>13.088354431</v>
      </c>
      <c r="L99" s="11">
        <v>23.248622836</v>
      </c>
      <c r="M99" s="11"/>
    </row>
    <row r="100" spans="1:13" ht="12.75">
      <c r="A100" s="304">
        <v>33939</v>
      </c>
      <c r="B100" s="11">
        <v>5.394474666</v>
      </c>
      <c r="C100" s="11">
        <v>12.462171053</v>
      </c>
      <c r="D100" s="11">
        <v>11.604378318</v>
      </c>
      <c r="E100" s="11">
        <v>11.582267705</v>
      </c>
      <c r="F100" s="11">
        <v>14.434738061</v>
      </c>
      <c r="G100" s="11">
        <v>12.732676762</v>
      </c>
      <c r="H100" s="11">
        <v>10.463382486</v>
      </c>
      <c r="I100" s="11">
        <v>7.8219977</v>
      </c>
      <c r="J100" s="11">
        <v>11.819240963</v>
      </c>
      <c r="K100" s="11">
        <v>12.260483349</v>
      </c>
      <c r="L100" s="11">
        <v>22.797965051</v>
      </c>
      <c r="M100" s="11"/>
    </row>
    <row r="101" spans="1:13" ht="12.75">
      <c r="A101" s="304">
        <v>34029</v>
      </c>
      <c r="B101" s="11">
        <v>7.020233365</v>
      </c>
      <c r="C101" s="11">
        <v>13.144606833</v>
      </c>
      <c r="D101" s="11">
        <v>10.833791555</v>
      </c>
      <c r="E101" s="11">
        <v>10.55009963</v>
      </c>
      <c r="F101" s="11">
        <v>14.083143026</v>
      </c>
      <c r="G101" s="11">
        <v>11.390014347</v>
      </c>
      <c r="H101" s="11">
        <v>10.996685959</v>
      </c>
      <c r="I101" s="11">
        <v>5.673108964</v>
      </c>
      <c r="J101" s="11">
        <v>12.776890651</v>
      </c>
      <c r="K101" s="11">
        <v>12.076693324</v>
      </c>
      <c r="L101" s="11">
        <v>22.314694536</v>
      </c>
      <c r="M101" s="11">
        <v>0.49105013</v>
      </c>
    </row>
    <row r="102" spans="1:13" ht="12.75">
      <c r="A102" s="304">
        <v>34121</v>
      </c>
      <c r="B102" s="11">
        <v>5.67623051</v>
      </c>
      <c r="C102" s="11">
        <v>12.957301171</v>
      </c>
      <c r="D102" s="11">
        <v>9.917617763</v>
      </c>
      <c r="E102" s="11">
        <v>10.991871047</v>
      </c>
      <c r="F102" s="11">
        <v>14.229617248</v>
      </c>
      <c r="G102" s="11">
        <v>9.307033243</v>
      </c>
      <c r="H102" s="11">
        <v>10.27388141</v>
      </c>
      <c r="I102" s="11">
        <v>6.206769909</v>
      </c>
      <c r="J102" s="11">
        <v>12.594023891</v>
      </c>
      <c r="K102" s="11">
        <v>12.387027874</v>
      </c>
      <c r="L102" s="11">
        <v>21.930188086</v>
      </c>
      <c r="M102" s="11">
        <v>9.79005927</v>
      </c>
    </row>
    <row r="103" spans="1:13" ht="12.75">
      <c r="A103" s="304">
        <v>34213</v>
      </c>
      <c r="B103" s="11">
        <v>5.518164358</v>
      </c>
      <c r="C103" s="11">
        <v>11.567390268</v>
      </c>
      <c r="D103" s="11">
        <v>8.466903142</v>
      </c>
      <c r="E103" s="11">
        <v>10.836317136</v>
      </c>
      <c r="F103" s="11">
        <v>13.03963675</v>
      </c>
      <c r="G103" s="11">
        <v>10.26793084</v>
      </c>
      <c r="H103" s="11">
        <v>14.75207138</v>
      </c>
      <c r="I103" s="11">
        <v>5.371321812</v>
      </c>
      <c r="J103" s="11">
        <v>12.476897029</v>
      </c>
      <c r="K103" s="11">
        <v>11.749010501</v>
      </c>
      <c r="L103" s="11">
        <v>21.645693987</v>
      </c>
      <c r="M103" s="11">
        <v>13.133926836</v>
      </c>
    </row>
    <row r="104" spans="1:13" ht="12.75">
      <c r="A104" s="304">
        <v>34304</v>
      </c>
      <c r="B104" s="11">
        <v>5.166608192</v>
      </c>
      <c r="C104" s="11">
        <v>9.724609232</v>
      </c>
      <c r="D104" s="11">
        <v>5.973859429</v>
      </c>
      <c r="E104" s="11">
        <v>10.595161888</v>
      </c>
      <c r="F104" s="11">
        <v>13.278484727</v>
      </c>
      <c r="G104" s="11">
        <v>10.632250056</v>
      </c>
      <c r="H104" s="11">
        <v>11.157116605</v>
      </c>
      <c r="I104" s="11">
        <v>5.87555768</v>
      </c>
      <c r="J104" s="11">
        <v>11.511136904</v>
      </c>
      <c r="K104" s="11">
        <v>12.015449784</v>
      </c>
      <c r="L104" s="11">
        <v>21.524686036</v>
      </c>
      <c r="M104" s="11">
        <v>12.345131259</v>
      </c>
    </row>
    <row r="105" spans="1:13" ht="12.75">
      <c r="A105" s="304">
        <v>34394</v>
      </c>
      <c r="B105" s="11">
        <v>7.931916655</v>
      </c>
      <c r="C105" s="11">
        <v>9.850494333</v>
      </c>
      <c r="D105" s="11">
        <v>2.952003013</v>
      </c>
      <c r="E105" s="11">
        <v>8.764140512</v>
      </c>
      <c r="F105" s="11">
        <v>12.404063045</v>
      </c>
      <c r="G105" s="11">
        <v>10.967847932</v>
      </c>
      <c r="H105" s="11">
        <v>10.997423673</v>
      </c>
      <c r="I105" s="11">
        <v>4.067057435</v>
      </c>
      <c r="J105" s="11">
        <v>11.787981166</v>
      </c>
      <c r="K105" s="11">
        <v>11.080859094</v>
      </c>
      <c r="L105" s="11">
        <v>21.550907814</v>
      </c>
      <c r="M105" s="11">
        <v>7.841027718</v>
      </c>
    </row>
    <row r="106" spans="1:13" ht="12.75">
      <c r="A106" s="304">
        <v>34486</v>
      </c>
      <c r="B106" s="11">
        <v>8.471170007</v>
      </c>
      <c r="C106" s="11">
        <v>9.698733832</v>
      </c>
      <c r="D106" s="11">
        <v>1.980182631</v>
      </c>
      <c r="E106" s="11">
        <v>8.749799336</v>
      </c>
      <c r="F106" s="11">
        <v>13.030387454</v>
      </c>
      <c r="G106" s="11">
        <v>10.555792372</v>
      </c>
      <c r="H106" s="11">
        <v>9.862066146</v>
      </c>
      <c r="I106" s="11">
        <v>5.054807636</v>
      </c>
      <c r="J106" s="11">
        <v>11.103968288</v>
      </c>
      <c r="K106" s="11">
        <v>11.258757301</v>
      </c>
      <c r="L106" s="11">
        <v>21.224147785</v>
      </c>
      <c r="M106" s="11">
        <v>5.548150627</v>
      </c>
    </row>
    <row r="107" spans="1:13" ht="12.75">
      <c r="A107" s="304">
        <v>34578</v>
      </c>
      <c r="B107" s="11">
        <v>5.783554022</v>
      </c>
      <c r="C107" s="11">
        <v>9.384052204</v>
      </c>
      <c r="D107" s="11">
        <v>1.033107924</v>
      </c>
      <c r="E107" s="11">
        <v>10.234681644</v>
      </c>
      <c r="F107" s="11">
        <v>12.583812796</v>
      </c>
      <c r="G107" s="11">
        <v>11.501167173</v>
      </c>
      <c r="H107" s="11">
        <v>13.064657739</v>
      </c>
      <c r="I107" s="11">
        <v>4.93131181</v>
      </c>
      <c r="J107" s="11">
        <v>11.400806329</v>
      </c>
      <c r="K107" s="11">
        <v>11.382017252</v>
      </c>
      <c r="L107" s="11">
        <v>20.580633058</v>
      </c>
      <c r="M107" s="11">
        <v>5.40038364</v>
      </c>
    </row>
    <row r="108" spans="1:13" ht="12.75">
      <c r="A108" s="304">
        <v>34669</v>
      </c>
      <c r="B108" s="11">
        <v>6.701845578</v>
      </c>
      <c r="C108" s="11">
        <v>8.892758922</v>
      </c>
      <c r="D108" s="11">
        <v>2.19642541</v>
      </c>
      <c r="E108" s="11">
        <v>9.579976279</v>
      </c>
      <c r="F108" s="11">
        <v>12.380730749</v>
      </c>
      <c r="G108" s="11">
        <v>11.711099094</v>
      </c>
      <c r="H108" s="11">
        <v>13.065559569</v>
      </c>
      <c r="I108" s="11">
        <v>5.278570214</v>
      </c>
      <c r="J108" s="11">
        <v>12.377742369</v>
      </c>
      <c r="K108" s="11">
        <v>11.801969356</v>
      </c>
      <c r="L108" s="11">
        <v>19.573080446</v>
      </c>
      <c r="M108" s="11">
        <v>6.748453938</v>
      </c>
    </row>
    <row r="109" spans="1:13" ht="12.75">
      <c r="A109" s="304">
        <v>34759</v>
      </c>
      <c r="B109" s="11">
        <v>6.548974397</v>
      </c>
      <c r="C109" s="11">
        <v>9.791558144</v>
      </c>
      <c r="D109" s="11">
        <v>4.377479243</v>
      </c>
      <c r="E109" s="11">
        <v>10.82725933</v>
      </c>
      <c r="F109" s="11">
        <v>12.195359454</v>
      </c>
      <c r="G109" s="11">
        <v>11.605179502</v>
      </c>
      <c r="H109" s="11">
        <v>11.340194565</v>
      </c>
      <c r="I109" s="11">
        <v>5.660729971</v>
      </c>
      <c r="J109" s="11">
        <v>12.363484603</v>
      </c>
      <c r="K109" s="11">
        <v>11.163735415</v>
      </c>
      <c r="L109" s="11">
        <v>18.2206455</v>
      </c>
      <c r="M109" s="11">
        <v>9.375872001</v>
      </c>
    </row>
    <row r="110" spans="1:13" ht="12.75">
      <c r="A110" s="304">
        <v>34851</v>
      </c>
      <c r="B110" s="11">
        <v>5.654945765</v>
      </c>
      <c r="C110" s="11">
        <v>9.300693909</v>
      </c>
      <c r="D110" s="11">
        <v>4.896916305</v>
      </c>
      <c r="E110" s="11">
        <v>10.114354094</v>
      </c>
      <c r="F110" s="11">
        <v>12.0672342</v>
      </c>
      <c r="G110" s="11">
        <v>11.817616539</v>
      </c>
      <c r="H110" s="11">
        <v>9.488702601</v>
      </c>
      <c r="I110" s="11">
        <v>4.703978573</v>
      </c>
      <c r="J110" s="11">
        <v>12.361757767</v>
      </c>
      <c r="K110" s="11">
        <v>10.944981803</v>
      </c>
      <c r="L110" s="11">
        <v>17.403250574</v>
      </c>
      <c r="M110" s="11">
        <v>10.557383707</v>
      </c>
    </row>
    <row r="111" spans="1:13" ht="12.75">
      <c r="A111" s="304">
        <v>34943</v>
      </c>
      <c r="B111" s="11">
        <v>7.124328622</v>
      </c>
      <c r="C111" s="11">
        <v>8.717901505</v>
      </c>
      <c r="D111" s="11">
        <v>5.421313329</v>
      </c>
      <c r="E111" s="11">
        <v>9.90434545</v>
      </c>
      <c r="F111" s="11">
        <v>11.690257458</v>
      </c>
      <c r="G111" s="11">
        <v>10.972547931</v>
      </c>
      <c r="H111" s="11">
        <v>5.308210911</v>
      </c>
      <c r="I111" s="11">
        <v>4.245283019</v>
      </c>
      <c r="J111" s="11">
        <v>13.083971866</v>
      </c>
      <c r="K111" s="11">
        <v>11.035308753</v>
      </c>
      <c r="L111" s="11">
        <v>17.087144903</v>
      </c>
      <c r="M111" s="11">
        <v>10.485585913</v>
      </c>
    </row>
    <row r="112" spans="1:13" ht="12.75">
      <c r="A112" s="304">
        <v>35034</v>
      </c>
      <c r="B112" s="11">
        <v>7.323347454</v>
      </c>
      <c r="C112" s="11">
        <v>9.042512564</v>
      </c>
      <c r="D112" s="11">
        <v>4.0808213</v>
      </c>
      <c r="E112" s="11">
        <v>9.84663619</v>
      </c>
      <c r="F112" s="11">
        <v>11.542331015</v>
      </c>
      <c r="G112" s="11">
        <v>10.978233926</v>
      </c>
      <c r="H112" s="11">
        <v>10.064246538</v>
      </c>
      <c r="I112" s="11">
        <v>3.971745122</v>
      </c>
      <c r="J112" s="11">
        <v>13.662796968</v>
      </c>
      <c r="K112" s="11">
        <v>10.808539273</v>
      </c>
      <c r="L112" s="11">
        <v>17.261899478</v>
      </c>
      <c r="M112" s="11">
        <v>9.391532656</v>
      </c>
    </row>
    <row r="113" spans="1:13" ht="12.75">
      <c r="A113" s="304">
        <v>35125</v>
      </c>
      <c r="B113" s="11">
        <v>6.988013667</v>
      </c>
      <c r="C113" s="11">
        <v>7.748305964</v>
      </c>
      <c r="D113" s="11">
        <v>1.75872945</v>
      </c>
      <c r="E113" s="11">
        <v>11.203282357</v>
      </c>
      <c r="F113" s="11">
        <v>9.356217497</v>
      </c>
      <c r="G113" s="11">
        <v>10.427766981</v>
      </c>
      <c r="H113" s="11">
        <v>8.669713198</v>
      </c>
      <c r="I113" s="11">
        <v>4.244250709</v>
      </c>
      <c r="J113" s="11">
        <v>11.617250329</v>
      </c>
      <c r="K113" s="11">
        <v>10.726892114</v>
      </c>
      <c r="L113" s="11">
        <v>17.878489463</v>
      </c>
      <c r="M113" s="11">
        <v>7.350355565</v>
      </c>
    </row>
    <row r="114" spans="1:13" ht="12.75">
      <c r="A114" s="304">
        <v>35217</v>
      </c>
      <c r="B114" s="11">
        <v>6.670345251</v>
      </c>
      <c r="C114" s="11">
        <v>6.810485196</v>
      </c>
      <c r="D114" s="11">
        <v>-0.109960667</v>
      </c>
      <c r="E114" s="11">
        <v>9.824475685</v>
      </c>
      <c r="F114" s="11">
        <v>10.740599463</v>
      </c>
      <c r="G114" s="11">
        <v>10.021952543</v>
      </c>
      <c r="H114" s="11">
        <v>9.933443109</v>
      </c>
      <c r="I114" s="11">
        <v>3.942297493</v>
      </c>
      <c r="J114" s="11">
        <v>12.342292999</v>
      </c>
      <c r="K114" s="11">
        <v>10.596665515</v>
      </c>
      <c r="L114" s="11">
        <v>17.969263779</v>
      </c>
      <c r="M114" s="11">
        <v>6.093569877</v>
      </c>
    </row>
    <row r="115" spans="1:13" ht="12.75">
      <c r="A115" s="304">
        <v>35309</v>
      </c>
      <c r="B115" s="11">
        <v>7.68694579</v>
      </c>
      <c r="C115" s="11">
        <v>7.084503736</v>
      </c>
      <c r="D115" s="11">
        <v>-0.385234829</v>
      </c>
      <c r="E115" s="11">
        <v>9.467693094</v>
      </c>
      <c r="F115" s="11">
        <v>11.169112767</v>
      </c>
      <c r="G115" s="11">
        <v>9.824600211</v>
      </c>
      <c r="H115" s="11">
        <v>6.592889385</v>
      </c>
      <c r="I115" s="11">
        <v>4.103011785</v>
      </c>
      <c r="J115" s="11">
        <v>11.405737688</v>
      </c>
      <c r="K115" s="11">
        <v>10.615203047</v>
      </c>
      <c r="L115" s="11">
        <v>17.581732368</v>
      </c>
      <c r="M115" s="11">
        <v>5.568984659</v>
      </c>
    </row>
    <row r="116" spans="1:13" ht="12.75">
      <c r="A116" s="304">
        <v>35400</v>
      </c>
      <c r="B116" s="11">
        <v>7.536083108</v>
      </c>
      <c r="C116" s="11">
        <v>6.441032538</v>
      </c>
      <c r="D116" s="11">
        <v>0.192786069</v>
      </c>
      <c r="E116" s="11">
        <v>7.301596649</v>
      </c>
      <c r="F116" s="11">
        <v>11.027409846</v>
      </c>
      <c r="G116" s="11">
        <v>10.119377956</v>
      </c>
      <c r="H116" s="11">
        <v>5.94280155</v>
      </c>
      <c r="I116" s="11">
        <v>3.784100909</v>
      </c>
      <c r="J116" s="11">
        <v>12.248704729</v>
      </c>
      <c r="K116" s="11">
        <v>10.255145435</v>
      </c>
      <c r="L116" s="11">
        <v>16.53452573</v>
      </c>
      <c r="M116" s="11">
        <v>5.613629576</v>
      </c>
    </row>
    <row r="117" spans="1:13" ht="12.75">
      <c r="A117" s="304">
        <v>35490</v>
      </c>
      <c r="B117" s="11">
        <v>5.133299641</v>
      </c>
      <c r="C117" s="11">
        <v>5.517384505</v>
      </c>
      <c r="D117" s="11">
        <v>1.570185396</v>
      </c>
      <c r="E117" s="11">
        <v>8.174507555</v>
      </c>
      <c r="F117" s="11">
        <v>9.744346195</v>
      </c>
      <c r="G117" s="11">
        <v>10.989861611</v>
      </c>
      <c r="H117" s="11">
        <v>6.631097967</v>
      </c>
      <c r="I117" s="11">
        <v>3.630980739</v>
      </c>
      <c r="J117" s="11">
        <v>12.619202756</v>
      </c>
      <c r="K117" s="11">
        <v>10.124891684</v>
      </c>
      <c r="L117" s="11">
        <v>14.86030189</v>
      </c>
      <c r="M117" s="11">
        <v>6.178823763</v>
      </c>
    </row>
    <row r="118" spans="1:13" ht="12.75">
      <c r="A118" s="304">
        <v>35582</v>
      </c>
      <c r="B118" s="11">
        <v>5.338489919</v>
      </c>
      <c r="C118" s="11">
        <v>5.348613689</v>
      </c>
      <c r="D118" s="11">
        <v>2.46663096</v>
      </c>
      <c r="E118" s="11">
        <v>9.989933002</v>
      </c>
      <c r="F118" s="11">
        <v>10.427979442</v>
      </c>
      <c r="G118" s="11">
        <v>11.543889116</v>
      </c>
      <c r="H118" s="11">
        <v>6.69223416</v>
      </c>
      <c r="I118" s="11">
        <v>3.884312834</v>
      </c>
      <c r="J118" s="11">
        <v>12.484189875</v>
      </c>
      <c r="K118" s="11">
        <v>9.882586609</v>
      </c>
      <c r="L118" s="11">
        <v>14.666148166</v>
      </c>
      <c r="M118" s="11">
        <v>6.334665849</v>
      </c>
    </row>
    <row r="119" spans="1:13" ht="12.75">
      <c r="A119" s="304">
        <v>35674</v>
      </c>
      <c r="B119" s="11">
        <v>4.507494389</v>
      </c>
      <c r="C119" s="11">
        <v>4.659576641</v>
      </c>
      <c r="D119" s="11">
        <v>2.617531332</v>
      </c>
      <c r="E119" s="11">
        <v>9.999519485</v>
      </c>
      <c r="F119" s="11">
        <v>10.331602496</v>
      </c>
      <c r="G119" s="11">
        <v>11.495042971</v>
      </c>
      <c r="H119" s="11">
        <v>2.739446965</v>
      </c>
      <c r="I119" s="11">
        <v>3.399880415</v>
      </c>
      <c r="J119" s="11">
        <v>13.752198005</v>
      </c>
      <c r="K119" s="11">
        <v>10.060791834</v>
      </c>
      <c r="L119" s="11">
        <v>15.884819694</v>
      </c>
      <c r="M119" s="11">
        <v>6.11354177</v>
      </c>
    </row>
    <row r="120" spans="1:13" ht="12.75">
      <c r="A120" s="304">
        <v>35765</v>
      </c>
      <c r="B120" s="11">
        <v>3.49258701</v>
      </c>
      <c r="C120" s="11">
        <v>3.978789461</v>
      </c>
      <c r="D120" s="11">
        <v>2.024193183</v>
      </c>
      <c r="E120" s="11">
        <v>9.603681264</v>
      </c>
      <c r="F120" s="11">
        <v>11.099950237</v>
      </c>
      <c r="G120" s="11">
        <v>11.429267247</v>
      </c>
      <c r="H120" s="11">
        <v>6.926644359</v>
      </c>
      <c r="I120" s="11">
        <v>3.666307225</v>
      </c>
      <c r="J120" s="11">
        <v>12.635476253</v>
      </c>
      <c r="K120" s="11">
        <v>10.356738863</v>
      </c>
      <c r="L120" s="11">
        <v>18.770291963</v>
      </c>
      <c r="M120" s="11">
        <v>5.591221899</v>
      </c>
    </row>
    <row r="121" spans="1:13" ht="12.75">
      <c r="A121" s="304">
        <v>35855</v>
      </c>
      <c r="B121" s="11">
        <v>1.994406845</v>
      </c>
      <c r="C121" s="11">
        <v>5.52140255</v>
      </c>
      <c r="D121" s="11">
        <v>0.917490971</v>
      </c>
      <c r="E121" s="11">
        <v>8.003424215</v>
      </c>
      <c r="F121" s="11">
        <v>11.607261024</v>
      </c>
      <c r="G121" s="11">
        <v>11.227763257</v>
      </c>
      <c r="H121" s="11">
        <v>3.147026737</v>
      </c>
      <c r="I121" s="11">
        <v>4.662798318</v>
      </c>
      <c r="J121" s="11">
        <v>12.881945668</v>
      </c>
      <c r="K121" s="11">
        <v>10.437096509</v>
      </c>
      <c r="L121" s="11">
        <v>23.320392659</v>
      </c>
      <c r="M121" s="11">
        <v>4.775444774</v>
      </c>
    </row>
    <row r="122" spans="1:13" ht="12.75">
      <c r="A122" s="304">
        <v>35947</v>
      </c>
      <c r="B122" s="11">
        <v>1.507340591</v>
      </c>
      <c r="C122" s="11">
        <v>4.382769423</v>
      </c>
      <c r="D122" s="11">
        <v>0.692298918</v>
      </c>
      <c r="E122" s="11">
        <v>6.772617624</v>
      </c>
      <c r="F122" s="11">
        <v>11.350762662</v>
      </c>
      <c r="G122" s="11">
        <v>11.025745646</v>
      </c>
      <c r="H122" s="11">
        <v>2.006798568</v>
      </c>
      <c r="I122" s="11">
        <v>4.48904478</v>
      </c>
      <c r="J122" s="11">
        <v>12.290580783</v>
      </c>
      <c r="K122" s="11">
        <v>10.213022898</v>
      </c>
      <c r="L122" s="11">
        <v>25.728110996</v>
      </c>
      <c r="M122" s="11">
        <v>4.183231409</v>
      </c>
    </row>
    <row r="123" spans="1:13" ht="12.75">
      <c r="A123" s="304">
        <v>36039</v>
      </c>
      <c r="B123" s="11">
        <v>2.838840661</v>
      </c>
      <c r="C123" s="11">
        <v>4.298801478</v>
      </c>
      <c r="D123" s="11">
        <v>0.192301844</v>
      </c>
      <c r="E123" s="11">
        <v>7.150155251</v>
      </c>
      <c r="F123" s="11">
        <v>11.467862628</v>
      </c>
      <c r="G123" s="11">
        <v>10.451504949</v>
      </c>
      <c r="H123" s="11">
        <v>5.23534258</v>
      </c>
      <c r="I123" s="11">
        <v>4.35011864</v>
      </c>
      <c r="J123" s="11">
        <v>12.622921481</v>
      </c>
      <c r="K123" s="11">
        <v>9.897781501</v>
      </c>
      <c r="L123" s="11">
        <v>26.012809926</v>
      </c>
      <c r="M123" s="11">
        <v>3.806865865</v>
      </c>
    </row>
    <row r="124" spans="1:13" ht="12.75">
      <c r="A124" s="304">
        <v>36130</v>
      </c>
      <c r="B124" s="11">
        <v>1.224357241</v>
      </c>
      <c r="C124" s="11">
        <v>5.212664558</v>
      </c>
      <c r="D124" s="11">
        <v>-0.051011149</v>
      </c>
      <c r="E124" s="11">
        <v>6.137944743</v>
      </c>
      <c r="F124" s="11">
        <v>12.103124929</v>
      </c>
      <c r="G124" s="11">
        <v>10.701775739</v>
      </c>
      <c r="H124" s="11">
        <v>3.901328421</v>
      </c>
      <c r="I124" s="11">
        <v>3.82698824</v>
      </c>
      <c r="J124" s="11">
        <v>12.120330641</v>
      </c>
      <c r="K124" s="11">
        <v>9.783678095</v>
      </c>
      <c r="L124" s="11">
        <v>24.452690452</v>
      </c>
      <c r="M124" s="11">
        <v>3.573266933</v>
      </c>
    </row>
    <row r="125" spans="1:13" ht="12.75">
      <c r="A125" s="304">
        <v>36220</v>
      </c>
      <c r="B125" s="11">
        <v>1.194857057</v>
      </c>
      <c r="C125" s="11">
        <v>4.315245832</v>
      </c>
      <c r="D125" s="11">
        <v>1.438142047</v>
      </c>
      <c r="E125" s="11">
        <v>4.358231515</v>
      </c>
      <c r="F125" s="11">
        <v>10.514881706</v>
      </c>
      <c r="G125" s="11">
        <v>8.551792548</v>
      </c>
      <c r="H125" s="11">
        <v>1.528352863</v>
      </c>
      <c r="I125" s="11">
        <v>3.6497791</v>
      </c>
      <c r="J125" s="11">
        <v>12.584392024</v>
      </c>
      <c r="K125" s="11">
        <v>9.310237253</v>
      </c>
      <c r="L125" s="11">
        <v>21.121196007</v>
      </c>
      <c r="M125" s="11">
        <v>3.477547763</v>
      </c>
    </row>
    <row r="126" spans="1:13" ht="12.75">
      <c r="A126" s="304">
        <v>36312</v>
      </c>
      <c r="B126" s="11">
        <v>2.290300016</v>
      </c>
      <c r="C126" s="11">
        <v>4.469326435</v>
      </c>
      <c r="D126" s="11">
        <v>1.695235913</v>
      </c>
      <c r="E126" s="11">
        <v>7.549982628</v>
      </c>
      <c r="F126" s="11">
        <v>10.129347573</v>
      </c>
      <c r="G126" s="11">
        <v>8.273409903</v>
      </c>
      <c r="H126" s="11">
        <v>3.723232326</v>
      </c>
      <c r="I126" s="11">
        <v>2.247461814</v>
      </c>
      <c r="J126" s="11">
        <v>12.525425423</v>
      </c>
      <c r="K126" s="11">
        <v>9.300609432</v>
      </c>
      <c r="L126" s="11">
        <v>18.42441065</v>
      </c>
      <c r="M126" s="11">
        <v>3.407284791</v>
      </c>
    </row>
    <row r="127" spans="1:13" ht="12.75">
      <c r="A127" s="304">
        <v>36404</v>
      </c>
      <c r="B127" s="11">
        <v>2.135105225</v>
      </c>
      <c r="C127" s="11">
        <v>3.758526194</v>
      </c>
      <c r="D127" s="11">
        <v>1.55683989</v>
      </c>
      <c r="E127" s="11">
        <v>4.451657031</v>
      </c>
      <c r="F127" s="11">
        <v>9.921328231</v>
      </c>
      <c r="G127" s="11">
        <v>8.193269797</v>
      </c>
      <c r="H127" s="11">
        <v>2.640518384</v>
      </c>
      <c r="I127" s="11">
        <v>1.714319788</v>
      </c>
      <c r="J127" s="11">
        <v>11.703658397</v>
      </c>
      <c r="K127" s="11">
        <v>9.410048423</v>
      </c>
      <c r="L127" s="11">
        <v>16.333851318</v>
      </c>
      <c r="M127" s="11">
        <v>3.361916468</v>
      </c>
    </row>
    <row r="128" spans="1:13" ht="12.75">
      <c r="A128" s="304">
        <v>36495</v>
      </c>
      <c r="B128" s="11">
        <v>0.434015657</v>
      </c>
      <c r="C128" s="11">
        <v>3.534448689</v>
      </c>
      <c r="D128" s="11">
        <v>1.207316691</v>
      </c>
      <c r="E128" s="11">
        <v>4.853287345</v>
      </c>
      <c r="F128" s="11">
        <v>10.924572877</v>
      </c>
      <c r="G128" s="11">
        <v>7.582683151</v>
      </c>
      <c r="H128" s="11">
        <v>0.396703115</v>
      </c>
      <c r="I128" s="11">
        <v>1.89448161</v>
      </c>
      <c r="J128" s="11">
        <v>11.826615572</v>
      </c>
      <c r="K128" s="11">
        <v>9.795766686</v>
      </c>
      <c r="L128" s="11">
        <v>14.44744343</v>
      </c>
      <c r="M128" s="11">
        <v>3.397625962</v>
      </c>
    </row>
    <row r="129" spans="1:13" ht="12.75">
      <c r="A129" s="304">
        <v>36586</v>
      </c>
      <c r="B129" s="11">
        <v>2.109009043</v>
      </c>
      <c r="C129" s="11">
        <v>4.594840746</v>
      </c>
      <c r="D129" s="11">
        <v>-1.071105217</v>
      </c>
      <c r="E129" s="11">
        <v>4.448502104</v>
      </c>
      <c r="F129" s="11">
        <v>8.974154754</v>
      </c>
      <c r="G129" s="11">
        <v>6.404957455</v>
      </c>
      <c r="H129" s="11">
        <v>3.83255014</v>
      </c>
      <c r="I129" s="11">
        <v>2.425203989</v>
      </c>
      <c r="J129" s="11">
        <v>11.433232366</v>
      </c>
      <c r="K129" s="11">
        <v>9.591748888</v>
      </c>
      <c r="L129" s="11">
        <v>12.757427295</v>
      </c>
      <c r="M129" s="11">
        <v>3.512000468</v>
      </c>
    </row>
    <row r="130" spans="1:13" ht="12.75">
      <c r="A130" s="304">
        <v>36678</v>
      </c>
      <c r="B130" s="11">
        <v>2.959796415</v>
      </c>
      <c r="C130" s="11">
        <v>4.994462483</v>
      </c>
      <c r="D130" s="11">
        <v>-1.327833706</v>
      </c>
      <c r="E130" s="11">
        <v>4.175933096</v>
      </c>
      <c r="F130" s="11">
        <v>9.200489927</v>
      </c>
      <c r="G130" s="11">
        <v>6.19227981</v>
      </c>
      <c r="H130" s="11">
        <v>0.756800396</v>
      </c>
      <c r="I130" s="11">
        <v>2.395955862</v>
      </c>
      <c r="J130" s="11">
        <v>11.438803759</v>
      </c>
      <c r="K130" s="11">
        <v>9.292832928</v>
      </c>
      <c r="L130" s="11">
        <v>11.264270837</v>
      </c>
      <c r="M130" s="11">
        <v>3.472509313</v>
      </c>
    </row>
    <row r="131" spans="1:13" ht="12.75">
      <c r="A131" s="304">
        <v>36770</v>
      </c>
      <c r="B131" s="11">
        <v>3.862763854</v>
      </c>
      <c r="C131" s="11">
        <v>3.981487826</v>
      </c>
      <c r="D131" s="11">
        <v>-1.614640198</v>
      </c>
      <c r="E131" s="11">
        <v>5.53126208</v>
      </c>
      <c r="F131" s="11">
        <v>7.64455087</v>
      </c>
      <c r="G131" s="11">
        <v>6.471993895</v>
      </c>
      <c r="H131" s="11">
        <v>3.408566684</v>
      </c>
      <c r="I131" s="11">
        <v>2.616151051</v>
      </c>
      <c r="J131" s="11">
        <v>11.4089949</v>
      </c>
      <c r="K131" s="11">
        <v>8.877184158</v>
      </c>
      <c r="L131" s="11">
        <v>9.961325533</v>
      </c>
      <c r="M131" s="11">
        <v>3.284191218</v>
      </c>
    </row>
    <row r="132" spans="1:13" ht="12.75">
      <c r="A132" s="304">
        <v>36861</v>
      </c>
      <c r="B132" s="11">
        <v>2.215915203</v>
      </c>
      <c r="C132" s="11">
        <v>5.131734412</v>
      </c>
      <c r="D132" s="11">
        <v>-1.374688825</v>
      </c>
      <c r="E132" s="11">
        <v>6.2108788</v>
      </c>
      <c r="F132" s="11">
        <v>7.151012909</v>
      </c>
      <c r="G132" s="11">
        <v>7.349781293</v>
      </c>
      <c r="H132" s="11">
        <v>4.829282471</v>
      </c>
      <c r="I132" s="11">
        <v>1.933153654</v>
      </c>
      <c r="J132" s="11">
        <v>13.541271281</v>
      </c>
      <c r="K132" s="11">
        <v>9.101300569</v>
      </c>
      <c r="L132" s="11">
        <v>8.912055384</v>
      </c>
      <c r="M132" s="11">
        <v>2.917874174</v>
      </c>
    </row>
    <row r="133" spans="1:13" ht="12.75">
      <c r="A133" s="304">
        <v>36951</v>
      </c>
      <c r="B133" s="11">
        <v>1.125164638</v>
      </c>
      <c r="C133" s="11">
        <v>6.069068007</v>
      </c>
      <c r="D133" s="11">
        <v>-1.562946994</v>
      </c>
      <c r="E133" s="11">
        <v>7.124793589</v>
      </c>
      <c r="F133" s="11">
        <v>6.755557655</v>
      </c>
      <c r="G133" s="11">
        <v>8.802816478</v>
      </c>
      <c r="H133" s="11">
        <v>7.532864554</v>
      </c>
      <c r="I133" s="11">
        <v>1.877654825</v>
      </c>
      <c r="J133" s="11">
        <v>12.758912308</v>
      </c>
      <c r="K133" s="11">
        <v>9.520161648</v>
      </c>
      <c r="L133" s="11">
        <v>8.10702292</v>
      </c>
      <c r="M133" s="11">
        <v>2.381352466</v>
      </c>
    </row>
    <row r="134" spans="1:13" ht="12.75">
      <c r="A134" s="304">
        <v>37043</v>
      </c>
      <c r="B134" s="11">
        <v>2.34071006</v>
      </c>
      <c r="C134" s="11">
        <v>4.350838716</v>
      </c>
      <c r="D134" s="11">
        <v>-1.050939917</v>
      </c>
      <c r="E134" s="11">
        <v>6.276393429</v>
      </c>
      <c r="F134" s="11">
        <v>4.272878671</v>
      </c>
      <c r="G134" s="11">
        <v>9.589223424</v>
      </c>
      <c r="H134" s="11">
        <v>7.250424897</v>
      </c>
      <c r="I134" s="11">
        <v>1.197418867</v>
      </c>
      <c r="J134" s="11">
        <v>11.961508389</v>
      </c>
      <c r="K134" s="11">
        <v>9.457001878</v>
      </c>
      <c r="L134" s="11">
        <v>7.123221316</v>
      </c>
      <c r="M134" s="11">
        <v>2.102034838</v>
      </c>
    </row>
    <row r="135" spans="1:13" ht="12.75">
      <c r="A135" s="304">
        <v>37135</v>
      </c>
      <c r="B135" s="11">
        <v>1.25524941</v>
      </c>
      <c r="C135" s="11">
        <v>5.049479524</v>
      </c>
      <c r="D135" s="11">
        <v>-0.751094221</v>
      </c>
      <c r="E135" s="11">
        <v>6.295290111</v>
      </c>
      <c r="F135" s="11">
        <v>4.86513039</v>
      </c>
      <c r="G135" s="11">
        <v>10.460792051</v>
      </c>
      <c r="H135" s="11">
        <v>8.341367348</v>
      </c>
      <c r="I135" s="11">
        <v>3.43049798</v>
      </c>
      <c r="J135" s="11">
        <v>12.864506123</v>
      </c>
      <c r="K135" s="11">
        <v>9.489893632</v>
      </c>
      <c r="L135" s="11">
        <v>5.972361483</v>
      </c>
      <c r="M135" s="11">
        <v>2.069724097</v>
      </c>
    </row>
    <row r="136" spans="1:13" ht="12.75">
      <c r="A136" s="304">
        <v>37226</v>
      </c>
      <c r="B136" s="11">
        <v>2.228720314</v>
      </c>
      <c r="C136" s="11">
        <v>5.13362462</v>
      </c>
      <c r="D136" s="11">
        <v>-1.380635694</v>
      </c>
      <c r="E136" s="11">
        <v>6.02461065</v>
      </c>
      <c r="F136" s="11">
        <v>4.109049135</v>
      </c>
      <c r="G136" s="11">
        <v>9.926336776</v>
      </c>
      <c r="H136" s="11">
        <v>10.541851964</v>
      </c>
      <c r="I136" s="11">
        <v>0.539527714</v>
      </c>
      <c r="J136" s="11">
        <v>13.391451197</v>
      </c>
      <c r="K136" s="11">
        <v>9.2272752</v>
      </c>
      <c r="L136" s="11">
        <v>4.580569952</v>
      </c>
      <c r="M136" s="11">
        <v>2.276704196</v>
      </c>
    </row>
    <row r="137" spans="1:13" ht="12.75">
      <c r="A137" s="304">
        <v>37316</v>
      </c>
      <c r="B137" s="11">
        <v>1.092017763</v>
      </c>
      <c r="C137" s="11">
        <v>4.835795143</v>
      </c>
      <c r="D137" s="11">
        <v>0.497151909</v>
      </c>
      <c r="E137" s="11">
        <v>5.045508287</v>
      </c>
      <c r="F137" s="11">
        <v>5.134379752</v>
      </c>
      <c r="G137" s="11">
        <v>9.453728254</v>
      </c>
      <c r="H137" s="11">
        <v>9.330844635</v>
      </c>
      <c r="I137" s="11">
        <v>2.910366892</v>
      </c>
      <c r="J137" s="11">
        <v>13.883978722</v>
      </c>
      <c r="K137" s="11">
        <v>9.451052352</v>
      </c>
      <c r="L137" s="11">
        <v>2.968289778</v>
      </c>
      <c r="M137" s="11">
        <v>2.716569846</v>
      </c>
    </row>
    <row r="138" spans="1:13" ht="12.75">
      <c r="A138" s="304">
        <v>37408</v>
      </c>
      <c r="B138" s="11">
        <v>0.252534309</v>
      </c>
      <c r="C138" s="11">
        <v>3.281875689</v>
      </c>
      <c r="D138" s="11">
        <v>-0.494695105</v>
      </c>
      <c r="E138" s="11">
        <v>5.173421883</v>
      </c>
      <c r="F138" s="11">
        <v>5.217101531</v>
      </c>
      <c r="G138" s="11">
        <v>8.862698488</v>
      </c>
      <c r="H138" s="11">
        <v>8.737652099</v>
      </c>
      <c r="I138" s="11">
        <v>2.823331378</v>
      </c>
      <c r="J138" s="11">
        <v>13.74688369</v>
      </c>
      <c r="K138" s="11">
        <v>9.977173716</v>
      </c>
      <c r="L138" s="11">
        <v>2.027308548</v>
      </c>
      <c r="M138" s="11">
        <v>2.975140749</v>
      </c>
    </row>
    <row r="139" spans="1:13" ht="12.75">
      <c r="A139" s="304">
        <v>37500</v>
      </c>
      <c r="B139" s="11">
        <v>-2.33170217</v>
      </c>
      <c r="C139" s="11">
        <v>3.062531961</v>
      </c>
      <c r="D139" s="11">
        <v>-0.740278103</v>
      </c>
      <c r="E139" s="11">
        <v>5.139372822</v>
      </c>
      <c r="F139" s="11">
        <v>4.785666998</v>
      </c>
      <c r="G139" s="11">
        <v>8.38218355</v>
      </c>
      <c r="H139" s="11">
        <v>9.505286164</v>
      </c>
      <c r="I139" s="11">
        <v>1.95143713</v>
      </c>
      <c r="J139" s="11">
        <v>13.119114624</v>
      </c>
      <c r="K139" s="11">
        <v>10.208539709</v>
      </c>
      <c r="L139" s="11">
        <v>1.720536966</v>
      </c>
      <c r="M139" s="11">
        <v>3.056769764</v>
      </c>
    </row>
    <row r="140" spans="1:13" ht="12.75">
      <c r="A140" s="304">
        <v>37591</v>
      </c>
      <c r="B140" s="11">
        <v>-2.573111127</v>
      </c>
      <c r="C140" s="11">
        <v>2.677349566</v>
      </c>
      <c r="D140" s="11">
        <v>-0.29103479</v>
      </c>
      <c r="E140" s="11">
        <v>4.623868393</v>
      </c>
      <c r="F140" s="11">
        <v>3.980727147</v>
      </c>
      <c r="G140" s="11">
        <v>7.96349053</v>
      </c>
      <c r="H140" s="11">
        <v>8.649933873</v>
      </c>
      <c r="I140" s="11">
        <v>1.76489247</v>
      </c>
      <c r="J140" s="11">
        <v>14.797563037</v>
      </c>
      <c r="K140" s="11">
        <v>10.074598796</v>
      </c>
      <c r="L140" s="11">
        <v>1.980557849</v>
      </c>
      <c r="M140" s="11">
        <v>3.047516831</v>
      </c>
    </row>
    <row r="141" spans="1:13" ht="12.75">
      <c r="A141" s="304">
        <v>37681</v>
      </c>
      <c r="B141" s="11">
        <v>-2.221019808</v>
      </c>
      <c r="C141" s="11">
        <v>3.218875737</v>
      </c>
      <c r="D141" s="11">
        <v>-0.199874543</v>
      </c>
      <c r="E141" s="11">
        <v>5.615278745</v>
      </c>
      <c r="F141" s="11">
        <v>4.163427527</v>
      </c>
      <c r="G141" s="11">
        <v>7.489886605</v>
      </c>
      <c r="H141" s="11">
        <v>8.64778893</v>
      </c>
      <c r="I141" s="11">
        <v>1.869475268</v>
      </c>
      <c r="J141" s="11">
        <v>12.798348608</v>
      </c>
      <c r="K141" s="11">
        <v>10.601812948</v>
      </c>
      <c r="L141" s="11">
        <v>2.794365664</v>
      </c>
      <c r="M141" s="11">
        <v>2.950856723</v>
      </c>
    </row>
    <row r="142" spans="1:13" ht="12.75">
      <c r="A142" s="304">
        <v>37773</v>
      </c>
      <c r="B142" s="11">
        <v>-2.109321515</v>
      </c>
      <c r="C142" s="11">
        <v>2.559947248</v>
      </c>
      <c r="D142" s="11">
        <v>0.171126874</v>
      </c>
      <c r="E142" s="11">
        <v>4.407764622</v>
      </c>
      <c r="F142" s="11">
        <v>4.176931189</v>
      </c>
      <c r="G142" s="11">
        <v>7.65506311</v>
      </c>
      <c r="H142" s="11">
        <v>9.425283668</v>
      </c>
      <c r="I142" s="11">
        <v>2.152624941</v>
      </c>
      <c r="J142" s="11">
        <v>12.758785734</v>
      </c>
      <c r="K142" s="11">
        <v>10.237306932</v>
      </c>
      <c r="L142" s="11">
        <v>3.55396393</v>
      </c>
      <c r="M142" s="11">
        <v>2.688385378</v>
      </c>
    </row>
    <row r="143" spans="1:13" ht="12.75">
      <c r="A143" s="304">
        <v>37865</v>
      </c>
      <c r="B143" s="11">
        <v>-3.842009704</v>
      </c>
      <c r="C143" s="11">
        <v>2.491062034</v>
      </c>
      <c r="D143" s="11">
        <v>0.60553936</v>
      </c>
      <c r="E143" s="11">
        <v>4.328184356</v>
      </c>
      <c r="F143" s="11">
        <v>3.899646723</v>
      </c>
      <c r="G143" s="11">
        <v>7.849996117</v>
      </c>
      <c r="H143" s="11">
        <v>8.404108501</v>
      </c>
      <c r="I143" s="11">
        <v>2.345991357</v>
      </c>
      <c r="J143" s="11">
        <v>12.525983772</v>
      </c>
      <c r="K143" s="11">
        <v>10.132288407</v>
      </c>
      <c r="L143" s="11">
        <v>4.25396036</v>
      </c>
      <c r="M143" s="11">
        <v>2.26448634</v>
      </c>
    </row>
    <row r="144" spans="1:13" ht="12.75">
      <c r="A144" s="304">
        <v>37956</v>
      </c>
      <c r="B144" s="11">
        <v>-4.008952175</v>
      </c>
      <c r="C144" s="11">
        <v>2.806010449</v>
      </c>
      <c r="D144" s="11">
        <v>1.819042223</v>
      </c>
      <c r="E144" s="11">
        <v>5.29434762</v>
      </c>
      <c r="F144" s="11">
        <v>3.558243839</v>
      </c>
      <c r="G144" s="11">
        <v>7.523413152</v>
      </c>
      <c r="H144" s="11">
        <v>9.520256039</v>
      </c>
      <c r="I144" s="11">
        <v>2.194278302</v>
      </c>
      <c r="J144" s="11">
        <v>12.924756124</v>
      </c>
      <c r="K144" s="11">
        <v>10.275180484</v>
      </c>
      <c r="L144" s="11">
        <v>5.097157705</v>
      </c>
      <c r="M144" s="11">
        <v>1.59898012</v>
      </c>
    </row>
    <row r="145" spans="1:13" ht="12.75">
      <c r="A145" s="304">
        <v>38047</v>
      </c>
      <c r="B145" s="11">
        <v>-4.148091772</v>
      </c>
      <c r="C145" s="11">
        <v>2.441999806</v>
      </c>
      <c r="D145" s="11">
        <v>2.656615018</v>
      </c>
      <c r="E145" s="11">
        <v>4.47613409</v>
      </c>
      <c r="F145" s="11">
        <v>3.842646466</v>
      </c>
      <c r="G145" s="11">
        <v>7.194564464</v>
      </c>
      <c r="H145" s="11">
        <v>8.379434722</v>
      </c>
      <c r="I145" s="11">
        <v>2.109271836</v>
      </c>
      <c r="J145" s="11">
        <v>12.480668768</v>
      </c>
      <c r="K145" s="11">
        <v>10.40543198</v>
      </c>
      <c r="L145" s="11">
        <v>6.069818882</v>
      </c>
      <c r="M145" s="11">
        <v>0.693368873</v>
      </c>
    </row>
    <row r="146" spans="1:13" ht="12.75">
      <c r="A146" s="304">
        <v>38139</v>
      </c>
      <c r="B146" s="11">
        <v>-1.032361908</v>
      </c>
      <c r="C146" s="11">
        <v>3.028585353</v>
      </c>
      <c r="D146" s="11">
        <v>3.370686393</v>
      </c>
      <c r="E146" s="11">
        <v>3.11377001</v>
      </c>
      <c r="F146" s="11">
        <v>3.024376406</v>
      </c>
      <c r="G146" s="11">
        <v>7.355520564</v>
      </c>
      <c r="H146" s="11">
        <v>9.124761857</v>
      </c>
      <c r="I146" s="11">
        <v>1.957663352</v>
      </c>
      <c r="J146" s="11">
        <v>12.679434944</v>
      </c>
      <c r="K146" s="11">
        <v>10.396427218</v>
      </c>
      <c r="L146" s="11">
        <v>6.541836687</v>
      </c>
      <c r="M146" s="11">
        <v>0.127237496</v>
      </c>
    </row>
    <row r="147" spans="1:13" ht="12.75">
      <c r="A147" s="304">
        <v>38231</v>
      </c>
      <c r="B147" s="11">
        <v>-3.752243598</v>
      </c>
      <c r="C147" s="11">
        <v>2.653205101</v>
      </c>
      <c r="D147" s="11">
        <v>3.075167921</v>
      </c>
      <c r="E147" s="11">
        <v>3.575188784</v>
      </c>
      <c r="F147" s="11">
        <v>2.935599186</v>
      </c>
      <c r="G147" s="11">
        <v>7.436675423</v>
      </c>
      <c r="H147" s="11">
        <v>8.353328649</v>
      </c>
      <c r="I147" s="11">
        <v>1.622944041</v>
      </c>
      <c r="J147" s="11">
        <v>13.083888868</v>
      </c>
      <c r="K147" s="11">
        <v>10.491450251</v>
      </c>
      <c r="L147" s="11">
        <v>6.53861661</v>
      </c>
      <c r="M147" s="11">
        <v>-0.103615983</v>
      </c>
    </row>
    <row r="148" spans="1:13" ht="12.75">
      <c r="A148" s="304">
        <v>38322</v>
      </c>
      <c r="B148" s="11">
        <v>-4.713466426</v>
      </c>
      <c r="C148" s="11">
        <v>2.309821564</v>
      </c>
      <c r="D148" s="11">
        <v>1.859120787</v>
      </c>
      <c r="E148" s="11">
        <v>3.661724503</v>
      </c>
      <c r="F148" s="11">
        <v>2.471352186</v>
      </c>
      <c r="G148" s="11">
        <v>7.636937201</v>
      </c>
      <c r="H148" s="11">
        <v>8.071919251</v>
      </c>
      <c r="I148" s="11">
        <v>2.340111071</v>
      </c>
      <c r="J148" s="11">
        <v>12.4150706</v>
      </c>
      <c r="K148" s="11">
        <v>10.462733342</v>
      </c>
      <c r="L148" s="11">
        <v>6.047841734</v>
      </c>
      <c r="M148" s="11">
        <v>-0.0163572</v>
      </c>
    </row>
    <row r="149" spans="1:13" ht="12.75">
      <c r="A149" s="304">
        <v>38412</v>
      </c>
      <c r="B149" s="11">
        <v>-3.3645323</v>
      </c>
      <c r="C149" s="11">
        <v>1.244879888</v>
      </c>
      <c r="D149" s="11">
        <v>0.781988007</v>
      </c>
      <c r="E149" s="11">
        <v>3.575362698</v>
      </c>
      <c r="F149" s="11">
        <v>3.429519819</v>
      </c>
      <c r="G149" s="11">
        <v>7.454336933</v>
      </c>
      <c r="H149" s="11">
        <v>8.405231606</v>
      </c>
      <c r="I149" s="11">
        <v>0.59048476</v>
      </c>
      <c r="J149" s="11">
        <v>11.824405499</v>
      </c>
      <c r="K149" s="11">
        <v>10.587382281</v>
      </c>
      <c r="L149" s="11">
        <v>5.078360674</v>
      </c>
      <c r="M149" s="11">
        <v>0.377480395</v>
      </c>
    </row>
    <row r="150" spans="1:13" ht="12.75">
      <c r="A150" s="304">
        <v>38504</v>
      </c>
      <c r="B150" s="11">
        <v>-3.689800963</v>
      </c>
      <c r="C150" s="11">
        <v>1.017844258</v>
      </c>
      <c r="D150" s="11">
        <v>-0.613292865</v>
      </c>
      <c r="E150" s="11">
        <v>4.84154631</v>
      </c>
      <c r="F150" s="11">
        <v>2.857789784</v>
      </c>
      <c r="G150" s="11">
        <v>6.622487361</v>
      </c>
      <c r="H150" s="11">
        <v>8.410953594</v>
      </c>
      <c r="I150" s="11">
        <v>-0.343382091</v>
      </c>
      <c r="J150" s="11">
        <v>11.943484887</v>
      </c>
      <c r="K150" s="11">
        <v>10.615308914</v>
      </c>
      <c r="L150" s="11">
        <v>4.410455924</v>
      </c>
      <c r="M150" s="11">
        <v>0.565396572</v>
      </c>
    </row>
    <row r="151" spans="1:13" ht="12.75">
      <c r="A151" s="304">
        <v>38596</v>
      </c>
      <c r="B151" s="11">
        <v>-2.434580652</v>
      </c>
      <c r="C151" s="11">
        <v>1.262729329</v>
      </c>
      <c r="D151" s="11">
        <v>-1.021130716</v>
      </c>
      <c r="E151" s="11">
        <v>5.240485073</v>
      </c>
      <c r="F151" s="11">
        <v>2.729955005</v>
      </c>
      <c r="G151" s="11">
        <v>6.139023461</v>
      </c>
      <c r="H151" s="11">
        <v>6.974154245</v>
      </c>
      <c r="I151" s="11">
        <v>-1.468897829</v>
      </c>
      <c r="J151" s="11">
        <v>11.662364158</v>
      </c>
      <c r="K151" s="11">
        <v>10.563837771</v>
      </c>
      <c r="L151" s="11">
        <v>4.040657198</v>
      </c>
      <c r="M151" s="11">
        <v>0.555456654</v>
      </c>
    </row>
    <row r="152" spans="1:13" ht="12.75">
      <c r="A152" s="304">
        <v>38687</v>
      </c>
      <c r="B152" s="11">
        <v>-2.296878906</v>
      </c>
      <c r="C152" s="11">
        <v>1.276546941</v>
      </c>
      <c r="D152" s="11">
        <v>-0.863130297</v>
      </c>
      <c r="E152" s="11">
        <v>5.873384094</v>
      </c>
      <c r="F152" s="11">
        <v>2.511924961</v>
      </c>
      <c r="G152" s="11">
        <v>5.700344751</v>
      </c>
      <c r="H152" s="11">
        <v>7.799285545</v>
      </c>
      <c r="I152" s="11">
        <v>-0.307489092</v>
      </c>
      <c r="J152" s="11">
        <v>11.951914645</v>
      </c>
      <c r="K152" s="11">
        <v>10.684895989</v>
      </c>
      <c r="L152" s="11">
        <v>3.871962631</v>
      </c>
      <c r="M152" s="11">
        <v>0.394348586</v>
      </c>
    </row>
    <row r="153" spans="1:13" ht="12.75">
      <c r="A153" s="304">
        <v>38777</v>
      </c>
      <c r="B153" s="11">
        <v>-2.372819937</v>
      </c>
      <c r="C153" s="11">
        <v>3.039323353</v>
      </c>
      <c r="D153" s="11">
        <v>-1.587351941</v>
      </c>
      <c r="E153" s="11">
        <v>6.396629852</v>
      </c>
      <c r="F153" s="11">
        <v>2.997639251</v>
      </c>
      <c r="G153" s="11">
        <v>6.312149836</v>
      </c>
      <c r="H153" s="11">
        <v>8.616614988</v>
      </c>
      <c r="I153" s="11">
        <v>-0.317399455</v>
      </c>
      <c r="J153" s="11">
        <v>11.447826725</v>
      </c>
      <c r="K153" s="11">
        <v>10.880582714</v>
      </c>
      <c r="L153" s="11">
        <v>4.072179711</v>
      </c>
      <c r="M153" s="11">
        <v>1.035058109</v>
      </c>
    </row>
    <row r="154" spans="1:13" ht="12.75">
      <c r="A154" s="304">
        <v>38869</v>
      </c>
      <c r="B154" s="11">
        <v>-2.522796875</v>
      </c>
      <c r="C154" s="11">
        <v>0.976576699</v>
      </c>
      <c r="D154" s="11">
        <v>-1.027932109</v>
      </c>
      <c r="E154" s="11">
        <v>5.201127811</v>
      </c>
      <c r="F154" s="11">
        <v>2.879688535</v>
      </c>
      <c r="G154" s="11">
        <v>7.360152519</v>
      </c>
      <c r="H154" s="11">
        <v>6.635138561</v>
      </c>
      <c r="I154" s="11">
        <v>-0.57337884</v>
      </c>
      <c r="J154" s="11">
        <v>11.584049735</v>
      </c>
      <c r="K154" s="11">
        <v>9.841187553</v>
      </c>
      <c r="L154" s="11">
        <v>3.748468844</v>
      </c>
      <c r="M154" s="11">
        <v>1.153603895</v>
      </c>
    </row>
    <row r="155" spans="1:13" ht="12.75">
      <c r="A155" s="304">
        <v>38961</v>
      </c>
      <c r="B155" s="11">
        <v>-1.299474411</v>
      </c>
      <c r="C155" s="11">
        <v>0.954113711</v>
      </c>
      <c r="D155" s="11">
        <v>-1.501868528</v>
      </c>
      <c r="E155" s="11">
        <v>4.737350083</v>
      </c>
      <c r="F155" s="11">
        <v>3.40581315</v>
      </c>
      <c r="G155" s="11">
        <v>7.400673527</v>
      </c>
      <c r="H155" s="11">
        <v>7.973433234</v>
      </c>
      <c r="I155" s="11">
        <v>-0.483011843</v>
      </c>
      <c r="J155" s="11">
        <v>11.531860167</v>
      </c>
      <c r="K155" s="11">
        <v>10.709491628</v>
      </c>
      <c r="L155" s="11">
        <v>3.286893588</v>
      </c>
      <c r="M155" s="11">
        <v>1.250660865</v>
      </c>
    </row>
    <row r="156" spans="1:13" ht="12.75">
      <c r="A156" s="369">
        <v>39052</v>
      </c>
      <c r="B156" s="11">
        <v>-0.791804893</v>
      </c>
      <c r="C156" s="11">
        <v>1.109847744</v>
      </c>
      <c r="D156" s="11">
        <v>-1.714690952</v>
      </c>
      <c r="E156" s="11">
        <v>4.71067439</v>
      </c>
      <c r="F156" s="11">
        <v>2.388220714</v>
      </c>
      <c r="G156" s="11">
        <v>7.005053056</v>
      </c>
      <c r="H156" s="11">
        <v>8.129695217</v>
      </c>
      <c r="I156" s="11">
        <v>0.574057017</v>
      </c>
      <c r="J156" s="11">
        <v>11.414814197</v>
      </c>
      <c r="K156" s="11">
        <v>10.701010657</v>
      </c>
      <c r="L156" s="11">
        <v>2.757617425</v>
      </c>
      <c r="M156" s="11">
        <v>1.338604971</v>
      </c>
    </row>
    <row r="157" spans="1:13" ht="12.75">
      <c r="A157" s="369">
        <v>39142</v>
      </c>
      <c r="B157" s="11">
        <v>-0.791098745</v>
      </c>
      <c r="C157" s="11">
        <v>1.121545116</v>
      </c>
      <c r="D157" s="11">
        <v>-1.547850837</v>
      </c>
      <c r="E157" s="11">
        <v>5.074511712</v>
      </c>
      <c r="F157" s="11">
        <v>2.558112275</v>
      </c>
      <c r="G157" s="11">
        <v>5.120042717</v>
      </c>
      <c r="H157" s="11">
        <v>7.570325194</v>
      </c>
      <c r="I157" s="11">
        <v>0.779111331</v>
      </c>
      <c r="J157" s="11">
        <v>11.474343385</v>
      </c>
      <c r="K157" s="11">
        <v>10.546008775</v>
      </c>
      <c r="L157" s="11">
        <v>3.071065952</v>
      </c>
      <c r="M157" s="11">
        <v>1.43113496</v>
      </c>
    </row>
    <row r="158" spans="1:13" ht="12.75">
      <c r="A158" s="369">
        <v>39234</v>
      </c>
      <c r="B158" s="11">
        <v>-0.667466569</v>
      </c>
      <c r="C158" s="11">
        <v>1.126002559</v>
      </c>
      <c r="D158" s="11">
        <v>-1.412359241</v>
      </c>
      <c r="E158" s="11">
        <v>5.528439729</v>
      </c>
      <c r="F158" s="11">
        <v>2.854454928</v>
      </c>
      <c r="G158" s="11">
        <v>6.520117893</v>
      </c>
      <c r="H158" s="11">
        <v>7.07931961</v>
      </c>
      <c r="I158" s="11">
        <v>0.885263786</v>
      </c>
      <c r="J158" s="11">
        <v>11.517599553</v>
      </c>
      <c r="K158" s="11">
        <v>10.397378281</v>
      </c>
      <c r="L158" s="11">
        <v>3.327033083</v>
      </c>
      <c r="M158" s="11">
        <v>1.568269212</v>
      </c>
    </row>
    <row r="159" spans="1:13" ht="12.75">
      <c r="A159" s="369">
        <v>39326</v>
      </c>
      <c r="B159" s="11">
        <v>-0.717656923</v>
      </c>
      <c r="C159" s="11">
        <v>1.12999511</v>
      </c>
      <c r="D159" s="11">
        <v>-1.268369532</v>
      </c>
      <c r="E159" s="11">
        <v>5.871589277</v>
      </c>
      <c r="F159" s="11">
        <v>2.998999228</v>
      </c>
      <c r="G159" s="11">
        <v>6.279114546</v>
      </c>
      <c r="H159" s="11">
        <v>6.817661699</v>
      </c>
      <c r="I159" s="11">
        <v>1.007528142</v>
      </c>
      <c r="J159" s="11">
        <v>11.568548494</v>
      </c>
      <c r="K159" s="11">
        <v>10.265141213</v>
      </c>
      <c r="L159" s="11">
        <v>3.379276193</v>
      </c>
      <c r="M159" s="11">
        <v>1.756527458</v>
      </c>
    </row>
    <row r="160" spans="1:13" ht="12.75">
      <c r="A160" s="369">
        <v>39417</v>
      </c>
      <c r="B160" s="11">
        <v>-0.972953127</v>
      </c>
      <c r="C160" s="11">
        <v>1.169346004</v>
      </c>
      <c r="D160" s="11">
        <v>-1.116544927</v>
      </c>
      <c r="E160" s="11">
        <v>5.97547772</v>
      </c>
      <c r="F160" s="11">
        <v>3.035741194</v>
      </c>
      <c r="G160" s="11">
        <v>6.109651401</v>
      </c>
      <c r="H160" s="11">
        <v>6.898791892</v>
      </c>
      <c r="I160" s="11">
        <v>1.107744223</v>
      </c>
      <c r="J160" s="11">
        <v>11.592197873</v>
      </c>
      <c r="K160" s="11">
        <v>10.135362377</v>
      </c>
      <c r="L160" s="11">
        <v>3.21748747</v>
      </c>
      <c r="M160" s="11">
        <v>1.987162039</v>
      </c>
    </row>
    <row r="161" spans="1:13" ht="12.75">
      <c r="A161" s="369">
        <v>39508</v>
      </c>
      <c r="B161" s="11">
        <v>-1.033898133</v>
      </c>
      <c r="C161" s="11">
        <v>1.21623585</v>
      </c>
      <c r="D161" s="11">
        <v>-1.095931817</v>
      </c>
      <c r="E161" s="11">
        <v>5.868450389</v>
      </c>
      <c r="F161" s="11">
        <v>2.857393552</v>
      </c>
      <c r="G161" s="11">
        <v>4.270787456</v>
      </c>
      <c r="H161" s="11">
        <v>6.993412947</v>
      </c>
      <c r="I161" s="11">
        <v>1.478286064</v>
      </c>
      <c r="J161" s="11">
        <v>11.436617661</v>
      </c>
      <c r="K161" s="11">
        <v>10.095663244</v>
      </c>
      <c r="L161" s="11">
        <v>3.27452443</v>
      </c>
      <c r="M161" s="11">
        <v>2.203242528</v>
      </c>
    </row>
    <row r="162" spans="1:13" ht="12.75">
      <c r="A162" s="369">
        <v>39600</v>
      </c>
      <c r="B162" s="11">
        <v>-1.124740164</v>
      </c>
      <c r="C162" s="11">
        <v>1.263978599</v>
      </c>
      <c r="D162" s="11">
        <v>-1.07152269</v>
      </c>
      <c r="E162" s="11">
        <v>5.792527081</v>
      </c>
      <c r="F162" s="11">
        <v>2.905375174</v>
      </c>
      <c r="G162" s="11">
        <v>5.669244321</v>
      </c>
      <c r="H162" s="11">
        <v>7.019952319</v>
      </c>
      <c r="I162" s="11">
        <v>1.634656624</v>
      </c>
      <c r="J162" s="11">
        <v>11.210794498</v>
      </c>
      <c r="K162" s="11">
        <v>10.088917578</v>
      </c>
      <c r="L162" s="11">
        <v>3.321804532</v>
      </c>
      <c r="M162" s="11">
        <v>2.149204606</v>
      </c>
    </row>
    <row r="163" spans="1:13" ht="12.75">
      <c r="A163" s="369">
        <v>39692</v>
      </c>
      <c r="B163" s="11">
        <v>-1.198252605</v>
      </c>
      <c r="C163" s="11">
        <v>1.332136428</v>
      </c>
      <c r="D163" s="11">
        <v>-1.105652276</v>
      </c>
      <c r="E163" s="11">
        <v>5.653389275</v>
      </c>
      <c r="F163" s="11">
        <v>2.923445514</v>
      </c>
      <c r="G163" s="11">
        <v>5.308890092</v>
      </c>
      <c r="H163" s="11">
        <v>7.008407589</v>
      </c>
      <c r="I163" s="11">
        <v>1.797072972</v>
      </c>
      <c r="J163" s="11">
        <v>11.075928846</v>
      </c>
      <c r="K163" s="11">
        <v>10.111034215</v>
      </c>
      <c r="L163" s="11">
        <v>3.321461711</v>
      </c>
      <c r="M163" s="11">
        <v>1.79034056</v>
      </c>
    </row>
    <row r="164" spans="1:13" ht="12.75">
      <c r="A164" s="369">
        <v>39783</v>
      </c>
      <c r="B164" s="11">
        <v>-1.267711797</v>
      </c>
      <c r="C164" s="11">
        <v>1.402576919</v>
      </c>
      <c r="D164" s="11">
        <v>-1.22624707</v>
      </c>
      <c r="E164" s="11">
        <v>5.55343447</v>
      </c>
      <c r="F164" s="11">
        <v>2.937952149</v>
      </c>
      <c r="G164" s="11">
        <v>4.369861637</v>
      </c>
      <c r="H164" s="11">
        <v>6.926897907</v>
      </c>
      <c r="I164" s="11">
        <v>1.982795614</v>
      </c>
      <c r="J164" s="11">
        <v>10.959054415</v>
      </c>
      <c r="K164" s="11">
        <v>10.131416353</v>
      </c>
      <c r="L164" s="11">
        <v>3.270333355</v>
      </c>
      <c r="M164" s="11">
        <v>1.101801151</v>
      </c>
    </row>
    <row r="166" spans="2:13" ht="12.75">
      <c r="B166">
        <f>AVERAGE(B9:B88)</f>
        <v>12.742963444087497</v>
      </c>
      <c r="C166">
        <f>AVERAGE(C9:C88)</f>
        <v>13.656729927137496</v>
      </c>
      <c r="D166">
        <f aca="true" t="shared" si="0" ref="D166:M166">AVERAGE(D9:D88)</f>
        <v>2.713617496575</v>
      </c>
      <c r="E166">
        <f t="shared" si="0"/>
        <v>8.377359521137503</v>
      </c>
      <c r="F166">
        <f t="shared" si="0"/>
        <v>18.404449199149994</v>
      </c>
      <c r="G166">
        <f t="shared" si="0"/>
        <v>5.9046729122125</v>
      </c>
      <c r="H166">
        <f t="shared" si="0"/>
        <v>5.55037390605</v>
      </c>
      <c r="I166">
        <f t="shared" si="0"/>
        <v>9.312416753749998</v>
      </c>
      <c r="J166">
        <f t="shared" si="0"/>
        <v>12.20418039066667</v>
      </c>
      <c r="K166" t="e">
        <f t="shared" si="0"/>
        <v>#DIV/0!</v>
      </c>
      <c r="L166">
        <f t="shared" si="0"/>
        <v>15.540394222533335</v>
      </c>
      <c r="M166" t="e">
        <f t="shared" si="0"/>
        <v>#DIV/0!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2"/>
  </sheetPr>
  <dimension ref="A1:AI120"/>
  <sheetViews>
    <sheetView workbookViewId="0" topLeftCell="B1">
      <selection activeCell="H6" sqref="H6"/>
    </sheetView>
  </sheetViews>
  <sheetFormatPr defaultColWidth="9.140625" defaultRowHeight="12.75"/>
  <cols>
    <col min="1" max="1" width="3.8515625" style="65" hidden="1" customWidth="1"/>
    <col min="2" max="2" width="11.00390625" style="302" customWidth="1"/>
    <col min="3" max="3" width="15.28125" style="349" customWidth="1"/>
    <col min="4" max="4" width="9.28125" style="50" customWidth="1"/>
    <col min="5" max="5" width="9.00390625" style="0" customWidth="1"/>
    <col min="6" max="6" width="8.8515625" style="0" customWidth="1"/>
    <col min="7" max="7" width="9.28125" style="0" customWidth="1"/>
    <col min="8" max="8" width="10.8515625" style="0" customWidth="1"/>
    <col min="9" max="9" width="13.7109375" style="0" customWidth="1"/>
    <col min="10" max="10" width="14.8515625" style="0" customWidth="1"/>
    <col min="11" max="11" width="9.00390625" style="0" customWidth="1"/>
    <col min="12" max="12" width="8.421875" style="0" customWidth="1"/>
    <col min="13" max="13" width="10.00390625" style="0" customWidth="1"/>
    <col min="14" max="14" width="8.00390625" style="0" customWidth="1"/>
    <col min="15" max="15" width="8.28125" style="0" customWidth="1"/>
    <col min="16" max="16" width="9.421875" style="0" customWidth="1"/>
    <col min="17" max="17" width="3.00390625" style="12" customWidth="1"/>
    <col min="18" max="18" width="13.140625" style="0" customWidth="1"/>
    <col min="19" max="19" width="9.57421875" style="0" customWidth="1"/>
    <col min="20" max="20" width="10.8515625" style="0" customWidth="1"/>
    <col min="21" max="21" width="10.57421875" style="0" customWidth="1"/>
    <col min="22" max="22" width="11.7109375" style="0" customWidth="1"/>
    <col min="23" max="23" width="12.140625" style="0" customWidth="1"/>
    <col min="26" max="28" width="9.7109375" style="0" customWidth="1"/>
    <col min="30" max="30" width="11.7109375" style="0" customWidth="1"/>
    <col min="31" max="31" width="10.7109375" style="0" customWidth="1"/>
  </cols>
  <sheetData>
    <row r="1" spans="1:31" ht="26.25" customHeight="1" thickBot="1">
      <c r="A1" s="341"/>
      <c r="B1" s="363"/>
      <c r="C1" s="361"/>
      <c r="D1" s="385"/>
      <c r="E1" s="346" t="s">
        <v>754</v>
      </c>
      <c r="F1" s="24"/>
      <c r="G1" s="24"/>
      <c r="H1" s="24"/>
      <c r="I1" s="381"/>
      <c r="J1" s="381"/>
      <c r="K1" s="24"/>
      <c r="L1" s="24"/>
      <c r="M1" s="24"/>
      <c r="N1" s="24"/>
      <c r="O1" s="24"/>
      <c r="P1" s="358"/>
      <c r="Q1" s="41"/>
      <c r="R1" s="467" t="s">
        <v>766</v>
      </c>
      <c r="S1" s="468"/>
      <c r="T1" s="468"/>
      <c r="U1" s="468"/>
      <c r="V1" s="468"/>
      <c r="W1" s="468"/>
      <c r="X1" s="469" t="s">
        <v>767</v>
      </c>
      <c r="Y1" s="470" t="s">
        <v>768</v>
      </c>
      <c r="Z1" s="470"/>
      <c r="AA1" s="470"/>
      <c r="AB1" s="470"/>
      <c r="AC1" s="470"/>
      <c r="AD1" s="470"/>
      <c r="AE1" s="470"/>
    </row>
    <row r="2" spans="1:31" ht="33.75" customHeight="1" thickBot="1">
      <c r="A2"/>
      <c r="B2" s="382" t="s">
        <v>12</v>
      </c>
      <c r="C2" s="362"/>
      <c r="D2" s="388" t="s">
        <v>1040</v>
      </c>
      <c r="E2" s="471" t="s">
        <v>755</v>
      </c>
      <c r="F2" s="44" t="s">
        <v>756</v>
      </c>
      <c r="G2" s="45"/>
      <c r="H2" s="45"/>
      <c r="I2" s="44"/>
      <c r="J2" s="45"/>
      <c r="K2" s="45"/>
      <c r="L2" s="45"/>
      <c r="M2" s="45"/>
      <c r="N2" s="25" t="s">
        <v>757</v>
      </c>
      <c r="O2" s="26"/>
      <c r="P2" s="32"/>
      <c r="Q2" s="41"/>
      <c r="R2" s="467"/>
      <c r="S2" s="468"/>
      <c r="T2" s="468"/>
      <c r="U2" s="468"/>
      <c r="V2" s="468"/>
      <c r="W2" s="468"/>
      <c r="X2" s="469"/>
      <c r="Y2" s="470"/>
      <c r="Z2" s="470"/>
      <c r="AA2" s="470"/>
      <c r="AB2" s="470"/>
      <c r="AC2" s="470"/>
      <c r="AD2" s="470"/>
      <c r="AE2" s="470"/>
    </row>
    <row r="3" spans="1:31" ht="24.75" customHeight="1" thickBot="1">
      <c r="A3"/>
      <c r="B3" s="383">
        <f>AVERAGE(C11:C118)</f>
        <v>-0.022099946806236306</v>
      </c>
      <c r="D3" s="386"/>
      <c r="E3" s="472"/>
      <c r="F3" s="474" t="s">
        <v>758</v>
      </c>
      <c r="G3" s="43" t="s">
        <v>836</v>
      </c>
      <c r="H3" s="43"/>
      <c r="I3" s="43"/>
      <c r="J3" s="43"/>
      <c r="K3" s="34" t="s">
        <v>759</v>
      </c>
      <c r="L3" s="34"/>
      <c r="M3" s="35"/>
      <c r="N3" s="475" t="s">
        <v>760</v>
      </c>
      <c r="O3" s="477" t="s">
        <v>761</v>
      </c>
      <c r="P3" s="479" t="s">
        <v>762</v>
      </c>
      <c r="Q3" s="41"/>
      <c r="R3" s="481" t="s">
        <v>760</v>
      </c>
      <c r="S3" s="25" t="s">
        <v>769</v>
      </c>
      <c r="T3" s="25"/>
      <c r="U3" s="25"/>
      <c r="V3" s="484" t="s">
        <v>770</v>
      </c>
      <c r="W3" s="484" t="s">
        <v>771</v>
      </c>
      <c r="X3" s="469"/>
      <c r="Y3" s="485" t="s">
        <v>772</v>
      </c>
      <c r="Z3" s="25" t="s">
        <v>773</v>
      </c>
      <c r="AA3" s="47"/>
      <c r="AB3" s="47"/>
      <c r="AC3" s="482" t="s">
        <v>774</v>
      </c>
      <c r="AD3" s="482" t="s">
        <v>775</v>
      </c>
      <c r="AE3" s="482" t="s">
        <v>776</v>
      </c>
    </row>
    <row r="4" spans="1:31" ht="28.5" customHeight="1">
      <c r="A4"/>
      <c r="B4" s="399"/>
      <c r="C4" s="376"/>
      <c r="D4" s="387"/>
      <c r="E4" s="473"/>
      <c r="F4" s="474"/>
      <c r="G4" s="46" t="s">
        <v>760</v>
      </c>
      <c r="H4" s="27" t="s">
        <v>837</v>
      </c>
      <c r="I4" s="28" t="s">
        <v>838</v>
      </c>
      <c r="J4" s="27" t="s">
        <v>839</v>
      </c>
      <c r="K4" s="46" t="s">
        <v>760</v>
      </c>
      <c r="L4" s="36" t="s">
        <v>763</v>
      </c>
      <c r="M4" s="36" t="s">
        <v>764</v>
      </c>
      <c r="N4" s="476"/>
      <c r="O4" s="478"/>
      <c r="P4" s="480"/>
      <c r="Q4" s="41"/>
      <c r="R4" s="481"/>
      <c r="S4" s="48" t="s">
        <v>760</v>
      </c>
      <c r="T4" s="30" t="s">
        <v>777</v>
      </c>
      <c r="U4" s="31" t="s">
        <v>778</v>
      </c>
      <c r="V4" s="483"/>
      <c r="W4" s="483"/>
      <c r="X4" s="469"/>
      <c r="Y4" s="485"/>
      <c r="Z4" s="48" t="s">
        <v>760</v>
      </c>
      <c r="AA4" s="30" t="s">
        <v>763</v>
      </c>
      <c r="AB4" s="30" t="s">
        <v>764</v>
      </c>
      <c r="AC4" s="483"/>
      <c r="AD4" s="483"/>
      <c r="AE4" s="483"/>
    </row>
    <row r="5" spans="1:31" ht="15.75" customHeight="1">
      <c r="A5" s="377" t="s">
        <v>765</v>
      </c>
      <c r="B5" s="359" t="s">
        <v>14</v>
      </c>
      <c r="C5" s="360"/>
      <c r="D5" s="337" t="s">
        <v>810</v>
      </c>
      <c r="E5" s="20" t="s">
        <v>779</v>
      </c>
      <c r="F5" s="20" t="s">
        <v>780</v>
      </c>
      <c r="G5" s="20" t="s">
        <v>781</v>
      </c>
      <c r="H5" s="20" t="s">
        <v>782</v>
      </c>
      <c r="I5" s="20" t="s">
        <v>783</v>
      </c>
      <c r="J5" s="20" t="s">
        <v>784</v>
      </c>
      <c r="K5" s="364" t="s">
        <v>785</v>
      </c>
      <c r="L5" s="20" t="s">
        <v>786</v>
      </c>
      <c r="M5" s="20" t="s">
        <v>787</v>
      </c>
      <c r="N5" s="20" t="s">
        <v>788</v>
      </c>
      <c r="O5" s="20" t="s">
        <v>789</v>
      </c>
      <c r="P5" s="37" t="s">
        <v>790</v>
      </c>
      <c r="Q5" s="41"/>
      <c r="R5" s="33" t="s">
        <v>791</v>
      </c>
      <c r="S5" s="20" t="s">
        <v>792</v>
      </c>
      <c r="T5" s="20" t="s">
        <v>793</v>
      </c>
      <c r="U5" s="20" t="s">
        <v>794</v>
      </c>
      <c r="V5" s="20" t="s">
        <v>795</v>
      </c>
      <c r="W5" s="20" t="s">
        <v>796</v>
      </c>
      <c r="X5" s="20" t="s">
        <v>797</v>
      </c>
      <c r="Y5" s="20" t="s">
        <v>798</v>
      </c>
      <c r="Z5" s="20" t="s">
        <v>799</v>
      </c>
      <c r="AA5" s="20" t="s">
        <v>800</v>
      </c>
      <c r="AB5" s="20" t="s">
        <v>801</v>
      </c>
      <c r="AC5" s="20" t="s">
        <v>804</v>
      </c>
      <c r="AD5" s="20" t="s">
        <v>802</v>
      </c>
      <c r="AE5" s="20" t="s">
        <v>803</v>
      </c>
    </row>
    <row r="6" spans="1:31" s="340" customFormat="1" ht="102" customHeight="1">
      <c r="A6" s="378" t="s">
        <v>123</v>
      </c>
      <c r="B6" s="224" t="s">
        <v>919</v>
      </c>
      <c r="C6" s="384" t="s">
        <v>826</v>
      </c>
      <c r="D6" s="227" t="s">
        <v>979</v>
      </c>
      <c r="E6" s="226" t="s">
        <v>985</v>
      </c>
      <c r="F6" s="226" t="s">
        <v>986</v>
      </c>
      <c r="G6" s="226" t="s">
        <v>987</v>
      </c>
      <c r="H6" s="226" t="s">
        <v>988</v>
      </c>
      <c r="I6" s="226" t="s">
        <v>989</v>
      </c>
      <c r="J6" s="226" t="s">
        <v>990</v>
      </c>
      <c r="K6" s="430" t="s">
        <v>991</v>
      </c>
      <c r="L6" s="226" t="s">
        <v>992</v>
      </c>
      <c r="M6" s="226" t="s">
        <v>993</v>
      </c>
      <c r="N6" s="226" t="s">
        <v>994</v>
      </c>
      <c r="O6" s="226" t="s">
        <v>995</v>
      </c>
      <c r="P6" s="338" t="s">
        <v>996</v>
      </c>
      <c r="Q6" s="339"/>
      <c r="R6" s="227" t="s">
        <v>997</v>
      </c>
      <c r="S6" s="226" t="s">
        <v>998</v>
      </c>
      <c r="T6" s="226" t="s">
        <v>999</v>
      </c>
      <c r="U6" s="226" t="s">
        <v>1000</v>
      </c>
      <c r="V6" s="226" t="s">
        <v>1001</v>
      </c>
      <c r="W6" s="226" t="s">
        <v>1002</v>
      </c>
      <c r="X6" s="226" t="s">
        <v>1003</v>
      </c>
      <c r="Y6" s="226" t="s">
        <v>1004</v>
      </c>
      <c r="Z6" s="226" t="s">
        <v>1005</v>
      </c>
      <c r="AA6" s="226" t="s">
        <v>1006</v>
      </c>
      <c r="AB6" s="226" t="s">
        <v>1007</v>
      </c>
      <c r="AC6" s="226" t="s">
        <v>1008</v>
      </c>
      <c r="AD6" s="226" t="s">
        <v>1009</v>
      </c>
      <c r="AE6" s="226" t="s">
        <v>1010</v>
      </c>
    </row>
    <row r="7" spans="1:31" ht="12.75" customHeight="1" hidden="1">
      <c r="A7" s="379" t="s">
        <v>122</v>
      </c>
      <c r="B7" s="335"/>
      <c r="C7" s="348" t="s">
        <v>127</v>
      </c>
      <c r="D7" s="39" t="s">
        <v>127</v>
      </c>
      <c r="E7" s="2" t="s">
        <v>127</v>
      </c>
      <c r="F7" s="2" t="s">
        <v>127</v>
      </c>
      <c r="G7" s="2" t="s">
        <v>127</v>
      </c>
      <c r="H7" s="2" t="s">
        <v>127</v>
      </c>
      <c r="I7" s="2" t="s">
        <v>127</v>
      </c>
      <c r="J7" s="2" t="s">
        <v>127</v>
      </c>
      <c r="K7" s="431" t="s">
        <v>127</v>
      </c>
      <c r="L7" s="2" t="s">
        <v>127</v>
      </c>
      <c r="M7" s="2" t="s">
        <v>127</v>
      </c>
      <c r="N7" s="2" t="s">
        <v>127</v>
      </c>
      <c r="O7" s="2" t="s">
        <v>127</v>
      </c>
      <c r="P7" s="38" t="s">
        <v>127</v>
      </c>
      <c r="Q7" s="41"/>
      <c r="R7" s="39" t="s">
        <v>127</v>
      </c>
      <c r="S7" s="2" t="s">
        <v>127</v>
      </c>
      <c r="T7" s="2" t="s">
        <v>127</v>
      </c>
      <c r="U7" s="2" t="s">
        <v>127</v>
      </c>
      <c r="V7" s="2" t="s">
        <v>450</v>
      </c>
      <c r="W7" s="2" t="s">
        <v>127</v>
      </c>
      <c r="X7" s="2" t="s">
        <v>127</v>
      </c>
      <c r="Y7" s="2" t="s">
        <v>127</v>
      </c>
      <c r="Z7" s="2" t="s">
        <v>127</v>
      </c>
      <c r="AA7" s="2" t="s">
        <v>127</v>
      </c>
      <c r="AB7" s="2" t="s">
        <v>127</v>
      </c>
      <c r="AC7" s="2" t="s">
        <v>127</v>
      </c>
      <c r="AD7" s="2" t="s">
        <v>127</v>
      </c>
      <c r="AE7" s="2" t="s">
        <v>127</v>
      </c>
    </row>
    <row r="8" spans="1:31" ht="12.75" customHeight="1" hidden="1">
      <c r="A8" s="379" t="s">
        <v>121</v>
      </c>
      <c r="B8" s="335"/>
      <c r="C8" s="348" t="s">
        <v>845</v>
      </c>
      <c r="D8" s="39" t="s">
        <v>844</v>
      </c>
      <c r="E8" s="2" t="s">
        <v>844</v>
      </c>
      <c r="F8" s="2" t="s">
        <v>844</v>
      </c>
      <c r="G8" s="2" t="s">
        <v>844</v>
      </c>
      <c r="H8" s="2" t="s">
        <v>921</v>
      </c>
      <c r="I8" s="2" t="s">
        <v>844</v>
      </c>
      <c r="J8" s="2" t="s">
        <v>921</v>
      </c>
      <c r="K8" s="431" t="s">
        <v>844</v>
      </c>
      <c r="L8" s="2" t="s">
        <v>844</v>
      </c>
      <c r="M8" s="2" t="s">
        <v>844</v>
      </c>
      <c r="N8" s="2" t="s">
        <v>921</v>
      </c>
      <c r="O8" s="2" t="s">
        <v>921</v>
      </c>
      <c r="P8" s="38" t="s">
        <v>921</v>
      </c>
      <c r="Q8" s="41"/>
      <c r="R8" s="39" t="s">
        <v>844</v>
      </c>
      <c r="S8" s="2" t="s">
        <v>921</v>
      </c>
      <c r="T8" s="2" t="s">
        <v>921</v>
      </c>
      <c r="U8" s="2" t="s">
        <v>921</v>
      </c>
      <c r="V8" s="2" t="s">
        <v>844</v>
      </c>
      <c r="W8" s="2" t="s">
        <v>844</v>
      </c>
      <c r="X8" s="2" t="s">
        <v>844</v>
      </c>
      <c r="Y8" s="2" t="s">
        <v>844</v>
      </c>
      <c r="Z8" s="2" t="s">
        <v>844</v>
      </c>
      <c r="AA8" s="2" t="s">
        <v>844</v>
      </c>
      <c r="AB8" s="2" t="s">
        <v>844</v>
      </c>
      <c r="AC8" s="2" t="s">
        <v>921</v>
      </c>
      <c r="AD8" s="2" t="s">
        <v>844</v>
      </c>
      <c r="AE8" s="2" t="s">
        <v>844</v>
      </c>
    </row>
    <row r="9" spans="1:31" ht="13.5" customHeight="1">
      <c r="A9" s="380" t="s">
        <v>120</v>
      </c>
      <c r="B9" s="221" t="s">
        <v>917</v>
      </c>
      <c r="C9" s="348" t="s">
        <v>125</v>
      </c>
      <c r="D9" s="39" t="s">
        <v>125</v>
      </c>
      <c r="E9" s="2" t="s">
        <v>125</v>
      </c>
      <c r="F9" s="2" t="s">
        <v>125</v>
      </c>
      <c r="G9" s="2" t="s">
        <v>125</v>
      </c>
      <c r="H9" s="2" t="s">
        <v>125</v>
      </c>
      <c r="I9" s="2" t="s">
        <v>125</v>
      </c>
      <c r="J9" s="2" t="s">
        <v>125</v>
      </c>
      <c r="K9" s="431" t="s">
        <v>125</v>
      </c>
      <c r="L9" s="2" t="s">
        <v>125</v>
      </c>
      <c r="M9" s="2" t="s">
        <v>125</v>
      </c>
      <c r="N9" s="2" t="s">
        <v>125</v>
      </c>
      <c r="O9" s="2" t="s">
        <v>125</v>
      </c>
      <c r="P9" s="38" t="s">
        <v>125</v>
      </c>
      <c r="Q9" s="41"/>
      <c r="R9" s="39" t="s">
        <v>125</v>
      </c>
      <c r="S9" s="2" t="s">
        <v>125</v>
      </c>
      <c r="T9" s="2" t="s">
        <v>125</v>
      </c>
      <c r="U9" s="2" t="s">
        <v>125</v>
      </c>
      <c r="V9" s="2" t="s">
        <v>125</v>
      </c>
      <c r="W9" s="2" t="s">
        <v>125</v>
      </c>
      <c r="X9" s="2" t="s">
        <v>125</v>
      </c>
      <c r="Y9" s="2" t="s">
        <v>125</v>
      </c>
      <c r="Z9" s="2" t="s">
        <v>125</v>
      </c>
      <c r="AA9" s="2" t="s">
        <v>125</v>
      </c>
      <c r="AB9" s="2" t="s">
        <v>125</v>
      </c>
      <c r="AC9" s="2" t="s">
        <v>125</v>
      </c>
      <c r="AD9" s="2" t="s">
        <v>125</v>
      </c>
      <c r="AE9" s="2" t="s">
        <v>125</v>
      </c>
    </row>
    <row r="10" spans="1:35" ht="10.5" customHeight="1">
      <c r="A10" s="351" t="s">
        <v>119</v>
      </c>
      <c r="B10" s="352" t="s">
        <v>918</v>
      </c>
      <c r="C10" s="353" t="s">
        <v>124</v>
      </c>
      <c r="D10" s="354" t="s">
        <v>124</v>
      </c>
      <c r="E10" s="355" t="s">
        <v>124</v>
      </c>
      <c r="F10" s="355" t="s">
        <v>124</v>
      </c>
      <c r="G10" s="355" t="s">
        <v>124</v>
      </c>
      <c r="H10" s="355" t="s">
        <v>124</v>
      </c>
      <c r="I10" s="355" t="s">
        <v>124</v>
      </c>
      <c r="J10" s="355" t="s">
        <v>124</v>
      </c>
      <c r="K10" s="432" t="s">
        <v>124</v>
      </c>
      <c r="L10" s="355" t="s">
        <v>124</v>
      </c>
      <c r="M10" s="355" t="s">
        <v>124</v>
      </c>
      <c r="N10" s="355" t="s">
        <v>124</v>
      </c>
      <c r="O10" s="355" t="s">
        <v>124</v>
      </c>
      <c r="P10" s="356" t="s">
        <v>124</v>
      </c>
      <c r="Q10" s="41"/>
      <c r="R10" s="354" t="s">
        <v>124</v>
      </c>
      <c r="S10" s="355" t="s">
        <v>124</v>
      </c>
      <c r="T10" s="355" t="s">
        <v>124</v>
      </c>
      <c r="U10" s="355" t="s">
        <v>124</v>
      </c>
      <c r="V10" s="355" t="s">
        <v>124</v>
      </c>
      <c r="W10" s="355" t="s">
        <v>124</v>
      </c>
      <c r="X10" s="355" t="s">
        <v>124</v>
      </c>
      <c r="Y10" s="355" t="s">
        <v>124</v>
      </c>
      <c r="Z10" s="355" t="s">
        <v>124</v>
      </c>
      <c r="AA10" s="355" t="s">
        <v>124</v>
      </c>
      <c r="AB10" s="355" t="s">
        <v>124</v>
      </c>
      <c r="AC10" s="355" t="s">
        <v>124</v>
      </c>
      <c r="AD10" s="355" t="s">
        <v>124</v>
      </c>
      <c r="AE10" s="355" t="s">
        <v>124</v>
      </c>
      <c r="AF10" t="str">
        <f>G3</f>
        <v>Private Saving</v>
      </c>
      <c r="AG10" t="str">
        <f>H4</f>
        <v>Personal Saving</v>
      </c>
      <c r="AH10" t="str">
        <f>I4</f>
        <v>Undistributed Corporate Profits 1</v>
      </c>
      <c r="AI10" t="str">
        <f>J4</f>
        <v>Wage Accruals Less Disbursements</v>
      </c>
    </row>
    <row r="11" spans="1:35" s="12" customFormat="1" ht="12.75">
      <c r="A11" s="344" t="s">
        <v>15</v>
      </c>
      <c r="B11" s="336">
        <v>29281</v>
      </c>
      <c r="C11" s="357">
        <f>K11/D11</f>
        <v>-0.007310364794441228</v>
      </c>
      <c r="D11" s="7">
        <v>2763.2</v>
      </c>
      <c r="E11" s="7">
        <v>548.6</v>
      </c>
      <c r="F11" s="7">
        <v>222.5</v>
      </c>
      <c r="G11" s="7">
        <v>242.8</v>
      </c>
      <c r="H11" s="7">
        <v>184.9</v>
      </c>
      <c r="I11" s="7">
        <v>57.9</v>
      </c>
      <c r="J11" s="7">
        <v>0</v>
      </c>
      <c r="K11" s="7">
        <v>-20.2</v>
      </c>
      <c r="L11" s="7">
        <v>-30.9</v>
      </c>
      <c r="M11" s="7">
        <v>10.6</v>
      </c>
      <c r="N11" s="7">
        <v>326</v>
      </c>
      <c r="O11" s="7">
        <v>267.4</v>
      </c>
      <c r="P11" s="42">
        <v>58.7</v>
      </c>
      <c r="Q11" s="41"/>
      <c r="R11" s="49">
        <v>599</v>
      </c>
      <c r="S11" s="7">
        <v>606.9</v>
      </c>
      <c r="T11" s="7">
        <v>505.2</v>
      </c>
      <c r="U11" s="7">
        <v>101.7</v>
      </c>
      <c r="V11" s="7" t="e">
        <v>#N/A</v>
      </c>
      <c r="W11" s="7">
        <v>-7.9</v>
      </c>
      <c r="X11" s="7">
        <v>50.5</v>
      </c>
      <c r="Y11" s="7">
        <v>510.1</v>
      </c>
      <c r="Z11" s="7">
        <v>38.4</v>
      </c>
      <c r="AA11" s="7">
        <v>-2.2</v>
      </c>
      <c r="AB11" s="7">
        <v>40.6</v>
      </c>
      <c r="AC11" s="7">
        <v>280.9</v>
      </c>
      <c r="AD11" s="7">
        <v>20.2</v>
      </c>
      <c r="AE11" s="7">
        <v>8.2</v>
      </c>
      <c r="AF11" s="212">
        <f>G11/$D11</f>
        <v>0.08786913723219457</v>
      </c>
      <c r="AG11" s="212">
        <f>H11/$D11</f>
        <v>0.06691517081644471</v>
      </c>
      <c r="AH11" s="212">
        <f>I11/$D11</f>
        <v>0.020953966415749856</v>
      </c>
      <c r="AI11" s="212">
        <f>J11/$D11</f>
        <v>0</v>
      </c>
    </row>
    <row r="12" spans="1:35" s="12" customFormat="1" ht="12.75">
      <c r="A12" s="344" t="s">
        <v>16</v>
      </c>
      <c r="B12" s="336">
        <v>29373</v>
      </c>
      <c r="C12" s="357">
        <f aca="true" t="shared" si="0" ref="C12:C75">K12/D12</f>
        <v>-0.017793208202235</v>
      </c>
      <c r="D12" s="7">
        <v>2765.1</v>
      </c>
      <c r="E12" s="7">
        <v>526.9</v>
      </c>
      <c r="F12" s="7">
        <v>189.1</v>
      </c>
      <c r="G12" s="7">
        <v>238.3</v>
      </c>
      <c r="H12" s="7">
        <v>194</v>
      </c>
      <c r="I12" s="7">
        <v>44.3</v>
      </c>
      <c r="J12" s="7">
        <v>0</v>
      </c>
      <c r="K12" s="7">
        <v>-49.2</v>
      </c>
      <c r="L12" s="7">
        <v>-54.7</v>
      </c>
      <c r="M12" s="7">
        <v>5.5</v>
      </c>
      <c r="N12" s="7">
        <v>337.8</v>
      </c>
      <c r="O12" s="7">
        <v>276.9</v>
      </c>
      <c r="P12" s="42">
        <v>60.9</v>
      </c>
      <c r="Q12" s="41"/>
      <c r="R12" s="49">
        <v>583</v>
      </c>
      <c r="S12" s="7">
        <v>570.3</v>
      </c>
      <c r="T12" s="7">
        <v>470.4</v>
      </c>
      <c r="U12" s="7">
        <v>99.9</v>
      </c>
      <c r="V12" s="7" t="e">
        <v>#N/A</v>
      </c>
      <c r="W12" s="7">
        <v>12.7</v>
      </c>
      <c r="X12" s="7">
        <v>56.1</v>
      </c>
      <c r="Y12" s="7">
        <v>515.2</v>
      </c>
      <c r="Z12" s="7">
        <v>11.7</v>
      </c>
      <c r="AA12" s="7">
        <v>-24.9</v>
      </c>
      <c r="AB12" s="7">
        <v>36.6</v>
      </c>
      <c r="AC12" s="7">
        <v>232.6</v>
      </c>
      <c r="AD12" s="7">
        <v>19.5</v>
      </c>
      <c r="AE12" s="7">
        <v>7</v>
      </c>
      <c r="AF12" s="212">
        <f aca="true" t="shared" si="1" ref="AF12:AI75">G12/$D12</f>
        <v>0.0861813315974106</v>
      </c>
      <c r="AG12" s="212">
        <f t="shared" si="1"/>
        <v>0.07016021120393476</v>
      </c>
      <c r="AH12" s="212">
        <f t="shared" si="1"/>
        <v>0.016021120393475825</v>
      </c>
      <c r="AI12" s="212">
        <f t="shared" si="1"/>
        <v>0</v>
      </c>
    </row>
    <row r="13" spans="1:35" s="12" customFormat="1" ht="12.75">
      <c r="A13" s="344" t="s">
        <v>17</v>
      </c>
      <c r="B13" s="336">
        <v>29465</v>
      </c>
      <c r="C13" s="357">
        <f t="shared" si="0"/>
        <v>-0.021694434597660406</v>
      </c>
      <c r="D13" s="7">
        <v>2821</v>
      </c>
      <c r="E13" s="7">
        <v>533.4</v>
      </c>
      <c r="F13" s="7">
        <v>185.4</v>
      </c>
      <c r="G13" s="7">
        <v>246.6</v>
      </c>
      <c r="H13" s="7">
        <v>201.6</v>
      </c>
      <c r="I13" s="7">
        <v>44.5</v>
      </c>
      <c r="J13" s="7">
        <v>0.5</v>
      </c>
      <c r="K13" s="7">
        <v>-61.2</v>
      </c>
      <c r="L13" s="7">
        <v>-68.7</v>
      </c>
      <c r="M13" s="7">
        <v>7.5</v>
      </c>
      <c r="N13" s="7">
        <v>348.1</v>
      </c>
      <c r="O13" s="7">
        <v>285.3</v>
      </c>
      <c r="P13" s="42">
        <v>62.8</v>
      </c>
      <c r="Q13" s="41"/>
      <c r="R13" s="49">
        <v>572.4</v>
      </c>
      <c r="S13" s="7">
        <v>541.3</v>
      </c>
      <c r="T13" s="7">
        <v>443.5</v>
      </c>
      <c r="U13" s="7">
        <v>97.9</v>
      </c>
      <c r="V13" s="7" t="e">
        <v>#N/A</v>
      </c>
      <c r="W13" s="7">
        <v>31</v>
      </c>
      <c r="X13" s="7">
        <v>38.9</v>
      </c>
      <c r="Y13" s="7">
        <v>531.9</v>
      </c>
      <c r="Z13" s="7">
        <v>1.6</v>
      </c>
      <c r="AA13" s="7">
        <v>-38.3</v>
      </c>
      <c r="AB13" s="7">
        <v>39.9</v>
      </c>
      <c r="AC13" s="7">
        <v>193.3</v>
      </c>
      <c r="AD13" s="7">
        <v>19.2</v>
      </c>
      <c r="AE13" s="7">
        <v>6.7</v>
      </c>
      <c r="AF13" s="212">
        <f t="shared" si="1"/>
        <v>0.08741580999645515</v>
      </c>
      <c r="AG13" s="212">
        <f t="shared" si="1"/>
        <v>0.07146401985111663</v>
      </c>
      <c r="AH13" s="212">
        <f t="shared" si="1"/>
        <v>0.015774548032612547</v>
      </c>
      <c r="AI13" s="212">
        <f t="shared" si="1"/>
        <v>0.0001772421127259837</v>
      </c>
    </row>
    <row r="14" spans="1:35" s="12" customFormat="1" ht="12.75">
      <c r="A14" s="344" t="s">
        <v>18</v>
      </c>
      <c r="B14" s="336">
        <v>29556</v>
      </c>
      <c r="C14" s="357">
        <f t="shared" si="0"/>
        <v>-0.016534256807224826</v>
      </c>
      <c r="D14" s="7">
        <v>2945.4</v>
      </c>
      <c r="E14" s="7">
        <v>588.8</v>
      </c>
      <c r="F14" s="7">
        <v>228.9</v>
      </c>
      <c r="G14" s="7">
        <v>277.6</v>
      </c>
      <c r="H14" s="7">
        <v>225.4</v>
      </c>
      <c r="I14" s="7">
        <v>52.7</v>
      </c>
      <c r="J14" s="7">
        <v>-0.5</v>
      </c>
      <c r="K14" s="7">
        <v>-48.7</v>
      </c>
      <c r="L14" s="7">
        <v>-60.2</v>
      </c>
      <c r="M14" s="7">
        <v>11.5</v>
      </c>
      <c r="N14" s="7">
        <v>359.9</v>
      </c>
      <c r="O14" s="7">
        <v>294.9</v>
      </c>
      <c r="P14" s="42">
        <v>65</v>
      </c>
      <c r="Q14" s="41"/>
      <c r="R14" s="49">
        <v>609</v>
      </c>
      <c r="S14" s="7">
        <v>599.4</v>
      </c>
      <c r="T14" s="7">
        <v>497.9</v>
      </c>
      <c r="U14" s="7">
        <v>101.5</v>
      </c>
      <c r="V14" s="7" t="e">
        <v>#N/A</v>
      </c>
      <c r="W14" s="7">
        <v>9.6</v>
      </c>
      <c r="X14" s="7">
        <v>20.2</v>
      </c>
      <c r="Y14" s="7">
        <v>572.5</v>
      </c>
      <c r="Z14" s="7">
        <v>16.4</v>
      </c>
      <c r="AA14" s="7">
        <v>-28.8</v>
      </c>
      <c r="AB14" s="7">
        <v>45.1</v>
      </c>
      <c r="AC14" s="7">
        <v>239.5</v>
      </c>
      <c r="AD14" s="7">
        <v>20.1</v>
      </c>
      <c r="AE14" s="7">
        <v>7.8</v>
      </c>
      <c r="AF14" s="212">
        <f t="shared" si="1"/>
        <v>0.09424865892578257</v>
      </c>
      <c r="AG14" s="212">
        <f t="shared" si="1"/>
        <v>0.07652610850818226</v>
      </c>
      <c r="AH14" s="212">
        <f t="shared" si="1"/>
        <v>0.01789230664765397</v>
      </c>
      <c r="AI14" s="212">
        <f t="shared" si="1"/>
        <v>-0.00016975623005364296</v>
      </c>
    </row>
    <row r="15" spans="1:35" s="12" customFormat="1" ht="12.75">
      <c r="A15" s="344" t="s">
        <v>19</v>
      </c>
      <c r="B15" s="336">
        <v>29646</v>
      </c>
      <c r="C15" s="357">
        <f t="shared" si="0"/>
        <v>-0.00891670179306767</v>
      </c>
      <c r="D15" s="7">
        <v>3084.1</v>
      </c>
      <c r="E15" s="7">
        <v>619.5</v>
      </c>
      <c r="F15" s="7">
        <v>248</v>
      </c>
      <c r="G15" s="7">
        <v>275.6</v>
      </c>
      <c r="H15" s="7">
        <v>211.6</v>
      </c>
      <c r="I15" s="7">
        <v>63.9</v>
      </c>
      <c r="J15" s="7">
        <v>0</v>
      </c>
      <c r="K15" s="7">
        <v>-27.5</v>
      </c>
      <c r="L15" s="7">
        <v>-39.3</v>
      </c>
      <c r="M15" s="7">
        <v>11.7</v>
      </c>
      <c r="N15" s="7">
        <v>371.5</v>
      </c>
      <c r="O15" s="7">
        <v>304.3</v>
      </c>
      <c r="P15" s="42">
        <v>67.2</v>
      </c>
      <c r="Q15" s="41"/>
      <c r="R15" s="49">
        <v>675.2</v>
      </c>
      <c r="S15" s="7">
        <v>670.7</v>
      </c>
      <c r="T15" s="7">
        <v>563.1</v>
      </c>
      <c r="U15" s="7">
        <v>107.6</v>
      </c>
      <c r="V15" s="7" t="e">
        <v>#N/A</v>
      </c>
      <c r="W15" s="7">
        <v>4.5</v>
      </c>
      <c r="X15" s="7">
        <v>55.7</v>
      </c>
      <c r="Y15" s="7">
        <v>579.8</v>
      </c>
      <c r="Z15" s="7">
        <v>39.7</v>
      </c>
      <c r="AA15" s="7">
        <v>-6.8</v>
      </c>
      <c r="AB15" s="7">
        <v>46.5</v>
      </c>
      <c r="AC15" s="7">
        <v>299.2</v>
      </c>
      <c r="AD15" s="7">
        <v>20.5</v>
      </c>
      <c r="AE15" s="7">
        <v>8.2</v>
      </c>
      <c r="AF15" s="212">
        <f t="shared" si="1"/>
        <v>0.08936156415161636</v>
      </c>
      <c r="AG15" s="212">
        <f t="shared" si="1"/>
        <v>0.06860996725138614</v>
      </c>
      <c r="AH15" s="212">
        <f t="shared" si="1"/>
        <v>0.020719172530073604</v>
      </c>
      <c r="AI15" s="212">
        <f t="shared" si="1"/>
        <v>0</v>
      </c>
    </row>
    <row r="16" spans="1:35" s="12" customFormat="1" ht="12.75">
      <c r="A16" s="344" t="s">
        <v>20</v>
      </c>
      <c r="B16" s="336">
        <v>29738</v>
      </c>
      <c r="C16" s="357">
        <f t="shared" si="0"/>
        <v>-0.01136108347507943</v>
      </c>
      <c r="D16" s="7">
        <v>3115.9</v>
      </c>
      <c r="E16" s="7">
        <v>629.5</v>
      </c>
      <c r="F16" s="7">
        <v>246.4</v>
      </c>
      <c r="G16" s="7">
        <v>281.8</v>
      </c>
      <c r="H16" s="7">
        <v>218.3</v>
      </c>
      <c r="I16" s="7">
        <v>63.5</v>
      </c>
      <c r="J16" s="7">
        <v>0</v>
      </c>
      <c r="K16" s="7">
        <v>-35.4</v>
      </c>
      <c r="L16" s="7">
        <v>-43.4</v>
      </c>
      <c r="M16" s="7">
        <v>8</v>
      </c>
      <c r="N16" s="7">
        <v>383.2</v>
      </c>
      <c r="O16" s="7">
        <v>313.9</v>
      </c>
      <c r="P16" s="42">
        <v>69.3</v>
      </c>
      <c r="Q16" s="41"/>
      <c r="R16" s="49">
        <v>659.9</v>
      </c>
      <c r="S16" s="7">
        <v>656.9</v>
      </c>
      <c r="T16" s="7">
        <v>551.4</v>
      </c>
      <c r="U16" s="7">
        <v>105.5</v>
      </c>
      <c r="V16" s="7" t="e">
        <v>#N/A</v>
      </c>
      <c r="W16" s="7">
        <v>3.1</v>
      </c>
      <c r="X16" s="7">
        <v>30.4</v>
      </c>
      <c r="Y16" s="7">
        <v>595.7</v>
      </c>
      <c r="Z16" s="7">
        <v>33.9</v>
      </c>
      <c r="AA16" s="7">
        <v>-10</v>
      </c>
      <c r="AB16" s="7">
        <v>43.9</v>
      </c>
      <c r="AC16" s="7">
        <v>273.7</v>
      </c>
      <c r="AD16" s="7">
        <v>20.4</v>
      </c>
      <c r="AE16" s="7">
        <v>8</v>
      </c>
      <c r="AF16" s="212">
        <f t="shared" si="1"/>
        <v>0.09043935941461537</v>
      </c>
      <c r="AG16" s="212">
        <f t="shared" si="1"/>
        <v>0.07006001476298983</v>
      </c>
      <c r="AH16" s="212">
        <f t="shared" si="1"/>
        <v>0.020379344651625532</v>
      </c>
      <c r="AI16" s="212">
        <f t="shared" si="1"/>
        <v>0</v>
      </c>
    </row>
    <row r="17" spans="1:35" s="12" customFormat="1" ht="12.75" customHeight="1">
      <c r="A17" s="344" t="s">
        <v>21</v>
      </c>
      <c r="B17" s="336">
        <v>29830</v>
      </c>
      <c r="C17" s="357">
        <f t="shared" si="0"/>
        <v>-0.013514355109920906</v>
      </c>
      <c r="D17" s="7">
        <v>3211.4</v>
      </c>
      <c r="E17" s="7">
        <v>688.8</v>
      </c>
      <c r="F17" s="7">
        <v>295.3</v>
      </c>
      <c r="G17" s="7">
        <v>338.7</v>
      </c>
      <c r="H17" s="7">
        <v>262.2</v>
      </c>
      <c r="I17" s="7">
        <v>76.5</v>
      </c>
      <c r="J17" s="7">
        <v>0</v>
      </c>
      <c r="K17" s="7">
        <v>-43.4</v>
      </c>
      <c r="L17" s="7">
        <v>-51.1</v>
      </c>
      <c r="M17" s="7">
        <v>7.7</v>
      </c>
      <c r="N17" s="7">
        <v>393.5</v>
      </c>
      <c r="O17" s="7">
        <v>322.4</v>
      </c>
      <c r="P17" s="42">
        <v>71.1</v>
      </c>
      <c r="Q17" s="41"/>
      <c r="R17" s="49">
        <v>708</v>
      </c>
      <c r="S17" s="7">
        <v>698</v>
      </c>
      <c r="T17" s="7">
        <v>592.8</v>
      </c>
      <c r="U17" s="7">
        <v>105.2</v>
      </c>
      <c r="V17" s="7" t="e">
        <v>#N/A</v>
      </c>
      <c r="W17" s="7">
        <v>10</v>
      </c>
      <c r="X17" s="7">
        <v>19.2</v>
      </c>
      <c r="Y17" s="7">
        <v>661.1</v>
      </c>
      <c r="Z17" s="7">
        <v>27.7</v>
      </c>
      <c r="AA17" s="7">
        <v>-16.8</v>
      </c>
      <c r="AB17" s="7">
        <v>44.5</v>
      </c>
      <c r="AC17" s="7">
        <v>304.4</v>
      </c>
      <c r="AD17" s="7">
        <v>21.6</v>
      </c>
      <c r="AE17" s="7">
        <v>9.3</v>
      </c>
      <c r="AF17" s="212">
        <f t="shared" si="1"/>
        <v>0.10546802017811546</v>
      </c>
      <c r="AG17" s="212">
        <f t="shared" si="1"/>
        <v>0.08164663386684934</v>
      </c>
      <c r="AH17" s="212">
        <f t="shared" si="1"/>
        <v>0.023821386311266114</v>
      </c>
      <c r="AI17" s="212">
        <f t="shared" si="1"/>
        <v>0</v>
      </c>
    </row>
    <row r="18" spans="1:35" s="12" customFormat="1" ht="12.75">
      <c r="A18" s="344" t="s">
        <v>22</v>
      </c>
      <c r="B18" s="336">
        <v>29921</v>
      </c>
      <c r="C18" s="357">
        <f t="shared" si="0"/>
        <v>-0.023685837971552257</v>
      </c>
      <c r="D18" s="7">
        <v>3234</v>
      </c>
      <c r="E18" s="7">
        <v>680.7</v>
      </c>
      <c r="F18" s="7">
        <v>276.7</v>
      </c>
      <c r="G18" s="7">
        <v>353.2</v>
      </c>
      <c r="H18" s="7">
        <v>285.1</v>
      </c>
      <c r="I18" s="7">
        <v>68.1</v>
      </c>
      <c r="J18" s="7">
        <v>0</v>
      </c>
      <c r="K18" s="7">
        <v>-76.6</v>
      </c>
      <c r="L18" s="7">
        <v>-79.4</v>
      </c>
      <c r="M18" s="7">
        <v>2.8</v>
      </c>
      <c r="N18" s="7">
        <v>404.1</v>
      </c>
      <c r="O18" s="7">
        <v>331.1</v>
      </c>
      <c r="P18" s="42">
        <v>72.9</v>
      </c>
      <c r="Q18" s="41"/>
      <c r="R18" s="49">
        <v>699.2</v>
      </c>
      <c r="S18" s="7">
        <v>691.5</v>
      </c>
      <c r="T18" s="7">
        <v>582.2</v>
      </c>
      <c r="U18" s="7">
        <v>109.3</v>
      </c>
      <c r="V18" s="7" t="e">
        <v>#N/A</v>
      </c>
      <c r="W18" s="7">
        <v>7.6</v>
      </c>
      <c r="X18" s="7">
        <v>18.4</v>
      </c>
      <c r="Y18" s="7">
        <v>684.4</v>
      </c>
      <c r="Z18" s="7">
        <v>-3.7</v>
      </c>
      <c r="AA18" s="7">
        <v>-44.2</v>
      </c>
      <c r="AB18" s="7">
        <v>40.5</v>
      </c>
      <c r="AC18" s="7">
        <v>287.4</v>
      </c>
      <c r="AD18" s="7">
        <v>21.2</v>
      </c>
      <c r="AE18" s="7">
        <v>8.6</v>
      </c>
      <c r="AF18" s="212">
        <f t="shared" si="1"/>
        <v>0.10921459492888064</v>
      </c>
      <c r="AG18" s="212">
        <f t="shared" si="1"/>
        <v>0.08815708101422388</v>
      </c>
      <c r="AH18" s="212">
        <f t="shared" si="1"/>
        <v>0.02105751391465677</v>
      </c>
      <c r="AI18" s="212">
        <f t="shared" si="1"/>
        <v>0</v>
      </c>
    </row>
    <row r="19" spans="1:35" s="12" customFormat="1" ht="12.75">
      <c r="A19" s="344" t="s">
        <v>23</v>
      </c>
      <c r="B19" s="336">
        <v>30011</v>
      </c>
      <c r="C19" s="357">
        <f t="shared" si="0"/>
        <v>-0.03133920814198833</v>
      </c>
      <c r="D19" s="7">
        <v>3222.8</v>
      </c>
      <c r="E19" s="7">
        <v>644</v>
      </c>
      <c r="F19" s="7">
        <v>229.8</v>
      </c>
      <c r="G19" s="7">
        <v>330.8</v>
      </c>
      <c r="H19" s="7">
        <v>273.1</v>
      </c>
      <c r="I19" s="7">
        <v>57.7</v>
      </c>
      <c r="J19" s="7">
        <v>0</v>
      </c>
      <c r="K19" s="7">
        <v>-101</v>
      </c>
      <c r="L19" s="7">
        <v>-100.4</v>
      </c>
      <c r="M19" s="7">
        <v>-0.7</v>
      </c>
      <c r="N19" s="7">
        <v>414.3</v>
      </c>
      <c r="O19" s="7">
        <v>339.5</v>
      </c>
      <c r="P19" s="42">
        <v>74.8</v>
      </c>
      <c r="Q19" s="41"/>
      <c r="R19" s="49">
        <v>636.9</v>
      </c>
      <c r="S19" s="7">
        <v>633.2</v>
      </c>
      <c r="T19" s="7">
        <v>526.4</v>
      </c>
      <c r="U19" s="7">
        <v>106.7</v>
      </c>
      <c r="V19" s="7">
        <v>-0.2</v>
      </c>
      <c r="W19" s="7">
        <v>4</v>
      </c>
      <c r="X19" s="7">
        <v>-7.1</v>
      </c>
      <c r="Y19" s="7">
        <v>670.3</v>
      </c>
      <c r="Z19" s="7">
        <v>-26.3</v>
      </c>
      <c r="AA19" s="7">
        <v>-64.1</v>
      </c>
      <c r="AB19" s="7">
        <v>37.8</v>
      </c>
      <c r="AC19" s="7">
        <v>218.9</v>
      </c>
      <c r="AD19" s="7">
        <v>19.9</v>
      </c>
      <c r="AE19" s="7">
        <v>7.1</v>
      </c>
      <c r="AF19" s="212">
        <f t="shared" si="1"/>
        <v>0.10264366389474991</v>
      </c>
      <c r="AG19" s="212">
        <f t="shared" si="1"/>
        <v>0.08473997765917836</v>
      </c>
      <c r="AH19" s="212">
        <f t="shared" si="1"/>
        <v>0.017903686235571554</v>
      </c>
      <c r="AI19" s="212">
        <f t="shared" si="1"/>
        <v>0</v>
      </c>
    </row>
    <row r="20" spans="1:35" s="12" customFormat="1" ht="12.75">
      <c r="A20" s="344" t="s">
        <v>24</v>
      </c>
      <c r="B20" s="336">
        <v>30103</v>
      </c>
      <c r="C20" s="357">
        <f t="shared" si="0"/>
        <v>-0.03270700733928191</v>
      </c>
      <c r="D20" s="7">
        <v>3283.7</v>
      </c>
      <c r="E20" s="7">
        <v>668.6</v>
      </c>
      <c r="F20" s="7">
        <v>244.7</v>
      </c>
      <c r="G20" s="7">
        <v>352.1</v>
      </c>
      <c r="H20" s="7">
        <v>282.7</v>
      </c>
      <c r="I20" s="7">
        <v>69.4</v>
      </c>
      <c r="J20" s="7">
        <v>0</v>
      </c>
      <c r="K20" s="7">
        <v>-107.4</v>
      </c>
      <c r="L20" s="7">
        <v>-105.9</v>
      </c>
      <c r="M20" s="7">
        <v>-1.4</v>
      </c>
      <c r="N20" s="7">
        <v>423.8</v>
      </c>
      <c r="O20" s="7">
        <v>347.2</v>
      </c>
      <c r="P20" s="42">
        <v>76.6</v>
      </c>
      <c r="Q20" s="41"/>
      <c r="R20" s="49">
        <v>664.2</v>
      </c>
      <c r="S20" s="7">
        <v>643.6</v>
      </c>
      <c r="T20" s="7">
        <v>530.8</v>
      </c>
      <c r="U20" s="7">
        <v>112.8</v>
      </c>
      <c r="V20" s="7">
        <v>-0.2</v>
      </c>
      <c r="W20" s="7">
        <v>20.8</v>
      </c>
      <c r="X20" s="7">
        <v>-4.4</v>
      </c>
      <c r="Y20" s="7">
        <v>699.3</v>
      </c>
      <c r="Z20" s="7">
        <v>-30.7</v>
      </c>
      <c r="AA20" s="7">
        <v>-68.6</v>
      </c>
      <c r="AB20" s="7">
        <v>37.9</v>
      </c>
      <c r="AC20" s="7">
        <v>219.8</v>
      </c>
      <c r="AD20" s="7">
        <v>20.3</v>
      </c>
      <c r="AE20" s="7">
        <v>7.4</v>
      </c>
      <c r="AF20" s="212">
        <f t="shared" si="1"/>
        <v>0.10722660413557879</v>
      </c>
      <c r="AG20" s="212">
        <f t="shared" si="1"/>
        <v>0.0860919085178305</v>
      </c>
      <c r="AH20" s="212">
        <f t="shared" si="1"/>
        <v>0.021134695617748275</v>
      </c>
      <c r="AI20" s="212">
        <f t="shared" si="1"/>
        <v>0</v>
      </c>
    </row>
    <row r="21" spans="1:35" s="12" customFormat="1" ht="12.75">
      <c r="A21" s="344" t="s">
        <v>25</v>
      </c>
      <c r="B21" s="336">
        <v>30195</v>
      </c>
      <c r="C21" s="357">
        <f t="shared" si="0"/>
        <v>-0.0442135781589756</v>
      </c>
      <c r="D21" s="7">
        <v>3311.2</v>
      </c>
      <c r="E21" s="7">
        <v>633.4</v>
      </c>
      <c r="F21" s="7">
        <v>202.7</v>
      </c>
      <c r="G21" s="7">
        <v>349.1</v>
      </c>
      <c r="H21" s="7">
        <v>280.1</v>
      </c>
      <c r="I21" s="7">
        <v>69</v>
      </c>
      <c r="J21" s="7">
        <v>0</v>
      </c>
      <c r="K21" s="7">
        <v>-146.4</v>
      </c>
      <c r="L21" s="7">
        <v>-143.8</v>
      </c>
      <c r="M21" s="7">
        <v>-2.6</v>
      </c>
      <c r="N21" s="7">
        <v>430.7</v>
      </c>
      <c r="O21" s="7">
        <v>352.6</v>
      </c>
      <c r="P21" s="42">
        <v>78.1</v>
      </c>
      <c r="Q21" s="41"/>
      <c r="R21" s="49">
        <v>630.1</v>
      </c>
      <c r="S21" s="7">
        <v>641</v>
      </c>
      <c r="T21" s="7">
        <v>528.7</v>
      </c>
      <c r="U21" s="7">
        <v>112.3</v>
      </c>
      <c r="V21" s="7">
        <v>-0.2</v>
      </c>
      <c r="W21" s="7">
        <v>-10.7</v>
      </c>
      <c r="X21" s="7">
        <v>-3.3</v>
      </c>
      <c r="Y21" s="7">
        <v>701.7</v>
      </c>
      <c r="Z21" s="7">
        <v>-68.3</v>
      </c>
      <c r="AA21" s="7">
        <v>-105.6</v>
      </c>
      <c r="AB21" s="7">
        <v>37.3</v>
      </c>
      <c r="AC21" s="7">
        <v>210.3</v>
      </c>
      <c r="AD21" s="7">
        <v>19.1</v>
      </c>
      <c r="AE21" s="7">
        <v>6.1</v>
      </c>
      <c r="AF21" s="212">
        <f t="shared" si="1"/>
        <v>0.10543005556897803</v>
      </c>
      <c r="AG21" s="212">
        <f t="shared" si="1"/>
        <v>0.08459168881372313</v>
      </c>
      <c r="AH21" s="212">
        <f t="shared" si="1"/>
        <v>0.020838366755254894</v>
      </c>
      <c r="AI21" s="212">
        <f t="shared" si="1"/>
        <v>0</v>
      </c>
    </row>
    <row r="22" spans="1:35" s="12" customFormat="1" ht="12.75">
      <c r="A22" s="344" t="s">
        <v>26</v>
      </c>
      <c r="B22" s="336">
        <v>30286</v>
      </c>
      <c r="C22" s="357">
        <f t="shared" si="0"/>
        <v>-0.05417351052710169</v>
      </c>
      <c r="D22" s="7">
        <v>3348.5</v>
      </c>
      <c r="E22" s="7">
        <v>570.3</v>
      </c>
      <c r="F22" s="7">
        <v>131.5</v>
      </c>
      <c r="G22" s="7">
        <v>312.8</v>
      </c>
      <c r="H22" s="7">
        <v>247.2</v>
      </c>
      <c r="I22" s="7">
        <v>65.7</v>
      </c>
      <c r="J22" s="7">
        <v>0</v>
      </c>
      <c r="K22" s="7">
        <v>-181.4</v>
      </c>
      <c r="L22" s="7">
        <v>-177.3</v>
      </c>
      <c r="M22" s="7">
        <v>-4</v>
      </c>
      <c r="N22" s="7">
        <v>438.8</v>
      </c>
      <c r="O22" s="7">
        <v>359.8</v>
      </c>
      <c r="P22" s="42">
        <v>79</v>
      </c>
      <c r="Q22" s="41"/>
      <c r="R22" s="49">
        <v>586.3</v>
      </c>
      <c r="S22" s="7">
        <v>600.4</v>
      </c>
      <c r="T22" s="7">
        <v>483</v>
      </c>
      <c r="U22" s="7">
        <v>117.4</v>
      </c>
      <c r="V22" s="7">
        <v>-0.2</v>
      </c>
      <c r="W22" s="7">
        <v>-14</v>
      </c>
      <c r="X22" s="7">
        <v>16</v>
      </c>
      <c r="Y22" s="7">
        <v>672.6</v>
      </c>
      <c r="Z22" s="7">
        <v>-102.3</v>
      </c>
      <c r="AA22" s="7">
        <v>-138.6</v>
      </c>
      <c r="AB22" s="7">
        <v>36.3</v>
      </c>
      <c r="AC22" s="7">
        <v>161.6</v>
      </c>
      <c r="AD22" s="7">
        <v>17.1</v>
      </c>
      <c r="AE22" s="7">
        <v>3.9</v>
      </c>
      <c r="AF22" s="212">
        <f t="shared" si="1"/>
        <v>0.09341496192324922</v>
      </c>
      <c r="AG22" s="212">
        <f t="shared" si="1"/>
        <v>0.07382410034343735</v>
      </c>
      <c r="AH22" s="212">
        <f t="shared" si="1"/>
        <v>0.019620725698073764</v>
      </c>
      <c r="AI22" s="212">
        <f t="shared" si="1"/>
        <v>0</v>
      </c>
    </row>
    <row r="23" spans="1:35" s="12" customFormat="1" ht="12.75">
      <c r="A23" s="344" t="s">
        <v>27</v>
      </c>
      <c r="B23" s="336">
        <v>30376</v>
      </c>
      <c r="C23" s="357">
        <f t="shared" si="0"/>
        <v>-0.05285492698059644</v>
      </c>
      <c r="D23" s="7">
        <v>3416.9</v>
      </c>
      <c r="E23" s="7">
        <v>587.7</v>
      </c>
      <c r="F23" s="7">
        <v>151.8</v>
      </c>
      <c r="G23" s="7">
        <v>332.4</v>
      </c>
      <c r="H23" s="7">
        <v>247.2</v>
      </c>
      <c r="I23" s="7">
        <v>85.2</v>
      </c>
      <c r="J23" s="7">
        <v>0</v>
      </c>
      <c r="K23" s="7">
        <v>-180.6</v>
      </c>
      <c r="L23" s="7">
        <v>-173.2</v>
      </c>
      <c r="M23" s="7">
        <v>-7.4</v>
      </c>
      <c r="N23" s="7">
        <v>436</v>
      </c>
      <c r="O23" s="7">
        <v>356</v>
      </c>
      <c r="P23" s="42">
        <v>80</v>
      </c>
      <c r="Q23" s="41"/>
      <c r="R23" s="49">
        <v>609.5</v>
      </c>
      <c r="S23" s="7">
        <v>614.5</v>
      </c>
      <c r="T23" s="7">
        <v>496.6</v>
      </c>
      <c r="U23" s="7">
        <v>117.9</v>
      </c>
      <c r="V23" s="7">
        <v>-0.2</v>
      </c>
      <c r="W23" s="7">
        <v>-4.7</v>
      </c>
      <c r="X23" s="7">
        <v>21.8</v>
      </c>
      <c r="Y23" s="7">
        <v>688.3</v>
      </c>
      <c r="Z23" s="7">
        <v>-100.6</v>
      </c>
      <c r="AA23" s="7">
        <v>-133.8</v>
      </c>
      <c r="AB23" s="7">
        <v>33.2</v>
      </c>
      <c r="AC23" s="7">
        <v>178.5</v>
      </c>
      <c r="AD23" s="7">
        <v>17.3</v>
      </c>
      <c r="AE23" s="7">
        <v>4.5</v>
      </c>
      <c r="AF23" s="212">
        <f t="shared" si="1"/>
        <v>0.09728116128654628</v>
      </c>
      <c r="AG23" s="212">
        <f t="shared" si="1"/>
        <v>0.07234627879071673</v>
      </c>
      <c r="AH23" s="212">
        <f t="shared" si="1"/>
        <v>0.024934882495829553</v>
      </c>
      <c r="AI23" s="212">
        <f t="shared" si="1"/>
        <v>0</v>
      </c>
    </row>
    <row r="24" spans="1:35" s="12" customFormat="1" ht="12.75">
      <c r="A24" s="344" t="s">
        <v>28</v>
      </c>
      <c r="B24" s="336">
        <v>30468</v>
      </c>
      <c r="C24" s="357">
        <f t="shared" si="0"/>
        <v>-0.047260643585446904</v>
      </c>
      <c r="D24" s="7">
        <v>3520.9</v>
      </c>
      <c r="E24" s="7">
        <v>595.8</v>
      </c>
      <c r="F24" s="7">
        <v>156.4</v>
      </c>
      <c r="G24" s="7">
        <v>322.9</v>
      </c>
      <c r="H24" s="7">
        <v>223.3</v>
      </c>
      <c r="I24" s="7">
        <v>99.6</v>
      </c>
      <c r="J24" s="7">
        <v>0</v>
      </c>
      <c r="K24" s="7">
        <v>-166.4</v>
      </c>
      <c r="L24" s="7">
        <v>-169.4</v>
      </c>
      <c r="M24" s="7">
        <v>3</v>
      </c>
      <c r="N24" s="7">
        <v>439.4</v>
      </c>
      <c r="O24" s="7">
        <v>358.5</v>
      </c>
      <c r="P24" s="42">
        <v>80.9</v>
      </c>
      <c r="Q24" s="41"/>
      <c r="R24" s="49">
        <v>637.3</v>
      </c>
      <c r="S24" s="7">
        <v>662</v>
      </c>
      <c r="T24" s="7">
        <v>542.2</v>
      </c>
      <c r="U24" s="7">
        <v>119.7</v>
      </c>
      <c r="V24" s="7">
        <v>-0.2</v>
      </c>
      <c r="W24" s="7">
        <v>-24.5</v>
      </c>
      <c r="X24" s="7">
        <v>41.5</v>
      </c>
      <c r="Y24" s="7">
        <v>681.4</v>
      </c>
      <c r="Z24" s="7">
        <v>-85.5</v>
      </c>
      <c r="AA24" s="7">
        <v>-129.3</v>
      </c>
      <c r="AB24" s="7">
        <v>43.7</v>
      </c>
      <c r="AC24" s="7">
        <v>222.6</v>
      </c>
      <c r="AD24" s="7">
        <v>17.1</v>
      </c>
      <c r="AE24" s="7">
        <v>4.5</v>
      </c>
      <c r="AF24" s="212">
        <f t="shared" si="1"/>
        <v>0.09170950609219233</v>
      </c>
      <c r="AG24" s="212">
        <f t="shared" si="1"/>
        <v>0.0634212843307109</v>
      </c>
      <c r="AH24" s="212">
        <f t="shared" si="1"/>
        <v>0.028288221761481436</v>
      </c>
      <c r="AI24" s="212">
        <f t="shared" si="1"/>
        <v>0</v>
      </c>
    </row>
    <row r="25" spans="1:35" s="12" customFormat="1" ht="12.75">
      <c r="A25" s="344" t="s">
        <v>29</v>
      </c>
      <c r="B25" s="336">
        <v>30560</v>
      </c>
      <c r="C25" s="357">
        <f t="shared" si="0"/>
        <v>-0.04849604367125252</v>
      </c>
      <c r="D25" s="7">
        <v>3627.1</v>
      </c>
      <c r="E25" s="7">
        <v>598.3</v>
      </c>
      <c r="F25" s="7">
        <v>149.3</v>
      </c>
      <c r="G25" s="7">
        <v>325.2</v>
      </c>
      <c r="H25" s="7">
        <v>220.6</v>
      </c>
      <c r="I25" s="7">
        <v>104.7</v>
      </c>
      <c r="J25" s="7">
        <v>0</v>
      </c>
      <c r="K25" s="7">
        <v>-175.9</v>
      </c>
      <c r="L25" s="7">
        <v>-185.7</v>
      </c>
      <c r="M25" s="7">
        <v>9.8</v>
      </c>
      <c r="N25" s="7">
        <v>449</v>
      </c>
      <c r="O25" s="7">
        <v>366.6</v>
      </c>
      <c r="P25" s="42">
        <v>82.4</v>
      </c>
      <c r="Q25" s="41"/>
      <c r="R25" s="49">
        <v>658.6</v>
      </c>
      <c r="S25" s="7">
        <v>703.5</v>
      </c>
      <c r="T25" s="7">
        <v>577.7</v>
      </c>
      <c r="U25" s="7">
        <v>125.8</v>
      </c>
      <c r="V25" s="7">
        <v>-0.2</v>
      </c>
      <c r="W25" s="7">
        <v>-44.7</v>
      </c>
      <c r="X25" s="7">
        <v>60.3</v>
      </c>
      <c r="Y25" s="7">
        <v>691.9</v>
      </c>
      <c r="Z25" s="7">
        <v>-93.5</v>
      </c>
      <c r="AA25" s="7">
        <v>-144.3</v>
      </c>
      <c r="AB25" s="7">
        <v>50.8</v>
      </c>
      <c r="AC25" s="7">
        <v>254.5</v>
      </c>
      <c r="AD25" s="7">
        <v>16.8</v>
      </c>
      <c r="AE25" s="7">
        <v>4.2</v>
      </c>
      <c r="AF25" s="212">
        <f t="shared" si="1"/>
        <v>0.08965840478619283</v>
      </c>
      <c r="AG25" s="212">
        <f t="shared" si="1"/>
        <v>0.06081993879407791</v>
      </c>
      <c r="AH25" s="212">
        <f t="shared" si="1"/>
        <v>0.02886603622728902</v>
      </c>
      <c r="AI25" s="212">
        <f t="shared" si="1"/>
        <v>0</v>
      </c>
    </row>
    <row r="26" spans="1:35" s="12" customFormat="1" ht="12.75">
      <c r="A26" s="344" t="s">
        <v>30</v>
      </c>
      <c r="B26" s="336">
        <v>30651</v>
      </c>
      <c r="C26" s="357">
        <f t="shared" si="0"/>
        <v>-0.040106163373636095</v>
      </c>
      <c r="D26" s="7">
        <v>3730.1</v>
      </c>
      <c r="E26" s="7">
        <v>655.6</v>
      </c>
      <c r="F26" s="7">
        <v>204.8</v>
      </c>
      <c r="G26" s="7">
        <v>354.4</v>
      </c>
      <c r="H26" s="7">
        <v>243.3</v>
      </c>
      <c r="I26" s="7">
        <v>111</v>
      </c>
      <c r="J26" s="7">
        <v>0</v>
      </c>
      <c r="K26" s="7">
        <v>-149.6</v>
      </c>
      <c r="L26" s="7">
        <v>-163.8</v>
      </c>
      <c r="M26" s="7">
        <v>14.2</v>
      </c>
      <c r="N26" s="7">
        <v>450.8</v>
      </c>
      <c r="O26" s="7">
        <v>367.4</v>
      </c>
      <c r="P26" s="42">
        <v>83.4</v>
      </c>
      <c r="Q26" s="41"/>
      <c r="R26" s="49">
        <v>715</v>
      </c>
      <c r="S26" s="7">
        <v>768.7</v>
      </c>
      <c r="T26" s="7">
        <v>640.7</v>
      </c>
      <c r="U26" s="7">
        <v>128</v>
      </c>
      <c r="V26" s="7">
        <v>-0.2</v>
      </c>
      <c r="W26" s="7">
        <v>-53.5</v>
      </c>
      <c r="X26" s="7">
        <v>59.4</v>
      </c>
      <c r="Y26" s="7">
        <v>721.8</v>
      </c>
      <c r="Z26" s="7">
        <v>-66.2</v>
      </c>
      <c r="AA26" s="7">
        <v>-121.7</v>
      </c>
      <c r="AB26" s="7">
        <v>55.5</v>
      </c>
      <c r="AC26" s="7">
        <v>317.9</v>
      </c>
      <c r="AD26" s="7">
        <v>17.9</v>
      </c>
      <c r="AE26" s="7">
        <v>5.6</v>
      </c>
      <c r="AF26" s="212">
        <f t="shared" si="1"/>
        <v>0.09501085761775824</v>
      </c>
      <c r="AG26" s="212">
        <f t="shared" si="1"/>
        <v>0.06522613334763143</v>
      </c>
      <c r="AH26" s="212">
        <f t="shared" si="1"/>
        <v>0.02975791533739042</v>
      </c>
      <c r="AI26" s="212">
        <f t="shared" si="1"/>
        <v>0</v>
      </c>
    </row>
    <row r="27" spans="1:35" s="12" customFormat="1" ht="12.75">
      <c r="A27" s="344" t="s">
        <v>31</v>
      </c>
      <c r="B27" s="336">
        <v>30742</v>
      </c>
      <c r="C27" s="357">
        <f t="shared" si="0"/>
        <v>-0.034160037435657466</v>
      </c>
      <c r="D27" s="7">
        <v>3846.6</v>
      </c>
      <c r="E27" s="7">
        <v>738.4</v>
      </c>
      <c r="F27" s="7">
        <v>278.6</v>
      </c>
      <c r="G27" s="7">
        <v>410</v>
      </c>
      <c r="H27" s="7">
        <v>288.2</v>
      </c>
      <c r="I27" s="7">
        <v>121.8</v>
      </c>
      <c r="J27" s="7">
        <v>0</v>
      </c>
      <c r="K27" s="7">
        <v>-131.4</v>
      </c>
      <c r="L27" s="7">
        <v>-153.9</v>
      </c>
      <c r="M27" s="7">
        <v>22.5</v>
      </c>
      <c r="N27" s="7">
        <v>459.8</v>
      </c>
      <c r="O27" s="7">
        <v>374.9</v>
      </c>
      <c r="P27" s="42">
        <v>84.9</v>
      </c>
      <c r="Q27" s="41"/>
      <c r="R27" s="49">
        <v>767.1</v>
      </c>
      <c r="S27" s="7">
        <v>842.6</v>
      </c>
      <c r="T27" s="7">
        <v>709.7</v>
      </c>
      <c r="U27" s="7">
        <v>133</v>
      </c>
      <c r="V27" s="7">
        <v>-0.2</v>
      </c>
      <c r="W27" s="7">
        <v>-75.3</v>
      </c>
      <c r="X27" s="7">
        <v>28.7</v>
      </c>
      <c r="Y27" s="7">
        <v>784.9</v>
      </c>
      <c r="Z27" s="7">
        <v>-46.5</v>
      </c>
      <c r="AA27" s="7">
        <v>-110.6</v>
      </c>
      <c r="AB27" s="7">
        <v>64.1</v>
      </c>
      <c r="AC27" s="7">
        <v>382.8</v>
      </c>
      <c r="AD27" s="7">
        <v>19.3</v>
      </c>
      <c r="AE27" s="7">
        <v>7.3</v>
      </c>
      <c r="AF27" s="212">
        <f t="shared" si="1"/>
        <v>0.10658763583424323</v>
      </c>
      <c r="AG27" s="212">
        <f t="shared" si="1"/>
        <v>0.07492330889616804</v>
      </c>
      <c r="AH27" s="212">
        <f t="shared" si="1"/>
        <v>0.03166432693807519</v>
      </c>
      <c r="AI27" s="212">
        <f t="shared" si="1"/>
        <v>0</v>
      </c>
    </row>
    <row r="28" spans="1:35" s="12" customFormat="1" ht="12.75">
      <c r="A28" s="344" t="s">
        <v>32</v>
      </c>
      <c r="B28" s="336">
        <v>30834</v>
      </c>
      <c r="C28" s="357">
        <f t="shared" si="0"/>
        <v>-0.03479384708953144</v>
      </c>
      <c r="D28" s="7">
        <v>3946.1</v>
      </c>
      <c r="E28" s="7">
        <v>768.6</v>
      </c>
      <c r="F28" s="7">
        <v>299.7</v>
      </c>
      <c r="G28" s="7">
        <v>437</v>
      </c>
      <c r="H28" s="7">
        <v>306.5</v>
      </c>
      <c r="I28" s="7">
        <v>130.5</v>
      </c>
      <c r="J28" s="7">
        <v>0</v>
      </c>
      <c r="K28" s="7">
        <v>-137.3</v>
      </c>
      <c r="L28" s="7">
        <v>-164</v>
      </c>
      <c r="M28" s="7">
        <v>26.7</v>
      </c>
      <c r="N28" s="7">
        <v>468.9</v>
      </c>
      <c r="O28" s="7">
        <v>382.6</v>
      </c>
      <c r="P28" s="42">
        <v>86.3</v>
      </c>
      <c r="Q28" s="41"/>
      <c r="R28" s="49">
        <v>787.3</v>
      </c>
      <c r="S28" s="7">
        <v>872.2</v>
      </c>
      <c r="T28" s="7">
        <v>735.1</v>
      </c>
      <c r="U28" s="7">
        <v>137.1</v>
      </c>
      <c r="V28" s="7">
        <v>-0.2</v>
      </c>
      <c r="W28" s="7">
        <v>-84.6</v>
      </c>
      <c r="X28" s="7">
        <v>18.7</v>
      </c>
      <c r="Y28" s="7">
        <v>819.6</v>
      </c>
      <c r="Z28" s="7">
        <v>-51</v>
      </c>
      <c r="AA28" s="7">
        <v>-119.8</v>
      </c>
      <c r="AB28" s="7">
        <v>68.8</v>
      </c>
      <c r="AC28" s="7">
        <v>403.3</v>
      </c>
      <c r="AD28" s="7">
        <v>19.6</v>
      </c>
      <c r="AE28" s="7">
        <v>7.6</v>
      </c>
      <c r="AF28" s="212">
        <f t="shared" si="1"/>
        <v>0.1107422518435924</v>
      </c>
      <c r="AG28" s="212">
        <f t="shared" si="1"/>
        <v>0.07767162514888118</v>
      </c>
      <c r="AH28" s="212">
        <f t="shared" si="1"/>
        <v>0.03307062669471123</v>
      </c>
      <c r="AI28" s="212">
        <f t="shared" si="1"/>
        <v>0</v>
      </c>
    </row>
    <row r="29" spans="1:35" s="12" customFormat="1" ht="12.75">
      <c r="A29" s="344" t="s">
        <v>33</v>
      </c>
      <c r="B29" s="336">
        <v>30926</v>
      </c>
      <c r="C29" s="357">
        <f t="shared" si="0"/>
        <v>-0.03750466940605155</v>
      </c>
      <c r="D29" s="7">
        <v>4015.5</v>
      </c>
      <c r="E29" s="7">
        <v>792.9</v>
      </c>
      <c r="F29" s="7">
        <v>316.2</v>
      </c>
      <c r="G29" s="7">
        <v>466.8</v>
      </c>
      <c r="H29" s="7">
        <v>334.5</v>
      </c>
      <c r="I29" s="7">
        <v>132.3</v>
      </c>
      <c r="J29" s="7">
        <v>0</v>
      </c>
      <c r="K29" s="7">
        <v>-150.6</v>
      </c>
      <c r="L29" s="7">
        <v>-171.7</v>
      </c>
      <c r="M29" s="7">
        <v>21.1</v>
      </c>
      <c r="N29" s="7">
        <v>476.7</v>
      </c>
      <c r="O29" s="7">
        <v>389.2</v>
      </c>
      <c r="P29" s="42">
        <v>87.5</v>
      </c>
      <c r="Q29" s="41"/>
      <c r="R29" s="49">
        <v>805.3</v>
      </c>
      <c r="S29" s="7">
        <v>892.6</v>
      </c>
      <c r="T29" s="7">
        <v>753.5</v>
      </c>
      <c r="U29" s="7">
        <v>139.1</v>
      </c>
      <c r="V29" s="7">
        <v>-0.2</v>
      </c>
      <c r="W29" s="7">
        <v>-87</v>
      </c>
      <c r="X29" s="7">
        <v>12.4</v>
      </c>
      <c r="Y29" s="7">
        <v>856</v>
      </c>
      <c r="Z29" s="7">
        <v>-63.1</v>
      </c>
      <c r="AA29" s="7">
        <v>-126.8</v>
      </c>
      <c r="AB29" s="7">
        <v>63.7</v>
      </c>
      <c r="AC29" s="7">
        <v>415.9</v>
      </c>
      <c r="AD29" s="7">
        <v>19.8</v>
      </c>
      <c r="AE29" s="7">
        <v>7.9</v>
      </c>
      <c r="AF29" s="212">
        <f t="shared" si="1"/>
        <v>0.11624953305939485</v>
      </c>
      <c r="AG29" s="212">
        <f t="shared" si="1"/>
        <v>0.08330220395965633</v>
      </c>
      <c r="AH29" s="212">
        <f t="shared" si="1"/>
        <v>0.032947329099738513</v>
      </c>
      <c r="AI29" s="212">
        <f t="shared" si="1"/>
        <v>0</v>
      </c>
    </row>
    <row r="30" spans="1:35" s="12" customFormat="1" ht="12.75">
      <c r="A30" s="344" t="s">
        <v>34</v>
      </c>
      <c r="B30" s="336">
        <v>31017</v>
      </c>
      <c r="C30" s="357">
        <f t="shared" si="0"/>
        <v>-0.03867701985453116</v>
      </c>
      <c r="D30" s="7">
        <v>4069.6</v>
      </c>
      <c r="E30" s="7">
        <v>793.9</v>
      </c>
      <c r="F30" s="7">
        <v>309.1</v>
      </c>
      <c r="G30" s="7">
        <v>466.4</v>
      </c>
      <c r="H30" s="7">
        <v>330</v>
      </c>
      <c r="I30" s="7">
        <v>136.4</v>
      </c>
      <c r="J30" s="7">
        <v>0</v>
      </c>
      <c r="K30" s="7">
        <v>-157.4</v>
      </c>
      <c r="L30" s="7">
        <v>-182.8</v>
      </c>
      <c r="M30" s="7">
        <v>25.4</v>
      </c>
      <c r="N30" s="7">
        <v>484.9</v>
      </c>
      <c r="O30" s="7">
        <v>395.8</v>
      </c>
      <c r="P30" s="42">
        <v>89.1</v>
      </c>
      <c r="Q30" s="41"/>
      <c r="R30" s="49">
        <v>792.4</v>
      </c>
      <c r="S30" s="7">
        <v>892.5</v>
      </c>
      <c r="T30" s="7">
        <v>744.3</v>
      </c>
      <c r="U30" s="7">
        <v>148.3</v>
      </c>
      <c r="V30" s="7">
        <v>-0.2</v>
      </c>
      <c r="W30" s="7">
        <v>-99.9</v>
      </c>
      <c r="X30" s="7">
        <v>-1.5</v>
      </c>
      <c r="Y30" s="7">
        <v>862.2</v>
      </c>
      <c r="Z30" s="7">
        <v>-68.3</v>
      </c>
      <c r="AA30" s="7">
        <v>-136.7</v>
      </c>
      <c r="AB30" s="7">
        <v>68.4</v>
      </c>
      <c r="AC30" s="7">
        <v>407.7</v>
      </c>
      <c r="AD30" s="7">
        <v>19.5</v>
      </c>
      <c r="AE30" s="7">
        <v>7.6</v>
      </c>
      <c r="AF30" s="212">
        <f t="shared" si="1"/>
        <v>0.11460585806958914</v>
      </c>
      <c r="AG30" s="212">
        <f t="shared" si="1"/>
        <v>0.08108905052093572</v>
      </c>
      <c r="AH30" s="212">
        <f t="shared" si="1"/>
        <v>0.03351680754865343</v>
      </c>
      <c r="AI30" s="212">
        <f t="shared" si="1"/>
        <v>0</v>
      </c>
    </row>
    <row r="31" spans="1:35" s="12" customFormat="1" ht="12.75">
      <c r="A31" s="344" t="s">
        <v>35</v>
      </c>
      <c r="B31" s="336">
        <v>31107</v>
      </c>
      <c r="C31" s="357">
        <f t="shared" si="0"/>
        <v>-0.029499734671233537</v>
      </c>
      <c r="D31" s="7">
        <v>4145.8</v>
      </c>
      <c r="E31" s="7">
        <v>783.6</v>
      </c>
      <c r="F31" s="7">
        <v>289.9</v>
      </c>
      <c r="G31" s="7">
        <v>412.3</v>
      </c>
      <c r="H31" s="7">
        <v>283.7</v>
      </c>
      <c r="I31" s="7">
        <v>128.6</v>
      </c>
      <c r="J31" s="7">
        <v>0</v>
      </c>
      <c r="K31" s="7">
        <v>-122.3</v>
      </c>
      <c r="L31" s="7">
        <v>-147</v>
      </c>
      <c r="M31" s="7">
        <v>24.7</v>
      </c>
      <c r="N31" s="7">
        <v>493.6</v>
      </c>
      <c r="O31" s="7">
        <v>403.1</v>
      </c>
      <c r="P31" s="42">
        <v>90.6</v>
      </c>
      <c r="Q31" s="41"/>
      <c r="R31" s="49">
        <v>783.1</v>
      </c>
      <c r="S31" s="7">
        <v>869.2</v>
      </c>
      <c r="T31" s="7">
        <v>720</v>
      </c>
      <c r="U31" s="7">
        <v>149.1</v>
      </c>
      <c r="V31" s="7">
        <v>-0.3</v>
      </c>
      <c r="W31" s="7">
        <v>-85.8</v>
      </c>
      <c r="X31" s="7">
        <v>-0.5</v>
      </c>
      <c r="Y31" s="7">
        <v>815.4</v>
      </c>
      <c r="Z31" s="7">
        <v>-31.8</v>
      </c>
      <c r="AA31" s="7">
        <v>-100.1</v>
      </c>
      <c r="AB31" s="7">
        <v>68.4</v>
      </c>
      <c r="AC31" s="7">
        <v>375.5</v>
      </c>
      <c r="AD31" s="7">
        <v>18.9</v>
      </c>
      <c r="AE31" s="7">
        <v>7</v>
      </c>
      <c r="AF31" s="212">
        <f t="shared" si="1"/>
        <v>0.09945004582951421</v>
      </c>
      <c r="AG31" s="212">
        <f t="shared" si="1"/>
        <v>0.0684307009503594</v>
      </c>
      <c r="AH31" s="212">
        <f t="shared" si="1"/>
        <v>0.031019344879154805</v>
      </c>
      <c r="AI31" s="212">
        <f t="shared" si="1"/>
        <v>0</v>
      </c>
    </row>
    <row r="32" spans="1:35" s="12" customFormat="1" ht="12.75">
      <c r="A32" s="344" t="s">
        <v>36</v>
      </c>
      <c r="B32" s="336">
        <v>31199</v>
      </c>
      <c r="C32" s="357">
        <f t="shared" si="0"/>
        <v>-0.041192270209883294</v>
      </c>
      <c r="D32" s="7">
        <v>4207.1</v>
      </c>
      <c r="E32" s="7">
        <v>779.6</v>
      </c>
      <c r="F32" s="7">
        <v>278.4</v>
      </c>
      <c r="G32" s="7">
        <v>451.7</v>
      </c>
      <c r="H32" s="7">
        <v>318.9</v>
      </c>
      <c r="I32" s="7">
        <v>132.8</v>
      </c>
      <c r="J32" s="7">
        <v>0</v>
      </c>
      <c r="K32" s="7">
        <v>-173.3</v>
      </c>
      <c r="L32" s="7">
        <v>-197.3</v>
      </c>
      <c r="M32" s="7">
        <v>24</v>
      </c>
      <c r="N32" s="7">
        <v>501.2</v>
      </c>
      <c r="O32" s="7">
        <v>409.4</v>
      </c>
      <c r="P32" s="42">
        <v>91.8</v>
      </c>
      <c r="Q32" s="41"/>
      <c r="R32" s="49">
        <v>785.4</v>
      </c>
      <c r="S32" s="7">
        <v>893.3</v>
      </c>
      <c r="T32" s="7">
        <v>735.3</v>
      </c>
      <c r="U32" s="7">
        <v>157.9</v>
      </c>
      <c r="V32" s="7">
        <v>-0.3</v>
      </c>
      <c r="W32" s="7">
        <v>-107.6</v>
      </c>
      <c r="X32" s="7">
        <v>5.8</v>
      </c>
      <c r="Y32" s="7">
        <v>861.1</v>
      </c>
      <c r="Z32" s="7">
        <v>-81.5</v>
      </c>
      <c r="AA32" s="7">
        <v>-149.8</v>
      </c>
      <c r="AB32" s="7">
        <v>68.3</v>
      </c>
      <c r="AC32" s="7">
        <v>392.1</v>
      </c>
      <c r="AD32" s="7">
        <v>18.6</v>
      </c>
      <c r="AE32" s="7">
        <v>6.6</v>
      </c>
      <c r="AF32" s="212">
        <f t="shared" si="1"/>
        <v>0.10736611917948229</v>
      </c>
      <c r="AG32" s="212">
        <f t="shared" si="1"/>
        <v>0.07580043260202989</v>
      </c>
      <c r="AH32" s="212">
        <f t="shared" si="1"/>
        <v>0.0315656865774524</v>
      </c>
      <c r="AI32" s="212">
        <f t="shared" si="1"/>
        <v>0</v>
      </c>
    </row>
    <row r="33" spans="1:35" s="12" customFormat="1" ht="12.75">
      <c r="A33" s="344" t="s">
        <v>37</v>
      </c>
      <c r="B33" s="336">
        <v>31291</v>
      </c>
      <c r="C33" s="357">
        <f t="shared" si="0"/>
        <v>-0.03560844708902112</v>
      </c>
      <c r="D33" s="7">
        <v>4285.5</v>
      </c>
      <c r="E33" s="7">
        <v>748.2</v>
      </c>
      <c r="F33" s="7">
        <v>235.8</v>
      </c>
      <c r="G33" s="7">
        <v>388.4</v>
      </c>
      <c r="H33" s="7">
        <v>245.7</v>
      </c>
      <c r="I33" s="7">
        <v>142.7</v>
      </c>
      <c r="J33" s="7">
        <v>0</v>
      </c>
      <c r="K33" s="7">
        <v>-152.6</v>
      </c>
      <c r="L33" s="7">
        <v>-174.3</v>
      </c>
      <c r="M33" s="7">
        <v>21.7</v>
      </c>
      <c r="N33" s="7">
        <v>512.5</v>
      </c>
      <c r="O33" s="7">
        <v>419</v>
      </c>
      <c r="P33" s="42">
        <v>93.5</v>
      </c>
      <c r="Q33" s="41"/>
      <c r="R33" s="49">
        <v>774.5</v>
      </c>
      <c r="S33" s="7">
        <v>892.2</v>
      </c>
      <c r="T33" s="7">
        <v>727.2</v>
      </c>
      <c r="U33" s="7">
        <v>165</v>
      </c>
      <c r="V33" s="7">
        <v>-0.3</v>
      </c>
      <c r="W33" s="7">
        <v>-117.4</v>
      </c>
      <c r="X33" s="7">
        <v>26.2</v>
      </c>
      <c r="Y33" s="7">
        <v>807.4</v>
      </c>
      <c r="Z33" s="7">
        <v>-59.1</v>
      </c>
      <c r="AA33" s="7">
        <v>-125.7</v>
      </c>
      <c r="AB33" s="7">
        <v>66.6</v>
      </c>
      <c r="AC33" s="7">
        <v>379.8</v>
      </c>
      <c r="AD33" s="7">
        <v>17.6</v>
      </c>
      <c r="AE33" s="7">
        <v>5.5</v>
      </c>
      <c r="AF33" s="212">
        <f t="shared" si="1"/>
        <v>0.09063119822657799</v>
      </c>
      <c r="AG33" s="212">
        <f t="shared" si="1"/>
        <v>0.05733286664333216</v>
      </c>
      <c r="AH33" s="212">
        <f t="shared" si="1"/>
        <v>0.03329833158324583</v>
      </c>
      <c r="AI33" s="212">
        <f t="shared" si="1"/>
        <v>0</v>
      </c>
    </row>
    <row r="34" spans="1:35" s="12" customFormat="1" ht="12.75">
      <c r="A34" s="344" t="s">
        <v>38</v>
      </c>
      <c r="B34" s="336">
        <v>31382</v>
      </c>
      <c r="C34" s="357">
        <f t="shared" si="0"/>
        <v>-0.03729764532744665</v>
      </c>
      <c r="D34" s="7">
        <v>4348.8</v>
      </c>
      <c r="E34" s="7">
        <v>758.5</v>
      </c>
      <c r="F34" s="7">
        <v>238.9</v>
      </c>
      <c r="G34" s="7">
        <v>401.1</v>
      </c>
      <c r="H34" s="7">
        <v>271.8</v>
      </c>
      <c r="I34" s="7">
        <v>129.3</v>
      </c>
      <c r="J34" s="7">
        <v>0</v>
      </c>
      <c r="K34" s="7">
        <v>-162.2</v>
      </c>
      <c r="L34" s="7">
        <v>-181.3</v>
      </c>
      <c r="M34" s="7">
        <v>19</v>
      </c>
      <c r="N34" s="7">
        <v>519.6</v>
      </c>
      <c r="O34" s="7">
        <v>424.4</v>
      </c>
      <c r="P34" s="42">
        <v>95.2</v>
      </c>
      <c r="Q34" s="41"/>
      <c r="R34" s="49">
        <v>793.6</v>
      </c>
      <c r="S34" s="7">
        <v>925.3</v>
      </c>
      <c r="T34" s="7">
        <v>762.2</v>
      </c>
      <c r="U34" s="7">
        <v>163.1</v>
      </c>
      <c r="V34" s="7">
        <v>-0.3</v>
      </c>
      <c r="W34" s="7">
        <v>-131.3</v>
      </c>
      <c r="X34" s="7">
        <v>35.2</v>
      </c>
      <c r="Y34" s="7">
        <v>825.5</v>
      </c>
      <c r="Z34" s="7">
        <v>-67.1</v>
      </c>
      <c r="AA34" s="7">
        <v>-131.8</v>
      </c>
      <c r="AB34" s="7">
        <v>64.7</v>
      </c>
      <c r="AC34" s="7">
        <v>405.7</v>
      </c>
      <c r="AD34" s="7">
        <v>17.6</v>
      </c>
      <c r="AE34" s="7">
        <v>5.5</v>
      </c>
      <c r="AF34" s="212">
        <f t="shared" si="1"/>
        <v>0.0922323399558499</v>
      </c>
      <c r="AG34" s="212">
        <f t="shared" si="1"/>
        <v>0.0625</v>
      </c>
      <c r="AH34" s="212">
        <f t="shared" si="1"/>
        <v>0.029732339955849892</v>
      </c>
      <c r="AI34" s="212">
        <f t="shared" si="1"/>
        <v>0</v>
      </c>
    </row>
    <row r="35" spans="1:35" s="12" customFormat="1" ht="12.75">
      <c r="A35" s="344" t="s">
        <v>39</v>
      </c>
      <c r="B35" s="336">
        <v>31472</v>
      </c>
      <c r="C35" s="357">
        <f t="shared" si="0"/>
        <v>-0.03492538667392389</v>
      </c>
      <c r="D35" s="7">
        <v>4409.4</v>
      </c>
      <c r="E35" s="7">
        <v>771.5</v>
      </c>
      <c r="F35" s="7">
        <v>251</v>
      </c>
      <c r="G35" s="7">
        <v>405</v>
      </c>
      <c r="H35" s="7">
        <v>287.7</v>
      </c>
      <c r="I35" s="7">
        <v>117.2</v>
      </c>
      <c r="J35" s="7">
        <v>0</v>
      </c>
      <c r="K35" s="7">
        <v>-154</v>
      </c>
      <c r="L35" s="7">
        <v>-180.7</v>
      </c>
      <c r="M35" s="7">
        <v>26.7</v>
      </c>
      <c r="N35" s="7">
        <v>520.5</v>
      </c>
      <c r="O35" s="7">
        <v>424.1</v>
      </c>
      <c r="P35" s="42">
        <v>96.4</v>
      </c>
      <c r="Q35" s="41"/>
      <c r="R35" s="49">
        <v>804</v>
      </c>
      <c r="S35" s="7">
        <v>928.9</v>
      </c>
      <c r="T35" s="7">
        <v>763.8</v>
      </c>
      <c r="U35" s="7">
        <v>165.1</v>
      </c>
      <c r="V35" s="7">
        <v>-0.3</v>
      </c>
      <c r="W35" s="7">
        <v>-124.5</v>
      </c>
      <c r="X35" s="7">
        <v>32.6</v>
      </c>
      <c r="Y35" s="7">
        <v>829.1</v>
      </c>
      <c r="Z35" s="7">
        <v>-57.6</v>
      </c>
      <c r="AA35" s="7">
        <v>-130.7</v>
      </c>
      <c r="AB35" s="7">
        <v>73.1</v>
      </c>
      <c r="AC35" s="7">
        <v>408.4</v>
      </c>
      <c r="AD35" s="7">
        <v>17.6</v>
      </c>
      <c r="AE35" s="7">
        <v>5.7</v>
      </c>
      <c r="AF35" s="212">
        <f t="shared" si="1"/>
        <v>0.09184923118791673</v>
      </c>
      <c r="AG35" s="212">
        <f t="shared" si="1"/>
        <v>0.06524697237719418</v>
      </c>
      <c r="AH35" s="212">
        <f t="shared" si="1"/>
        <v>0.026579579988207015</v>
      </c>
      <c r="AI35" s="212">
        <f t="shared" si="1"/>
        <v>0</v>
      </c>
    </row>
    <row r="36" spans="1:35" s="12" customFormat="1" ht="12.75">
      <c r="A36" s="344" t="s">
        <v>40</v>
      </c>
      <c r="B36" s="336">
        <v>31564</v>
      </c>
      <c r="C36" s="357">
        <f t="shared" si="0"/>
        <v>-0.040857213605564685</v>
      </c>
      <c r="D36" s="7">
        <v>4442.3</v>
      </c>
      <c r="E36" s="7">
        <v>744.4</v>
      </c>
      <c r="F36" s="7">
        <v>216.9</v>
      </c>
      <c r="G36" s="7">
        <v>398.5</v>
      </c>
      <c r="H36" s="7">
        <v>290.5</v>
      </c>
      <c r="I36" s="7">
        <v>107.9</v>
      </c>
      <c r="J36" s="7">
        <v>0</v>
      </c>
      <c r="K36" s="7">
        <v>-181.5</v>
      </c>
      <c r="L36" s="7">
        <v>-202.1</v>
      </c>
      <c r="M36" s="7">
        <v>20.5</v>
      </c>
      <c r="N36" s="7">
        <v>527.5</v>
      </c>
      <c r="O36" s="7">
        <v>428.9</v>
      </c>
      <c r="P36" s="42">
        <v>98.5</v>
      </c>
      <c r="Q36" s="41"/>
      <c r="R36" s="49">
        <v>785.1</v>
      </c>
      <c r="S36" s="7">
        <v>923.5</v>
      </c>
      <c r="T36" s="7">
        <v>753</v>
      </c>
      <c r="U36" s="7">
        <v>170.5</v>
      </c>
      <c r="V36" s="7">
        <v>-0.3</v>
      </c>
      <c r="W36" s="7">
        <v>-138.1</v>
      </c>
      <c r="X36" s="7">
        <v>40.7</v>
      </c>
      <c r="Y36" s="7">
        <v>827.4</v>
      </c>
      <c r="Z36" s="7">
        <v>-83</v>
      </c>
      <c r="AA36" s="7">
        <v>-150.9</v>
      </c>
      <c r="AB36" s="7">
        <v>67.9</v>
      </c>
      <c r="AC36" s="7">
        <v>396</v>
      </c>
      <c r="AD36" s="7">
        <v>16.9</v>
      </c>
      <c r="AE36" s="7">
        <v>4.9</v>
      </c>
      <c r="AF36" s="212">
        <f t="shared" si="1"/>
        <v>0.08970578304031696</v>
      </c>
      <c r="AG36" s="212">
        <f t="shared" si="1"/>
        <v>0.06539405263039416</v>
      </c>
      <c r="AH36" s="212">
        <f t="shared" si="1"/>
        <v>0.02428921954843212</v>
      </c>
      <c r="AI36" s="212">
        <f t="shared" si="1"/>
        <v>0</v>
      </c>
    </row>
    <row r="37" spans="1:35" s="12" customFormat="1" ht="12.75">
      <c r="A37" s="344" t="s">
        <v>41</v>
      </c>
      <c r="B37" s="336">
        <v>31656</v>
      </c>
      <c r="C37" s="357">
        <f t="shared" si="0"/>
        <v>-0.040863360368745286</v>
      </c>
      <c r="D37" s="7">
        <v>4512.6</v>
      </c>
      <c r="E37" s="7">
        <v>705.8</v>
      </c>
      <c r="F37" s="7">
        <v>171</v>
      </c>
      <c r="G37" s="7">
        <v>355.4</v>
      </c>
      <c r="H37" s="7">
        <v>256.4</v>
      </c>
      <c r="I37" s="7">
        <v>98.9</v>
      </c>
      <c r="J37" s="7">
        <v>0</v>
      </c>
      <c r="K37" s="7">
        <v>-184.4</v>
      </c>
      <c r="L37" s="7">
        <v>-207.1</v>
      </c>
      <c r="M37" s="7">
        <v>22.8</v>
      </c>
      <c r="N37" s="7">
        <v>534.8</v>
      </c>
      <c r="O37" s="7">
        <v>434.3</v>
      </c>
      <c r="P37" s="42">
        <v>100.5</v>
      </c>
      <c r="Q37" s="41"/>
      <c r="R37" s="49">
        <v>766.8</v>
      </c>
      <c r="S37" s="7">
        <v>913.6</v>
      </c>
      <c r="T37" s="7">
        <v>732.5</v>
      </c>
      <c r="U37" s="7">
        <v>181.1</v>
      </c>
      <c r="V37" s="7">
        <v>-0.3</v>
      </c>
      <c r="W37" s="7">
        <v>-146.5</v>
      </c>
      <c r="X37" s="7">
        <v>61</v>
      </c>
      <c r="Y37" s="7">
        <v>789.6</v>
      </c>
      <c r="Z37" s="7">
        <v>-83.8</v>
      </c>
      <c r="AA37" s="7">
        <v>-154.9</v>
      </c>
      <c r="AB37" s="7">
        <v>71.1</v>
      </c>
      <c r="AC37" s="7">
        <v>378.8</v>
      </c>
      <c r="AD37" s="7">
        <v>15.9</v>
      </c>
      <c r="AE37" s="7">
        <v>3.8</v>
      </c>
      <c r="AF37" s="212">
        <f t="shared" si="1"/>
        <v>0.07875725745689845</v>
      </c>
      <c r="AG37" s="212">
        <f t="shared" si="1"/>
        <v>0.05681868545849399</v>
      </c>
      <c r="AH37" s="212">
        <f t="shared" si="1"/>
        <v>0.021916411824668705</v>
      </c>
      <c r="AI37" s="212">
        <f t="shared" si="1"/>
        <v>0</v>
      </c>
    </row>
    <row r="38" spans="1:35" s="12" customFormat="1" ht="12.75">
      <c r="A38" s="344" t="s">
        <v>42</v>
      </c>
      <c r="B38" s="336">
        <v>31747</v>
      </c>
      <c r="C38" s="357">
        <f t="shared" si="0"/>
        <v>-0.03499111510870281</v>
      </c>
      <c r="D38" s="7">
        <v>4558.3</v>
      </c>
      <c r="E38" s="7">
        <v>712.4</v>
      </c>
      <c r="F38" s="7">
        <v>169.8</v>
      </c>
      <c r="G38" s="7">
        <v>329.4</v>
      </c>
      <c r="H38" s="7">
        <v>238.9</v>
      </c>
      <c r="I38" s="7">
        <v>90.5</v>
      </c>
      <c r="J38" s="7">
        <v>0</v>
      </c>
      <c r="K38" s="7">
        <v>-159.5</v>
      </c>
      <c r="L38" s="7">
        <v>-173.3</v>
      </c>
      <c r="M38" s="7">
        <v>13.8</v>
      </c>
      <c r="N38" s="7">
        <v>542.5</v>
      </c>
      <c r="O38" s="7">
        <v>440</v>
      </c>
      <c r="P38" s="42">
        <v>102.5</v>
      </c>
      <c r="Q38" s="41"/>
      <c r="R38" s="49">
        <v>766.1</v>
      </c>
      <c r="S38" s="7">
        <v>913</v>
      </c>
      <c r="T38" s="7">
        <v>736.7</v>
      </c>
      <c r="U38" s="7">
        <v>176.2</v>
      </c>
      <c r="V38" s="7">
        <v>-0.3</v>
      </c>
      <c r="W38" s="7">
        <v>-146.6</v>
      </c>
      <c r="X38" s="7">
        <v>53.7</v>
      </c>
      <c r="Y38" s="7">
        <v>769.4</v>
      </c>
      <c r="Z38" s="7">
        <v>-57</v>
      </c>
      <c r="AA38" s="7">
        <v>-120.2</v>
      </c>
      <c r="AB38" s="7">
        <v>63.2</v>
      </c>
      <c r="AC38" s="7">
        <v>370.5</v>
      </c>
      <c r="AD38" s="7">
        <v>15.8</v>
      </c>
      <c r="AE38" s="7">
        <v>3.8</v>
      </c>
      <c r="AF38" s="212">
        <f t="shared" si="1"/>
        <v>0.07226378255051225</v>
      </c>
      <c r="AG38" s="212">
        <f t="shared" si="1"/>
        <v>0.052409889651843886</v>
      </c>
      <c r="AH38" s="212">
        <f t="shared" si="1"/>
        <v>0.019853892898668363</v>
      </c>
      <c r="AI38" s="212">
        <f t="shared" si="1"/>
        <v>0</v>
      </c>
    </row>
    <row r="39" spans="1:35" s="12" customFormat="1" ht="12.75">
      <c r="A39" s="344" t="s">
        <v>43</v>
      </c>
      <c r="B39" s="336">
        <v>31837</v>
      </c>
      <c r="C39" s="357">
        <f t="shared" si="0"/>
        <v>-0.03770364288492287</v>
      </c>
      <c r="D39" s="7">
        <v>4628.2</v>
      </c>
      <c r="E39" s="7">
        <v>754.6</v>
      </c>
      <c r="F39" s="7">
        <v>203.9</v>
      </c>
      <c r="G39" s="7">
        <v>378.4</v>
      </c>
      <c r="H39" s="7">
        <v>273</v>
      </c>
      <c r="I39" s="7">
        <v>105.3</v>
      </c>
      <c r="J39" s="7">
        <v>0</v>
      </c>
      <c r="K39" s="7">
        <v>-174.5</v>
      </c>
      <c r="L39" s="7">
        <v>-180.5</v>
      </c>
      <c r="M39" s="7">
        <v>6</v>
      </c>
      <c r="N39" s="7">
        <v>550.7</v>
      </c>
      <c r="O39" s="7">
        <v>446.3</v>
      </c>
      <c r="P39" s="42">
        <v>104.4</v>
      </c>
      <c r="Q39" s="41"/>
      <c r="R39" s="49">
        <v>796.2</v>
      </c>
      <c r="S39" s="7">
        <v>943.8</v>
      </c>
      <c r="T39" s="7">
        <v>765</v>
      </c>
      <c r="U39" s="7">
        <v>178.9</v>
      </c>
      <c r="V39" s="7">
        <v>-0.3</v>
      </c>
      <c r="W39" s="7">
        <v>-147.2</v>
      </c>
      <c r="X39" s="7">
        <v>41.7</v>
      </c>
      <c r="Y39" s="7">
        <v>824.7</v>
      </c>
      <c r="Z39" s="7">
        <v>-70.1</v>
      </c>
      <c r="AA39" s="7">
        <v>-126.3</v>
      </c>
      <c r="AB39" s="7">
        <v>56.2</v>
      </c>
      <c r="AC39" s="7">
        <v>393.1</v>
      </c>
      <c r="AD39" s="7">
        <v>16.5</v>
      </c>
      <c r="AE39" s="7">
        <v>4.4</v>
      </c>
      <c r="AF39" s="212">
        <f t="shared" si="1"/>
        <v>0.08175964737911066</v>
      </c>
      <c r="AG39" s="212">
        <f t="shared" si="1"/>
        <v>0.05898621494317446</v>
      </c>
      <c r="AH39" s="212">
        <f t="shared" si="1"/>
        <v>0.02275182576379586</v>
      </c>
      <c r="AI39" s="212">
        <f t="shared" si="1"/>
        <v>0</v>
      </c>
    </row>
    <row r="40" spans="1:35" s="12" customFormat="1" ht="12.75">
      <c r="A40" s="344" t="s">
        <v>44</v>
      </c>
      <c r="B40" s="336">
        <v>31929</v>
      </c>
      <c r="C40" s="357">
        <f t="shared" si="0"/>
        <v>-0.02263894493172213</v>
      </c>
      <c r="D40" s="7">
        <v>4708.7</v>
      </c>
      <c r="E40" s="7">
        <v>773.6</v>
      </c>
      <c r="F40" s="7">
        <v>216</v>
      </c>
      <c r="G40" s="7">
        <v>322.6</v>
      </c>
      <c r="H40" s="7">
        <v>198.1</v>
      </c>
      <c r="I40" s="7">
        <v>124.5</v>
      </c>
      <c r="J40" s="7">
        <v>0</v>
      </c>
      <c r="K40" s="7">
        <v>-106.6</v>
      </c>
      <c r="L40" s="7">
        <v>-126</v>
      </c>
      <c r="M40" s="7">
        <v>19.4</v>
      </c>
      <c r="N40" s="7">
        <v>557.7</v>
      </c>
      <c r="O40" s="7">
        <v>451.9</v>
      </c>
      <c r="P40" s="42">
        <v>105.7</v>
      </c>
      <c r="Q40" s="41"/>
      <c r="R40" s="49">
        <v>800.2</v>
      </c>
      <c r="S40" s="7">
        <v>951.3</v>
      </c>
      <c r="T40" s="7">
        <v>767.6</v>
      </c>
      <c r="U40" s="7">
        <v>183.7</v>
      </c>
      <c r="V40" s="7">
        <v>-0.4</v>
      </c>
      <c r="W40" s="7">
        <v>-150.7</v>
      </c>
      <c r="X40" s="7">
        <v>26.6</v>
      </c>
      <c r="Y40" s="7">
        <v>774.5</v>
      </c>
      <c r="Z40" s="7">
        <v>-0.9</v>
      </c>
      <c r="AA40" s="7">
        <v>-71.3</v>
      </c>
      <c r="AB40" s="7">
        <v>70.4</v>
      </c>
      <c r="AC40" s="7">
        <v>393.6</v>
      </c>
      <c r="AD40" s="7">
        <v>16.5</v>
      </c>
      <c r="AE40" s="7">
        <v>4.6</v>
      </c>
      <c r="AF40" s="212">
        <f t="shared" si="1"/>
        <v>0.06851147875209719</v>
      </c>
      <c r="AG40" s="212">
        <f t="shared" si="1"/>
        <v>0.04207105995285323</v>
      </c>
      <c r="AH40" s="212">
        <f t="shared" si="1"/>
        <v>0.026440418799243953</v>
      </c>
      <c r="AI40" s="212">
        <f t="shared" si="1"/>
        <v>0</v>
      </c>
    </row>
    <row r="41" spans="1:35" s="12" customFormat="1" ht="12.75">
      <c r="A41" s="344" t="s">
        <v>45</v>
      </c>
      <c r="B41" s="336">
        <v>32021</v>
      </c>
      <c r="C41" s="357">
        <f t="shared" si="0"/>
        <v>-0.025532270533419693</v>
      </c>
      <c r="D41" s="7">
        <v>4786.1</v>
      </c>
      <c r="E41" s="7">
        <v>803.6</v>
      </c>
      <c r="F41" s="7">
        <v>238.9</v>
      </c>
      <c r="G41" s="7">
        <v>361.1</v>
      </c>
      <c r="H41" s="7">
        <v>225.6</v>
      </c>
      <c r="I41" s="7">
        <v>135.5</v>
      </c>
      <c r="J41" s="7">
        <v>0</v>
      </c>
      <c r="K41" s="7">
        <v>-122.2</v>
      </c>
      <c r="L41" s="7">
        <v>-134.4</v>
      </c>
      <c r="M41" s="7">
        <v>12.2</v>
      </c>
      <c r="N41" s="7">
        <v>564.8</v>
      </c>
      <c r="O41" s="7">
        <v>457.3</v>
      </c>
      <c r="P41" s="42">
        <v>107.4</v>
      </c>
      <c r="Q41" s="41"/>
      <c r="R41" s="49">
        <v>806.7</v>
      </c>
      <c r="S41" s="7">
        <v>957.4</v>
      </c>
      <c r="T41" s="7">
        <v>769.5</v>
      </c>
      <c r="U41" s="7">
        <v>187.9</v>
      </c>
      <c r="V41" s="7">
        <v>-0.4</v>
      </c>
      <c r="W41" s="7">
        <v>-150.4</v>
      </c>
      <c r="X41" s="7">
        <v>3.1</v>
      </c>
      <c r="Y41" s="7">
        <v>818.4</v>
      </c>
      <c r="Z41" s="7">
        <v>-14.8</v>
      </c>
      <c r="AA41" s="7">
        <v>-78.9</v>
      </c>
      <c r="AB41" s="7">
        <v>64.1</v>
      </c>
      <c r="AC41" s="7">
        <v>392.6</v>
      </c>
      <c r="AD41" s="7">
        <v>16.8</v>
      </c>
      <c r="AE41" s="7">
        <v>5</v>
      </c>
      <c r="AF41" s="212">
        <f t="shared" si="1"/>
        <v>0.07544765048787112</v>
      </c>
      <c r="AG41" s="212">
        <f t="shared" si="1"/>
        <v>0.047136499446313276</v>
      </c>
      <c r="AH41" s="212">
        <f t="shared" si="1"/>
        <v>0.028311151041557844</v>
      </c>
      <c r="AI41" s="212">
        <f t="shared" si="1"/>
        <v>0</v>
      </c>
    </row>
    <row r="42" spans="1:35" s="12" customFormat="1" ht="12.75">
      <c r="A42" s="344" t="s">
        <v>46</v>
      </c>
      <c r="B42" s="336">
        <v>32112</v>
      </c>
      <c r="C42" s="357">
        <f t="shared" si="0"/>
        <v>-0.025884031386935697</v>
      </c>
      <c r="D42" s="7">
        <v>4906.5</v>
      </c>
      <c r="E42" s="7">
        <v>855.4</v>
      </c>
      <c r="F42" s="7">
        <v>280.7</v>
      </c>
      <c r="G42" s="7">
        <v>407.7</v>
      </c>
      <c r="H42" s="7">
        <v>268.7</v>
      </c>
      <c r="I42" s="7">
        <v>139.1</v>
      </c>
      <c r="J42" s="7">
        <v>0</v>
      </c>
      <c r="K42" s="7">
        <v>-127</v>
      </c>
      <c r="L42" s="7">
        <v>-139.1</v>
      </c>
      <c r="M42" s="7">
        <v>12.1</v>
      </c>
      <c r="N42" s="7">
        <v>574.6</v>
      </c>
      <c r="O42" s="7">
        <v>465.4</v>
      </c>
      <c r="P42" s="42">
        <v>109.2</v>
      </c>
      <c r="Q42" s="41"/>
      <c r="R42" s="49">
        <v>870.8</v>
      </c>
      <c r="S42" s="7">
        <v>1024.4</v>
      </c>
      <c r="T42" s="7">
        <v>837.8</v>
      </c>
      <c r="U42" s="7">
        <v>186.7</v>
      </c>
      <c r="V42" s="7">
        <v>-0.4</v>
      </c>
      <c r="W42" s="7">
        <v>-153.3</v>
      </c>
      <c r="X42" s="7">
        <v>15.4</v>
      </c>
      <c r="Y42" s="7">
        <v>873.2</v>
      </c>
      <c r="Z42" s="7">
        <v>-17.8</v>
      </c>
      <c r="AA42" s="7">
        <v>-82.6</v>
      </c>
      <c r="AB42" s="7">
        <v>64.8</v>
      </c>
      <c r="AC42" s="7">
        <v>449.8</v>
      </c>
      <c r="AD42" s="7">
        <v>17.5</v>
      </c>
      <c r="AE42" s="7">
        <v>5.7</v>
      </c>
      <c r="AF42" s="212">
        <f t="shared" si="1"/>
        <v>0.08309385509018649</v>
      </c>
      <c r="AG42" s="212">
        <f t="shared" si="1"/>
        <v>0.05476408845409151</v>
      </c>
      <c r="AH42" s="212">
        <f t="shared" si="1"/>
        <v>0.028350147763171303</v>
      </c>
      <c r="AI42" s="212">
        <f t="shared" si="1"/>
        <v>0</v>
      </c>
    </row>
    <row r="43" spans="1:35" s="12" customFormat="1" ht="12.75">
      <c r="A43" s="344" t="s">
        <v>47</v>
      </c>
      <c r="B43" s="336">
        <v>32203</v>
      </c>
      <c r="C43" s="357">
        <f t="shared" si="0"/>
        <v>-0.025875924140147864</v>
      </c>
      <c r="D43" s="7">
        <v>4977.6</v>
      </c>
      <c r="E43" s="7">
        <v>872.8</v>
      </c>
      <c r="F43" s="7">
        <v>288.8</v>
      </c>
      <c r="G43" s="7">
        <v>417.6</v>
      </c>
      <c r="H43" s="7">
        <v>262.4</v>
      </c>
      <c r="I43" s="7">
        <v>155.2</v>
      </c>
      <c r="J43" s="7">
        <v>0</v>
      </c>
      <c r="K43" s="7">
        <v>-128.8</v>
      </c>
      <c r="L43" s="7">
        <v>-142.4</v>
      </c>
      <c r="M43" s="7">
        <v>13.6</v>
      </c>
      <c r="N43" s="7">
        <v>584</v>
      </c>
      <c r="O43" s="7">
        <v>472.8</v>
      </c>
      <c r="P43" s="42">
        <v>111.2</v>
      </c>
      <c r="Q43" s="41"/>
      <c r="R43" s="49">
        <v>855.6</v>
      </c>
      <c r="S43" s="7">
        <v>979.1</v>
      </c>
      <c r="T43" s="7">
        <v>797.6</v>
      </c>
      <c r="U43" s="7">
        <v>181.5</v>
      </c>
      <c r="V43" s="7">
        <v>-0.4</v>
      </c>
      <c r="W43" s="7">
        <v>-123.1</v>
      </c>
      <c r="X43" s="7">
        <v>-17.2</v>
      </c>
      <c r="Y43" s="7">
        <v>890.4</v>
      </c>
      <c r="Z43" s="7">
        <v>-17.5</v>
      </c>
      <c r="AA43" s="7">
        <v>-84.7</v>
      </c>
      <c r="AB43" s="7">
        <v>67.2</v>
      </c>
      <c r="AC43" s="7">
        <v>395</v>
      </c>
      <c r="AD43" s="7">
        <v>17.5</v>
      </c>
      <c r="AE43" s="7">
        <v>5.8</v>
      </c>
      <c r="AF43" s="212">
        <f t="shared" si="1"/>
        <v>0.08389585342333655</v>
      </c>
      <c r="AG43" s="212">
        <f t="shared" si="1"/>
        <v>0.052716168434586944</v>
      </c>
      <c r="AH43" s="212">
        <f t="shared" si="1"/>
        <v>0.031179684988749595</v>
      </c>
      <c r="AI43" s="212">
        <f t="shared" si="1"/>
        <v>0</v>
      </c>
    </row>
    <row r="44" spans="1:35" s="12" customFormat="1" ht="12.75">
      <c r="A44" s="344" t="s">
        <v>48</v>
      </c>
      <c r="B44" s="336">
        <v>32295</v>
      </c>
      <c r="C44" s="357">
        <f t="shared" si="0"/>
        <v>-0.02315979867882982</v>
      </c>
      <c r="D44" s="7">
        <v>5086.4</v>
      </c>
      <c r="E44" s="7">
        <v>909.9</v>
      </c>
      <c r="F44" s="7">
        <v>317</v>
      </c>
      <c r="G44" s="7">
        <v>434.8</v>
      </c>
      <c r="H44" s="7">
        <v>273.7</v>
      </c>
      <c r="I44" s="7">
        <v>161.1</v>
      </c>
      <c r="J44" s="7">
        <v>0</v>
      </c>
      <c r="K44" s="7">
        <v>-117.8</v>
      </c>
      <c r="L44" s="7">
        <v>-131</v>
      </c>
      <c r="M44" s="7">
        <v>13.2</v>
      </c>
      <c r="N44" s="7">
        <v>592.9</v>
      </c>
      <c r="O44" s="7">
        <v>479.8</v>
      </c>
      <c r="P44" s="42">
        <v>113.1</v>
      </c>
      <c r="Q44" s="41"/>
      <c r="R44" s="49">
        <v>900.3</v>
      </c>
      <c r="S44" s="7">
        <v>1006.7</v>
      </c>
      <c r="T44" s="7">
        <v>820.4</v>
      </c>
      <c r="U44" s="7">
        <v>186.3</v>
      </c>
      <c r="V44" s="7">
        <v>-0.5</v>
      </c>
      <c r="W44" s="7">
        <v>-106</v>
      </c>
      <c r="X44" s="7">
        <v>-9.7</v>
      </c>
      <c r="Y44" s="7">
        <v>914.6</v>
      </c>
      <c r="Z44" s="7">
        <v>-4.7</v>
      </c>
      <c r="AA44" s="7">
        <v>-72.3</v>
      </c>
      <c r="AB44" s="7">
        <v>67.6</v>
      </c>
      <c r="AC44" s="7">
        <v>413.8</v>
      </c>
      <c r="AD44" s="7">
        <v>17.9</v>
      </c>
      <c r="AE44" s="7">
        <v>6.2</v>
      </c>
      <c r="AF44" s="212">
        <f t="shared" si="1"/>
        <v>0.08548285624410193</v>
      </c>
      <c r="AG44" s="212">
        <f t="shared" si="1"/>
        <v>0.05381016042780749</v>
      </c>
      <c r="AH44" s="212">
        <f t="shared" si="1"/>
        <v>0.031672695816294436</v>
      </c>
      <c r="AI44" s="212">
        <f t="shared" si="1"/>
        <v>0</v>
      </c>
    </row>
    <row r="45" spans="1:35" s="12" customFormat="1" ht="12.75">
      <c r="A45" s="344" t="s">
        <v>49</v>
      </c>
      <c r="B45" s="336">
        <v>32387</v>
      </c>
      <c r="C45" s="357">
        <f t="shared" si="0"/>
        <v>-0.0206656346749226</v>
      </c>
      <c r="D45" s="7">
        <v>5168</v>
      </c>
      <c r="E45" s="7">
        <v>933.7</v>
      </c>
      <c r="F45" s="7">
        <v>332.4</v>
      </c>
      <c r="G45" s="7">
        <v>439.3</v>
      </c>
      <c r="H45" s="7">
        <v>280</v>
      </c>
      <c r="I45" s="7">
        <v>159.2</v>
      </c>
      <c r="J45" s="7">
        <v>0</v>
      </c>
      <c r="K45" s="7">
        <v>-106.8</v>
      </c>
      <c r="L45" s="7">
        <v>-128</v>
      </c>
      <c r="M45" s="7">
        <v>21.2</v>
      </c>
      <c r="N45" s="7">
        <v>601.2</v>
      </c>
      <c r="O45" s="7">
        <v>486.3</v>
      </c>
      <c r="P45" s="42">
        <v>114.9</v>
      </c>
      <c r="Q45" s="41"/>
      <c r="R45" s="49">
        <v>909.1</v>
      </c>
      <c r="S45" s="7">
        <v>1012</v>
      </c>
      <c r="T45" s="7">
        <v>825.7</v>
      </c>
      <c r="U45" s="7">
        <v>186.3</v>
      </c>
      <c r="V45" s="7">
        <v>-0.5</v>
      </c>
      <c r="W45" s="7">
        <v>-102.4</v>
      </c>
      <c r="X45" s="7">
        <v>-24.6</v>
      </c>
      <c r="Y45" s="7">
        <v>925.6</v>
      </c>
      <c r="Z45" s="7">
        <v>8.1</v>
      </c>
      <c r="AA45" s="7">
        <v>-68.3</v>
      </c>
      <c r="AB45" s="7">
        <v>76.4</v>
      </c>
      <c r="AC45" s="7">
        <v>410.8</v>
      </c>
      <c r="AD45" s="7">
        <v>18</v>
      </c>
      <c r="AE45" s="7">
        <v>6.4</v>
      </c>
      <c r="AF45" s="212">
        <f t="shared" si="1"/>
        <v>0.08500386996904025</v>
      </c>
      <c r="AG45" s="212">
        <f t="shared" si="1"/>
        <v>0.05417956656346749</v>
      </c>
      <c r="AH45" s="212">
        <f t="shared" si="1"/>
        <v>0.030804953560371516</v>
      </c>
      <c r="AI45" s="212">
        <f t="shared" si="1"/>
        <v>0</v>
      </c>
    </row>
    <row r="46" spans="1:35" s="12" customFormat="1" ht="12.75">
      <c r="A46" s="344" t="s">
        <v>50</v>
      </c>
      <c r="B46" s="336">
        <v>32478</v>
      </c>
      <c r="C46" s="357">
        <f t="shared" si="0"/>
        <v>-0.021372946548685982</v>
      </c>
      <c r="D46" s="7">
        <v>5277.7</v>
      </c>
      <c r="E46" s="7">
        <v>943.7</v>
      </c>
      <c r="F46" s="7">
        <v>331.6</v>
      </c>
      <c r="G46" s="7">
        <v>444.4</v>
      </c>
      <c r="H46" s="7">
        <v>275.5</v>
      </c>
      <c r="I46" s="7">
        <v>168.9</v>
      </c>
      <c r="J46" s="7">
        <v>0</v>
      </c>
      <c r="K46" s="7">
        <v>-112.8</v>
      </c>
      <c r="L46" s="7">
        <v>-136.4</v>
      </c>
      <c r="M46" s="7">
        <v>23.6</v>
      </c>
      <c r="N46" s="7">
        <v>612.2</v>
      </c>
      <c r="O46" s="7">
        <v>495.1</v>
      </c>
      <c r="P46" s="42">
        <v>117</v>
      </c>
      <c r="Q46" s="41"/>
      <c r="R46" s="49">
        <v>917.1</v>
      </c>
      <c r="S46" s="7">
        <v>1033.1</v>
      </c>
      <c r="T46" s="7">
        <v>842.6</v>
      </c>
      <c r="U46" s="7">
        <v>190.4</v>
      </c>
      <c r="V46" s="7">
        <v>-0.5</v>
      </c>
      <c r="W46" s="7">
        <v>-115.4</v>
      </c>
      <c r="X46" s="7">
        <v>-26.6</v>
      </c>
      <c r="Y46" s="7">
        <v>939.5</v>
      </c>
      <c r="Z46" s="7">
        <v>4.2</v>
      </c>
      <c r="AA46" s="7">
        <v>-75.5</v>
      </c>
      <c r="AB46" s="7">
        <v>79.7</v>
      </c>
      <c r="AC46" s="7">
        <v>420.9</v>
      </c>
      <c r="AD46" s="7">
        <v>17.8</v>
      </c>
      <c r="AE46" s="7">
        <v>6.3</v>
      </c>
      <c r="AF46" s="212">
        <f t="shared" si="1"/>
        <v>0.0842033461545749</v>
      </c>
      <c r="AG46" s="212">
        <f t="shared" si="1"/>
        <v>0.052200769274494574</v>
      </c>
      <c r="AH46" s="212">
        <f t="shared" si="1"/>
        <v>0.03200257688008034</v>
      </c>
      <c r="AI46" s="212">
        <f t="shared" si="1"/>
        <v>0</v>
      </c>
    </row>
    <row r="47" spans="1:35" s="12" customFormat="1" ht="12.75">
      <c r="A47" s="344" t="s">
        <v>51</v>
      </c>
      <c r="B47" s="336">
        <v>32568</v>
      </c>
      <c r="C47" s="357">
        <f t="shared" si="0"/>
        <v>-0.015730212023966315</v>
      </c>
      <c r="D47" s="7">
        <v>5390.9</v>
      </c>
      <c r="E47" s="7">
        <v>982</v>
      </c>
      <c r="F47" s="7">
        <v>360.9</v>
      </c>
      <c r="G47" s="7">
        <v>445.7</v>
      </c>
      <c r="H47" s="7">
        <v>314</v>
      </c>
      <c r="I47" s="7">
        <v>131.7</v>
      </c>
      <c r="J47" s="7">
        <v>0</v>
      </c>
      <c r="K47" s="7">
        <v>-84.8</v>
      </c>
      <c r="L47" s="7">
        <v>-111.4</v>
      </c>
      <c r="M47" s="7">
        <v>26.6</v>
      </c>
      <c r="N47" s="7">
        <v>621.2</v>
      </c>
      <c r="O47" s="7">
        <v>502.3</v>
      </c>
      <c r="P47" s="42">
        <v>118.9</v>
      </c>
      <c r="Q47" s="41"/>
      <c r="R47" s="49">
        <v>976.4</v>
      </c>
      <c r="S47" s="7">
        <v>1075.2</v>
      </c>
      <c r="T47" s="7">
        <v>884.1</v>
      </c>
      <c r="U47" s="7">
        <v>191.1</v>
      </c>
      <c r="V47" s="7">
        <v>-0.5</v>
      </c>
      <c r="W47" s="7">
        <v>-98.3</v>
      </c>
      <c r="X47" s="7">
        <v>-5.6</v>
      </c>
      <c r="Y47" s="7">
        <v>947.9</v>
      </c>
      <c r="Z47" s="7">
        <v>34.1</v>
      </c>
      <c r="AA47" s="7">
        <v>-49.5</v>
      </c>
      <c r="AB47" s="7">
        <v>83.6</v>
      </c>
      <c r="AC47" s="7">
        <v>454</v>
      </c>
      <c r="AD47" s="7">
        <v>18.2</v>
      </c>
      <c r="AE47" s="7">
        <v>6.7</v>
      </c>
      <c r="AF47" s="212">
        <f t="shared" si="1"/>
        <v>0.0826763620174739</v>
      </c>
      <c r="AG47" s="212">
        <f t="shared" si="1"/>
        <v>0.058246303956667723</v>
      </c>
      <c r="AH47" s="212">
        <f t="shared" si="1"/>
        <v>0.024430058060806174</v>
      </c>
      <c r="AI47" s="212">
        <f t="shared" si="1"/>
        <v>0</v>
      </c>
    </row>
    <row r="48" spans="1:35" s="12" customFormat="1" ht="12.75">
      <c r="A48" s="344" t="s">
        <v>52</v>
      </c>
      <c r="B48" s="336">
        <v>32660</v>
      </c>
      <c r="C48" s="357">
        <f t="shared" si="0"/>
        <v>-0.01853068974330887</v>
      </c>
      <c r="D48" s="7">
        <v>5477.4</v>
      </c>
      <c r="E48" s="7">
        <v>938.6</v>
      </c>
      <c r="F48" s="7">
        <v>308.2</v>
      </c>
      <c r="G48" s="7">
        <v>409.7</v>
      </c>
      <c r="H48" s="7">
        <v>285.3</v>
      </c>
      <c r="I48" s="7">
        <v>124.4</v>
      </c>
      <c r="J48" s="7">
        <v>0</v>
      </c>
      <c r="K48" s="7">
        <v>-101.5</v>
      </c>
      <c r="L48" s="7">
        <v>-128.6</v>
      </c>
      <c r="M48" s="7">
        <v>27.2</v>
      </c>
      <c r="N48" s="7">
        <v>630.4</v>
      </c>
      <c r="O48" s="7">
        <v>509.5</v>
      </c>
      <c r="P48" s="42">
        <v>120.9</v>
      </c>
      <c r="Q48" s="41"/>
      <c r="R48" s="49">
        <v>981.7</v>
      </c>
      <c r="S48" s="7">
        <v>1073.2</v>
      </c>
      <c r="T48" s="7">
        <v>878.2</v>
      </c>
      <c r="U48" s="7">
        <v>195.1</v>
      </c>
      <c r="V48" s="7">
        <v>-0.5</v>
      </c>
      <c r="W48" s="7">
        <v>-91</v>
      </c>
      <c r="X48" s="7">
        <v>43.1</v>
      </c>
      <c r="Y48" s="7">
        <v>919.2</v>
      </c>
      <c r="Z48" s="7">
        <v>19.4</v>
      </c>
      <c r="AA48" s="7">
        <v>-65.8</v>
      </c>
      <c r="AB48" s="7">
        <v>85.2</v>
      </c>
      <c r="AC48" s="7">
        <v>442.9</v>
      </c>
      <c r="AD48" s="7">
        <v>17.3</v>
      </c>
      <c r="AE48" s="7">
        <v>5.7</v>
      </c>
      <c r="AF48" s="212">
        <f t="shared" si="1"/>
        <v>0.07479826194909994</v>
      </c>
      <c r="AG48" s="212">
        <f t="shared" si="1"/>
        <v>0.05208675649030563</v>
      </c>
      <c r="AH48" s="212">
        <f t="shared" si="1"/>
        <v>0.022711505458794322</v>
      </c>
      <c r="AI48" s="212">
        <f t="shared" si="1"/>
        <v>0</v>
      </c>
    </row>
    <row r="49" spans="1:35" s="12" customFormat="1" ht="12.75">
      <c r="A49" s="344" t="s">
        <v>53</v>
      </c>
      <c r="B49" s="336">
        <v>32752</v>
      </c>
      <c r="C49" s="357">
        <f t="shared" si="0"/>
        <v>-0.020997894812602336</v>
      </c>
      <c r="D49" s="7">
        <v>5557.7</v>
      </c>
      <c r="E49" s="7">
        <v>933</v>
      </c>
      <c r="F49" s="7">
        <v>275.3</v>
      </c>
      <c r="G49" s="7">
        <v>392</v>
      </c>
      <c r="H49" s="7">
        <v>269.7</v>
      </c>
      <c r="I49" s="7">
        <v>122.2</v>
      </c>
      <c r="J49" s="7">
        <v>0</v>
      </c>
      <c r="K49" s="7">
        <v>-116.7</v>
      </c>
      <c r="L49" s="7">
        <v>-139.5</v>
      </c>
      <c r="M49" s="7">
        <v>22.8</v>
      </c>
      <c r="N49" s="7">
        <v>657.7</v>
      </c>
      <c r="O49" s="7">
        <v>534.7</v>
      </c>
      <c r="P49" s="42">
        <v>123</v>
      </c>
      <c r="Q49" s="41"/>
      <c r="R49" s="49">
        <v>992.2</v>
      </c>
      <c r="S49" s="7">
        <v>1072.5</v>
      </c>
      <c r="T49" s="7">
        <v>870.3</v>
      </c>
      <c r="U49" s="7">
        <v>202.2</v>
      </c>
      <c r="V49" s="7">
        <v>-0.6</v>
      </c>
      <c r="W49" s="7">
        <v>-79.7</v>
      </c>
      <c r="X49" s="7">
        <v>59.2</v>
      </c>
      <c r="Y49" s="7">
        <v>926.7</v>
      </c>
      <c r="Z49" s="7">
        <v>6.3</v>
      </c>
      <c r="AA49" s="7">
        <v>-75.6</v>
      </c>
      <c r="AB49" s="7">
        <v>81.9</v>
      </c>
      <c r="AC49" s="7">
        <v>414.8</v>
      </c>
      <c r="AD49" s="7">
        <v>17</v>
      </c>
      <c r="AE49" s="7">
        <v>5</v>
      </c>
      <c r="AF49" s="212">
        <f t="shared" si="1"/>
        <v>0.07053277434910125</v>
      </c>
      <c r="AG49" s="212">
        <f t="shared" si="1"/>
        <v>0.04852726847436889</v>
      </c>
      <c r="AH49" s="212">
        <f t="shared" si="1"/>
        <v>0.02198751282005146</v>
      </c>
      <c r="AI49" s="212">
        <f t="shared" si="1"/>
        <v>0</v>
      </c>
    </row>
    <row r="50" spans="1:35" s="12" customFormat="1" ht="12.75">
      <c r="A50" s="344" t="s">
        <v>54</v>
      </c>
      <c r="B50" s="336">
        <v>32843</v>
      </c>
      <c r="C50" s="357">
        <f t="shared" si="0"/>
        <v>-0.02389516042875966</v>
      </c>
      <c r="D50" s="7">
        <v>5616.2</v>
      </c>
      <c r="E50" s="7">
        <v>925</v>
      </c>
      <c r="F50" s="7">
        <v>257.2</v>
      </c>
      <c r="G50" s="7">
        <v>391.4</v>
      </c>
      <c r="H50" s="7">
        <v>279.5</v>
      </c>
      <c r="I50" s="7">
        <v>112</v>
      </c>
      <c r="J50" s="7">
        <v>0</v>
      </c>
      <c r="K50" s="7">
        <v>-134.2</v>
      </c>
      <c r="L50" s="7">
        <v>-140.9</v>
      </c>
      <c r="M50" s="7">
        <v>6.7</v>
      </c>
      <c r="N50" s="7">
        <v>667.8</v>
      </c>
      <c r="O50" s="7">
        <v>541.8</v>
      </c>
      <c r="P50" s="42">
        <v>126</v>
      </c>
      <c r="Q50" s="41"/>
      <c r="R50" s="49">
        <v>986.9</v>
      </c>
      <c r="S50" s="7">
        <v>1069.6</v>
      </c>
      <c r="T50" s="7">
        <v>867.3</v>
      </c>
      <c r="U50" s="7">
        <v>202.3</v>
      </c>
      <c r="V50" s="7">
        <v>0.3</v>
      </c>
      <c r="W50" s="7">
        <v>-82.9</v>
      </c>
      <c r="X50" s="7">
        <v>61.9</v>
      </c>
      <c r="Y50" s="7">
        <v>933.2</v>
      </c>
      <c r="Z50" s="7">
        <v>-8.3</v>
      </c>
      <c r="AA50" s="7">
        <v>-75.8</v>
      </c>
      <c r="AB50" s="7">
        <v>67.6</v>
      </c>
      <c r="AC50" s="7">
        <v>401.8</v>
      </c>
      <c r="AD50" s="7">
        <v>16.7</v>
      </c>
      <c r="AE50" s="7">
        <v>4.6</v>
      </c>
      <c r="AF50" s="212">
        <f t="shared" si="1"/>
        <v>0.06969125031159859</v>
      </c>
      <c r="AG50" s="212">
        <f t="shared" si="1"/>
        <v>0.049766746198497205</v>
      </c>
      <c r="AH50" s="212">
        <f t="shared" si="1"/>
        <v>0.019942309746803888</v>
      </c>
      <c r="AI50" s="212">
        <f t="shared" si="1"/>
        <v>0</v>
      </c>
    </row>
    <row r="51" spans="1:35" s="12" customFormat="1" ht="12.75">
      <c r="A51" s="344" t="s">
        <v>55</v>
      </c>
      <c r="B51" s="336">
        <v>32933</v>
      </c>
      <c r="C51" s="357">
        <f t="shared" si="0"/>
        <v>-0.02657084689136752</v>
      </c>
      <c r="D51" s="7">
        <v>5746.9</v>
      </c>
      <c r="E51" s="7">
        <v>929.7</v>
      </c>
      <c r="F51" s="7">
        <v>265.5</v>
      </c>
      <c r="G51" s="7">
        <v>418.2</v>
      </c>
      <c r="H51" s="7">
        <v>292.6</v>
      </c>
      <c r="I51" s="7">
        <v>125.6</v>
      </c>
      <c r="J51" s="7">
        <v>0</v>
      </c>
      <c r="K51" s="7">
        <v>-152.7</v>
      </c>
      <c r="L51" s="7">
        <v>-168.6</v>
      </c>
      <c r="M51" s="7">
        <v>15.8</v>
      </c>
      <c r="N51" s="7">
        <v>664.2</v>
      </c>
      <c r="O51" s="7">
        <v>536.7</v>
      </c>
      <c r="P51" s="42">
        <v>127.5</v>
      </c>
      <c r="Q51" s="41"/>
      <c r="R51" s="49">
        <v>1013</v>
      </c>
      <c r="S51" s="7">
        <v>1092.4</v>
      </c>
      <c r="T51" s="7">
        <v>880</v>
      </c>
      <c r="U51" s="7">
        <v>212.4</v>
      </c>
      <c r="V51" s="7">
        <v>0.1</v>
      </c>
      <c r="W51" s="7">
        <v>-79.5</v>
      </c>
      <c r="X51" s="7">
        <v>83.3</v>
      </c>
      <c r="Y51" s="7">
        <v>955</v>
      </c>
      <c r="Z51" s="7">
        <v>-25.3</v>
      </c>
      <c r="AA51" s="7">
        <v>-102.3</v>
      </c>
      <c r="AB51" s="7">
        <v>77.1</v>
      </c>
      <c r="AC51" s="7">
        <v>428.2</v>
      </c>
      <c r="AD51" s="7">
        <v>16.4</v>
      </c>
      <c r="AE51" s="7">
        <v>4.7</v>
      </c>
      <c r="AF51" s="212">
        <f t="shared" si="1"/>
        <v>0.07276966712488472</v>
      </c>
      <c r="AG51" s="212">
        <f t="shared" si="1"/>
        <v>0.050914406027597496</v>
      </c>
      <c r="AH51" s="212">
        <f t="shared" si="1"/>
        <v>0.021855261097287235</v>
      </c>
      <c r="AI51" s="212">
        <f t="shared" si="1"/>
        <v>0</v>
      </c>
    </row>
    <row r="52" spans="1:35" s="12" customFormat="1" ht="12.75">
      <c r="A52" s="344" t="s">
        <v>56</v>
      </c>
      <c r="B52" s="336">
        <v>33025</v>
      </c>
      <c r="C52" s="357">
        <f t="shared" si="0"/>
        <v>-0.027671035476566255</v>
      </c>
      <c r="D52" s="7">
        <v>5829.2</v>
      </c>
      <c r="E52" s="7">
        <v>963.1</v>
      </c>
      <c r="F52" s="7">
        <v>287.6</v>
      </c>
      <c r="G52" s="7">
        <v>448.9</v>
      </c>
      <c r="H52" s="7">
        <v>307.2</v>
      </c>
      <c r="I52" s="7">
        <v>141.7</v>
      </c>
      <c r="J52" s="7">
        <v>0</v>
      </c>
      <c r="K52" s="7">
        <v>-161.3</v>
      </c>
      <c r="L52" s="7">
        <v>-171.4</v>
      </c>
      <c r="M52" s="7">
        <v>10.1</v>
      </c>
      <c r="N52" s="7">
        <v>675.5</v>
      </c>
      <c r="O52" s="7">
        <v>545.8</v>
      </c>
      <c r="P52" s="42">
        <v>129.7</v>
      </c>
      <c r="Q52" s="41"/>
      <c r="R52" s="49">
        <v>1026</v>
      </c>
      <c r="S52" s="7">
        <v>1096.2</v>
      </c>
      <c r="T52" s="7">
        <v>882.5</v>
      </c>
      <c r="U52" s="7">
        <v>213.7</v>
      </c>
      <c r="V52" s="7">
        <v>-0.6</v>
      </c>
      <c r="W52" s="7">
        <v>-69.5</v>
      </c>
      <c r="X52" s="7">
        <v>63</v>
      </c>
      <c r="Y52" s="7">
        <v>994.7</v>
      </c>
      <c r="Z52" s="7">
        <v>-31.6</v>
      </c>
      <c r="AA52" s="7">
        <v>-104.2</v>
      </c>
      <c r="AB52" s="7">
        <v>72.6</v>
      </c>
      <c r="AC52" s="7">
        <v>420.7</v>
      </c>
      <c r="AD52" s="7">
        <v>16.7</v>
      </c>
      <c r="AE52" s="7">
        <v>5</v>
      </c>
      <c r="AF52" s="212">
        <f t="shared" si="1"/>
        <v>0.07700885198655047</v>
      </c>
      <c r="AG52" s="212">
        <f t="shared" si="1"/>
        <v>0.052700198998147256</v>
      </c>
      <c r="AH52" s="212">
        <f t="shared" si="1"/>
        <v>0.02430865298840321</v>
      </c>
      <c r="AI52" s="212">
        <f t="shared" si="1"/>
        <v>0</v>
      </c>
    </row>
    <row r="53" spans="1:35" s="12" customFormat="1" ht="12.75">
      <c r="A53" s="344" t="s">
        <v>57</v>
      </c>
      <c r="B53" s="336">
        <v>33117</v>
      </c>
      <c r="C53" s="357">
        <f t="shared" si="0"/>
        <v>-0.027023347627799336</v>
      </c>
      <c r="D53" s="7">
        <v>5876.4</v>
      </c>
      <c r="E53" s="7">
        <v>935</v>
      </c>
      <c r="F53" s="7">
        <v>246.4</v>
      </c>
      <c r="G53" s="7">
        <v>405.2</v>
      </c>
      <c r="H53" s="7">
        <v>297.8</v>
      </c>
      <c r="I53" s="7">
        <v>107.4</v>
      </c>
      <c r="J53" s="7">
        <v>0</v>
      </c>
      <c r="K53" s="7">
        <v>-158.8</v>
      </c>
      <c r="L53" s="7">
        <v>-164.9</v>
      </c>
      <c r="M53" s="7">
        <v>6.1</v>
      </c>
      <c r="N53" s="7">
        <v>688.5</v>
      </c>
      <c r="O53" s="7">
        <v>556.5</v>
      </c>
      <c r="P53" s="42">
        <v>132.1</v>
      </c>
      <c r="Q53" s="41"/>
      <c r="R53" s="49">
        <v>1001.5</v>
      </c>
      <c r="S53" s="7">
        <v>1082.6</v>
      </c>
      <c r="T53" s="7">
        <v>866.8</v>
      </c>
      <c r="U53" s="7">
        <v>215.8</v>
      </c>
      <c r="V53" s="7">
        <v>-0.7</v>
      </c>
      <c r="W53" s="7">
        <v>-80.4</v>
      </c>
      <c r="X53" s="7">
        <v>66.5</v>
      </c>
      <c r="Y53" s="7">
        <v>961.7</v>
      </c>
      <c r="Z53" s="7">
        <v>-26.7</v>
      </c>
      <c r="AA53" s="7">
        <v>-96.6</v>
      </c>
      <c r="AB53" s="7">
        <v>69.8</v>
      </c>
      <c r="AC53" s="7">
        <v>394.1</v>
      </c>
      <c r="AD53" s="7">
        <v>16.1</v>
      </c>
      <c r="AE53" s="7">
        <v>4.2</v>
      </c>
      <c r="AF53" s="212">
        <f t="shared" si="1"/>
        <v>0.06895378122660133</v>
      </c>
      <c r="AG53" s="212">
        <f t="shared" si="1"/>
        <v>0.050677285412837794</v>
      </c>
      <c r="AH53" s="212">
        <f t="shared" si="1"/>
        <v>0.018276495813763532</v>
      </c>
      <c r="AI53" s="212">
        <f t="shared" si="1"/>
        <v>0</v>
      </c>
    </row>
    <row r="54" spans="1:35" s="12" customFormat="1" ht="12.75">
      <c r="A54" s="344" t="s">
        <v>58</v>
      </c>
      <c r="B54" s="336">
        <v>33208</v>
      </c>
      <c r="C54" s="357">
        <f t="shared" si="0"/>
        <v>-0.03156467197830141</v>
      </c>
      <c r="D54" s="7">
        <v>5899</v>
      </c>
      <c r="E54" s="7">
        <v>934</v>
      </c>
      <c r="F54" s="7">
        <v>232.3</v>
      </c>
      <c r="G54" s="7">
        <v>418.5</v>
      </c>
      <c r="H54" s="7">
        <v>300</v>
      </c>
      <c r="I54" s="7">
        <v>118.6</v>
      </c>
      <c r="J54" s="7">
        <v>0</v>
      </c>
      <c r="K54" s="7">
        <v>-186.2</v>
      </c>
      <c r="L54" s="7">
        <v>-183.1</v>
      </c>
      <c r="M54" s="7">
        <v>-3.1</v>
      </c>
      <c r="N54" s="7">
        <v>701.7</v>
      </c>
      <c r="O54" s="7">
        <v>567.2</v>
      </c>
      <c r="P54" s="42">
        <v>134.5</v>
      </c>
      <c r="Q54" s="41"/>
      <c r="R54" s="49">
        <v>986.1</v>
      </c>
      <c r="S54" s="7">
        <v>1035.6</v>
      </c>
      <c r="T54" s="7">
        <v>814.6</v>
      </c>
      <c r="U54" s="7">
        <v>221</v>
      </c>
      <c r="V54" s="7">
        <v>27.5</v>
      </c>
      <c r="W54" s="7">
        <v>-77</v>
      </c>
      <c r="X54" s="7">
        <v>52.1</v>
      </c>
      <c r="Y54" s="7">
        <v>985.7</v>
      </c>
      <c r="Z54" s="7">
        <v>-51.8</v>
      </c>
      <c r="AA54" s="7">
        <v>-113.4</v>
      </c>
      <c r="AB54" s="7">
        <v>61.6</v>
      </c>
      <c r="AC54" s="7">
        <v>333.9</v>
      </c>
      <c r="AD54" s="7">
        <v>16</v>
      </c>
      <c r="AE54" s="7">
        <v>4</v>
      </c>
      <c r="AF54" s="212">
        <f t="shared" si="1"/>
        <v>0.0709442278352263</v>
      </c>
      <c r="AG54" s="212">
        <f t="shared" si="1"/>
        <v>0.0508560773012375</v>
      </c>
      <c r="AH54" s="212">
        <f t="shared" si="1"/>
        <v>0.02010510255975589</v>
      </c>
      <c r="AI54" s="212">
        <f t="shared" si="1"/>
        <v>0</v>
      </c>
    </row>
    <row r="55" spans="1:35" s="12" customFormat="1" ht="12.75">
      <c r="A55" s="344" t="s">
        <v>59</v>
      </c>
      <c r="B55" s="336">
        <v>33298</v>
      </c>
      <c r="C55" s="357">
        <f t="shared" si="0"/>
        <v>-0.02790948821355652</v>
      </c>
      <c r="D55" s="7">
        <v>5926.3</v>
      </c>
      <c r="E55" s="7">
        <v>1017.3</v>
      </c>
      <c r="F55" s="7">
        <v>300.5</v>
      </c>
      <c r="G55" s="7">
        <v>465.9</v>
      </c>
      <c r="H55" s="7">
        <v>320.4</v>
      </c>
      <c r="I55" s="7">
        <v>145.5</v>
      </c>
      <c r="J55" s="7">
        <v>0</v>
      </c>
      <c r="K55" s="7">
        <v>-165.4</v>
      </c>
      <c r="L55" s="7">
        <v>-158.4</v>
      </c>
      <c r="M55" s="7">
        <v>-7</v>
      </c>
      <c r="N55" s="7">
        <v>716.8</v>
      </c>
      <c r="O55" s="7">
        <v>580.2</v>
      </c>
      <c r="P55" s="42">
        <v>136.5</v>
      </c>
      <c r="Q55" s="41"/>
      <c r="R55" s="49">
        <v>1061</v>
      </c>
      <c r="S55" s="7">
        <v>1004.3</v>
      </c>
      <c r="T55" s="7">
        <v>787.9</v>
      </c>
      <c r="U55" s="7">
        <v>216.4</v>
      </c>
      <c r="V55" s="7">
        <v>3.8</v>
      </c>
      <c r="W55" s="7">
        <v>52.9</v>
      </c>
      <c r="X55" s="7">
        <v>43.7</v>
      </c>
      <c r="Y55" s="7">
        <v>1046.1</v>
      </c>
      <c r="Z55" s="7">
        <v>-28.8</v>
      </c>
      <c r="AA55" s="7">
        <v>-87.4</v>
      </c>
      <c r="AB55" s="7">
        <v>58.6</v>
      </c>
      <c r="AC55" s="7">
        <v>287.6</v>
      </c>
      <c r="AD55" s="7">
        <v>17.3</v>
      </c>
      <c r="AE55" s="7">
        <v>5.1</v>
      </c>
      <c r="AF55" s="212">
        <f t="shared" si="1"/>
        <v>0.07861566238631186</v>
      </c>
      <c r="AG55" s="212">
        <f t="shared" si="1"/>
        <v>0.05406408720449521</v>
      </c>
      <c r="AH55" s="212">
        <f t="shared" si="1"/>
        <v>0.024551575181816648</v>
      </c>
      <c r="AI55" s="212">
        <f t="shared" si="1"/>
        <v>0</v>
      </c>
    </row>
    <row r="56" spans="1:35" s="12" customFormat="1" ht="12.75">
      <c r="A56" s="344" t="s">
        <v>60</v>
      </c>
      <c r="B56" s="336">
        <v>33390</v>
      </c>
      <c r="C56" s="357">
        <f t="shared" si="0"/>
        <v>-0.03636697431446835</v>
      </c>
      <c r="D56" s="7">
        <v>5991.7</v>
      </c>
      <c r="E56" s="7">
        <v>954.6</v>
      </c>
      <c r="F56" s="7">
        <v>231.3</v>
      </c>
      <c r="G56" s="7">
        <v>449.2</v>
      </c>
      <c r="H56" s="7">
        <v>317.7</v>
      </c>
      <c r="I56" s="7">
        <v>131.5</v>
      </c>
      <c r="J56" s="7">
        <v>0</v>
      </c>
      <c r="K56" s="7">
        <v>-217.9</v>
      </c>
      <c r="L56" s="7">
        <v>-211.7</v>
      </c>
      <c r="M56" s="7">
        <v>-6.2</v>
      </c>
      <c r="N56" s="7">
        <v>723.3</v>
      </c>
      <c r="O56" s="7">
        <v>585</v>
      </c>
      <c r="P56" s="42">
        <v>138.2</v>
      </c>
      <c r="Q56" s="41"/>
      <c r="R56" s="49">
        <v>1023.3</v>
      </c>
      <c r="S56" s="7">
        <v>1005.3</v>
      </c>
      <c r="T56" s="7">
        <v>784</v>
      </c>
      <c r="U56" s="7">
        <v>221.3</v>
      </c>
      <c r="V56" s="7">
        <v>-0.3</v>
      </c>
      <c r="W56" s="7">
        <v>18.3</v>
      </c>
      <c r="X56" s="7">
        <v>68.7</v>
      </c>
      <c r="Y56" s="7">
        <v>1034.2</v>
      </c>
      <c r="Z56" s="7">
        <v>-79.7</v>
      </c>
      <c r="AA56" s="7">
        <v>-140</v>
      </c>
      <c r="AB56" s="7">
        <v>60.4</v>
      </c>
      <c r="AC56" s="7">
        <v>282</v>
      </c>
      <c r="AD56" s="7">
        <v>16.1</v>
      </c>
      <c r="AE56" s="7">
        <v>3.9</v>
      </c>
      <c r="AF56" s="212">
        <f t="shared" si="1"/>
        <v>0.07497037568636614</v>
      </c>
      <c r="AG56" s="212">
        <f t="shared" si="1"/>
        <v>0.05302334896606973</v>
      </c>
      <c r="AH56" s="212">
        <f t="shared" si="1"/>
        <v>0.02194702672029641</v>
      </c>
      <c r="AI56" s="212">
        <f t="shared" si="1"/>
        <v>0</v>
      </c>
    </row>
    <row r="57" spans="1:35" s="12" customFormat="1" ht="12.75">
      <c r="A57" s="344" t="s">
        <v>61</v>
      </c>
      <c r="B57" s="336">
        <v>33482</v>
      </c>
      <c r="C57" s="357">
        <f t="shared" si="0"/>
        <v>-0.03841837745065681</v>
      </c>
      <c r="D57" s="7">
        <v>6059.6</v>
      </c>
      <c r="E57" s="7">
        <v>932.1</v>
      </c>
      <c r="F57" s="7">
        <v>204.3</v>
      </c>
      <c r="G57" s="7">
        <v>437.1</v>
      </c>
      <c r="H57" s="7">
        <v>313.7</v>
      </c>
      <c r="I57" s="7">
        <v>123.4</v>
      </c>
      <c r="J57" s="7">
        <v>0</v>
      </c>
      <c r="K57" s="7">
        <v>-232.8</v>
      </c>
      <c r="L57" s="7">
        <v>-232.7</v>
      </c>
      <c r="M57" s="7">
        <v>-0.2</v>
      </c>
      <c r="N57" s="7">
        <v>727.8</v>
      </c>
      <c r="O57" s="7">
        <v>587.7</v>
      </c>
      <c r="P57" s="42">
        <v>140.1</v>
      </c>
      <c r="Q57" s="41"/>
      <c r="R57" s="49">
        <v>1017</v>
      </c>
      <c r="S57" s="7">
        <v>1027.2</v>
      </c>
      <c r="T57" s="7">
        <v>805.2</v>
      </c>
      <c r="U57" s="7">
        <v>222</v>
      </c>
      <c r="V57" s="7">
        <v>15.1</v>
      </c>
      <c r="W57" s="7">
        <v>-25.3</v>
      </c>
      <c r="X57" s="7">
        <v>84.9</v>
      </c>
      <c r="Y57" s="7">
        <v>1024.8</v>
      </c>
      <c r="Z57" s="7">
        <v>-92.8</v>
      </c>
      <c r="AA57" s="7">
        <v>-160</v>
      </c>
      <c r="AB57" s="7">
        <v>67.2</v>
      </c>
      <c r="AC57" s="7">
        <v>299.4</v>
      </c>
      <c r="AD57" s="7">
        <v>15.6</v>
      </c>
      <c r="AE57" s="7">
        <v>3.4</v>
      </c>
      <c r="AF57" s="212">
        <f t="shared" si="1"/>
        <v>0.07213347415671001</v>
      </c>
      <c r="AG57" s="212">
        <f t="shared" si="1"/>
        <v>0.05176909366954914</v>
      </c>
      <c r="AH57" s="212">
        <f t="shared" si="1"/>
        <v>0.02036438048716087</v>
      </c>
      <c r="AI57" s="212">
        <f t="shared" si="1"/>
        <v>0</v>
      </c>
    </row>
    <row r="58" spans="1:35" s="12" customFormat="1" ht="12.75">
      <c r="A58" s="344" t="s">
        <v>62</v>
      </c>
      <c r="B58" s="336">
        <v>33573</v>
      </c>
      <c r="C58" s="357">
        <f t="shared" si="0"/>
        <v>-0.04168094655242758</v>
      </c>
      <c r="D58" s="7">
        <v>6127.5</v>
      </c>
      <c r="E58" s="7">
        <v>952.5</v>
      </c>
      <c r="F58" s="7">
        <v>216.7</v>
      </c>
      <c r="G58" s="7">
        <v>472.1</v>
      </c>
      <c r="H58" s="7">
        <v>344.7</v>
      </c>
      <c r="I58" s="7">
        <v>127.4</v>
      </c>
      <c r="J58" s="7">
        <v>0</v>
      </c>
      <c r="K58" s="7">
        <v>-255.4</v>
      </c>
      <c r="L58" s="7">
        <v>-252.1</v>
      </c>
      <c r="M58" s="7">
        <v>-3.3</v>
      </c>
      <c r="N58" s="7">
        <v>735.9</v>
      </c>
      <c r="O58" s="7">
        <v>594.5</v>
      </c>
      <c r="P58" s="42">
        <v>141.4</v>
      </c>
      <c r="Q58" s="41"/>
      <c r="R58" s="49">
        <v>1045.2</v>
      </c>
      <c r="S58" s="7">
        <v>1055.9</v>
      </c>
      <c r="T58" s="7">
        <v>834.4</v>
      </c>
      <c r="U58" s="7">
        <v>221.5</v>
      </c>
      <c r="V58" s="7">
        <v>-0.7</v>
      </c>
      <c r="W58" s="7">
        <v>-10</v>
      </c>
      <c r="X58" s="7">
        <v>92.7</v>
      </c>
      <c r="Y58" s="7">
        <v>1066.6</v>
      </c>
      <c r="Z58" s="7">
        <v>-114</v>
      </c>
      <c r="AA58" s="7">
        <v>-178.7</v>
      </c>
      <c r="AB58" s="7">
        <v>64.7</v>
      </c>
      <c r="AC58" s="7">
        <v>320.1</v>
      </c>
      <c r="AD58" s="7">
        <v>15.8</v>
      </c>
      <c r="AE58" s="7">
        <v>3.6</v>
      </c>
      <c r="AF58" s="212">
        <f t="shared" si="1"/>
        <v>0.07704610363117095</v>
      </c>
      <c r="AG58" s="212">
        <f t="shared" si="1"/>
        <v>0.05625458996328029</v>
      </c>
      <c r="AH58" s="212">
        <f t="shared" si="1"/>
        <v>0.020791513667890657</v>
      </c>
      <c r="AI58" s="212">
        <f t="shared" si="1"/>
        <v>0</v>
      </c>
    </row>
    <row r="59" spans="1:35" s="12" customFormat="1" ht="12.75">
      <c r="A59" s="344" t="s">
        <v>63</v>
      </c>
      <c r="B59" s="336">
        <v>33664</v>
      </c>
      <c r="C59" s="357">
        <f t="shared" si="0"/>
        <v>-0.046377183967112025</v>
      </c>
      <c r="D59" s="7">
        <v>6227.2</v>
      </c>
      <c r="E59" s="7">
        <v>959</v>
      </c>
      <c r="F59" s="7">
        <v>232</v>
      </c>
      <c r="G59" s="7">
        <v>520.8</v>
      </c>
      <c r="H59" s="7">
        <v>359.4</v>
      </c>
      <c r="I59" s="7">
        <v>161.4</v>
      </c>
      <c r="J59" s="7">
        <v>0</v>
      </c>
      <c r="K59" s="7">
        <v>-288.8</v>
      </c>
      <c r="L59" s="7">
        <v>-288.5</v>
      </c>
      <c r="M59" s="7">
        <v>-0.3</v>
      </c>
      <c r="N59" s="7">
        <v>726.9</v>
      </c>
      <c r="O59" s="7">
        <v>584.7</v>
      </c>
      <c r="P59" s="42">
        <v>142.2</v>
      </c>
      <c r="Q59" s="41"/>
      <c r="R59" s="49">
        <v>1026.6</v>
      </c>
      <c r="S59" s="7">
        <v>1037.3</v>
      </c>
      <c r="T59" s="7">
        <v>810.2</v>
      </c>
      <c r="U59" s="7">
        <v>227.1</v>
      </c>
      <c r="V59" s="7">
        <v>0.5</v>
      </c>
      <c r="W59" s="7">
        <v>-11.2</v>
      </c>
      <c r="X59" s="7">
        <v>67.7</v>
      </c>
      <c r="Y59" s="7">
        <v>1105.5</v>
      </c>
      <c r="Z59" s="7">
        <v>-146.5</v>
      </c>
      <c r="AA59" s="7">
        <v>-214.8</v>
      </c>
      <c r="AB59" s="7">
        <v>68.3</v>
      </c>
      <c r="AC59" s="7">
        <v>310.4</v>
      </c>
      <c r="AD59" s="7">
        <v>15.6</v>
      </c>
      <c r="AE59" s="7">
        <v>3.8</v>
      </c>
      <c r="AF59" s="212">
        <f t="shared" si="1"/>
        <v>0.08363309352517985</v>
      </c>
      <c r="AG59" s="212">
        <f t="shared" si="1"/>
        <v>0.05771454265159301</v>
      </c>
      <c r="AH59" s="212">
        <f t="shared" si="1"/>
        <v>0.025918550873586847</v>
      </c>
      <c r="AI59" s="212">
        <f t="shared" si="1"/>
        <v>0</v>
      </c>
    </row>
    <row r="60" spans="1:35" s="12" customFormat="1" ht="12.75">
      <c r="A60" s="344" t="s">
        <v>64</v>
      </c>
      <c r="B60" s="336">
        <v>33756</v>
      </c>
      <c r="C60" s="357">
        <f t="shared" si="0"/>
        <v>-0.045832080874559006</v>
      </c>
      <c r="D60" s="7">
        <v>6320.9</v>
      </c>
      <c r="E60" s="7">
        <v>971.1</v>
      </c>
      <c r="F60" s="7">
        <v>240.9</v>
      </c>
      <c r="G60" s="7">
        <v>530.6</v>
      </c>
      <c r="H60" s="7">
        <v>373.8</v>
      </c>
      <c r="I60" s="7">
        <v>156.8</v>
      </c>
      <c r="J60" s="7">
        <v>0</v>
      </c>
      <c r="K60" s="7">
        <v>-289.7</v>
      </c>
      <c r="L60" s="7">
        <v>-291.7</v>
      </c>
      <c r="M60" s="7">
        <v>2.1</v>
      </c>
      <c r="N60" s="7">
        <v>730.2</v>
      </c>
      <c r="O60" s="7">
        <v>586.3</v>
      </c>
      <c r="P60" s="42">
        <v>143.9</v>
      </c>
      <c r="Q60" s="41"/>
      <c r="R60" s="49">
        <v>1055.4</v>
      </c>
      <c r="S60" s="7">
        <v>1090.1</v>
      </c>
      <c r="T60" s="7">
        <v>865.4</v>
      </c>
      <c r="U60" s="7">
        <v>224.6</v>
      </c>
      <c r="V60" s="7">
        <v>0.7</v>
      </c>
      <c r="W60" s="7">
        <v>-35.3</v>
      </c>
      <c r="X60" s="7">
        <v>84.3</v>
      </c>
      <c r="Y60" s="7">
        <v>1116.9</v>
      </c>
      <c r="Z60" s="7">
        <v>-145.8</v>
      </c>
      <c r="AA60" s="7">
        <v>-217.3</v>
      </c>
      <c r="AB60" s="7">
        <v>71.6</v>
      </c>
      <c r="AC60" s="7">
        <v>359.9</v>
      </c>
      <c r="AD60" s="7">
        <v>15.6</v>
      </c>
      <c r="AE60" s="7">
        <v>3.9</v>
      </c>
      <c r="AF60" s="212">
        <f t="shared" si="1"/>
        <v>0.08394374218861239</v>
      </c>
      <c r="AG60" s="212">
        <f t="shared" si="1"/>
        <v>0.05913714819092218</v>
      </c>
      <c r="AH60" s="212">
        <f t="shared" si="1"/>
        <v>0.024806593997690207</v>
      </c>
      <c r="AI60" s="212">
        <f t="shared" si="1"/>
        <v>0</v>
      </c>
    </row>
    <row r="61" spans="1:35" s="12" customFormat="1" ht="12.75">
      <c r="A61" s="344" t="s">
        <v>65</v>
      </c>
      <c r="B61" s="336">
        <v>33848</v>
      </c>
      <c r="C61" s="357">
        <f t="shared" si="0"/>
        <v>-0.049920414468961644</v>
      </c>
      <c r="D61" s="7">
        <v>6408.2</v>
      </c>
      <c r="E61" s="7">
        <v>942.3</v>
      </c>
      <c r="F61" s="7">
        <v>134.8</v>
      </c>
      <c r="G61" s="7">
        <v>454.7</v>
      </c>
      <c r="H61" s="7">
        <v>350.1</v>
      </c>
      <c r="I61" s="7">
        <v>104.6</v>
      </c>
      <c r="J61" s="7">
        <v>0</v>
      </c>
      <c r="K61" s="7">
        <v>-319.9</v>
      </c>
      <c r="L61" s="7">
        <v>-316.1</v>
      </c>
      <c r="M61" s="7">
        <v>-3.8</v>
      </c>
      <c r="N61" s="7">
        <v>807.5</v>
      </c>
      <c r="O61" s="7">
        <v>662.4</v>
      </c>
      <c r="P61" s="42">
        <v>145.1</v>
      </c>
      <c r="Q61" s="41"/>
      <c r="R61" s="49">
        <v>1056.3</v>
      </c>
      <c r="S61" s="7">
        <v>1098.2</v>
      </c>
      <c r="T61" s="7">
        <v>876.8</v>
      </c>
      <c r="U61" s="7">
        <v>221.3</v>
      </c>
      <c r="V61" s="7">
        <v>0.5</v>
      </c>
      <c r="W61" s="7">
        <v>-42.4</v>
      </c>
      <c r="X61" s="7">
        <v>114</v>
      </c>
      <c r="Y61" s="7">
        <v>1117</v>
      </c>
      <c r="Z61" s="7">
        <v>-174.8</v>
      </c>
      <c r="AA61" s="7">
        <v>-241.2</v>
      </c>
      <c r="AB61" s="7">
        <v>66.4</v>
      </c>
      <c r="AC61" s="7">
        <v>290.7</v>
      </c>
      <c r="AD61" s="7">
        <v>15</v>
      </c>
      <c r="AE61" s="7">
        <v>2.1</v>
      </c>
      <c r="AF61" s="212">
        <f t="shared" si="1"/>
        <v>0.07095596267282545</v>
      </c>
      <c r="AG61" s="212">
        <f t="shared" si="1"/>
        <v>0.054633126306919265</v>
      </c>
      <c r="AH61" s="212">
        <f t="shared" si="1"/>
        <v>0.01632283636590618</v>
      </c>
      <c r="AI61" s="212">
        <f t="shared" si="1"/>
        <v>0</v>
      </c>
    </row>
    <row r="62" spans="1:35" s="12" customFormat="1" ht="12.75">
      <c r="A62" s="344" t="s">
        <v>66</v>
      </c>
      <c r="B62" s="336">
        <v>33939</v>
      </c>
      <c r="C62" s="357">
        <f t="shared" si="0"/>
        <v>-0.04429398308077319</v>
      </c>
      <c r="D62" s="7">
        <v>6513.3</v>
      </c>
      <c r="E62" s="7">
        <v>920.5</v>
      </c>
      <c r="F62" s="7">
        <v>177.5</v>
      </c>
      <c r="G62" s="7">
        <v>466</v>
      </c>
      <c r="H62" s="7">
        <v>380.9</v>
      </c>
      <c r="I62" s="7">
        <v>148.1</v>
      </c>
      <c r="J62" s="7">
        <v>-63</v>
      </c>
      <c r="K62" s="7">
        <v>-288.5</v>
      </c>
      <c r="L62" s="7">
        <v>-293.4</v>
      </c>
      <c r="M62" s="7">
        <v>4.8</v>
      </c>
      <c r="N62" s="7">
        <v>743.1</v>
      </c>
      <c r="O62" s="7">
        <v>596</v>
      </c>
      <c r="P62" s="42">
        <v>147</v>
      </c>
      <c r="Q62" s="41"/>
      <c r="R62" s="49">
        <v>1065.5</v>
      </c>
      <c r="S62" s="7">
        <v>1126</v>
      </c>
      <c r="T62" s="7">
        <v>906.6</v>
      </c>
      <c r="U62" s="7">
        <v>219.4</v>
      </c>
      <c r="V62" s="7">
        <v>0.5</v>
      </c>
      <c r="W62" s="7">
        <v>-60.9</v>
      </c>
      <c r="X62" s="7">
        <v>145</v>
      </c>
      <c r="Y62" s="7">
        <v>1062</v>
      </c>
      <c r="Z62" s="7">
        <v>-141.5</v>
      </c>
      <c r="AA62" s="7">
        <v>-217.5</v>
      </c>
      <c r="AB62" s="7">
        <v>76</v>
      </c>
      <c r="AC62" s="7">
        <v>382.9</v>
      </c>
      <c r="AD62" s="7">
        <v>14.5</v>
      </c>
      <c r="AE62" s="7">
        <v>2.8</v>
      </c>
      <c r="AF62" s="212">
        <f t="shared" si="1"/>
        <v>0.0715459137457203</v>
      </c>
      <c r="AG62" s="212">
        <f t="shared" si="1"/>
        <v>0.058480340226920294</v>
      </c>
      <c r="AH62" s="212">
        <f t="shared" si="1"/>
        <v>0.022738089754809388</v>
      </c>
      <c r="AI62" s="212">
        <f t="shared" si="1"/>
        <v>-0.009672516236009395</v>
      </c>
    </row>
    <row r="63" spans="1:35" s="12" customFormat="1" ht="12.75">
      <c r="A63" s="344" t="s">
        <v>67</v>
      </c>
      <c r="B63" s="336">
        <v>34029</v>
      </c>
      <c r="C63" s="357">
        <f t="shared" si="0"/>
        <v>-0.04720364741641338</v>
      </c>
      <c r="D63" s="7">
        <v>6580</v>
      </c>
      <c r="E63" s="7">
        <v>954.2</v>
      </c>
      <c r="F63" s="7">
        <v>188</v>
      </c>
      <c r="G63" s="7">
        <v>498.6</v>
      </c>
      <c r="H63" s="7">
        <v>272.4</v>
      </c>
      <c r="I63" s="7">
        <v>154.1</v>
      </c>
      <c r="J63" s="7">
        <v>72.1</v>
      </c>
      <c r="K63" s="7">
        <v>-310.6</v>
      </c>
      <c r="L63" s="7">
        <v>-300.6</v>
      </c>
      <c r="M63" s="7">
        <v>-9.9</v>
      </c>
      <c r="N63" s="7">
        <v>766.1</v>
      </c>
      <c r="O63" s="7">
        <v>616.7</v>
      </c>
      <c r="P63" s="42">
        <v>149.4</v>
      </c>
      <c r="Q63" s="41"/>
      <c r="R63" s="49">
        <v>1104.2</v>
      </c>
      <c r="S63" s="7">
        <v>1148</v>
      </c>
      <c r="T63" s="7">
        <v>931.3</v>
      </c>
      <c r="U63" s="7">
        <v>216.7</v>
      </c>
      <c r="V63" s="7">
        <v>3</v>
      </c>
      <c r="W63" s="7">
        <v>-46.9</v>
      </c>
      <c r="X63" s="7">
        <v>150</v>
      </c>
      <c r="Y63" s="7">
        <v>1115.3</v>
      </c>
      <c r="Z63" s="7">
        <v>-161.1</v>
      </c>
      <c r="AA63" s="7">
        <v>-223.6</v>
      </c>
      <c r="AB63" s="7">
        <v>62.4</v>
      </c>
      <c r="AC63" s="7">
        <v>381.9</v>
      </c>
      <c r="AD63" s="7">
        <v>14.8</v>
      </c>
      <c r="AE63" s="7">
        <v>2.9</v>
      </c>
      <c r="AF63" s="212">
        <f t="shared" si="1"/>
        <v>0.07577507598784194</v>
      </c>
      <c r="AG63" s="212">
        <f t="shared" si="1"/>
        <v>0.04139817629179331</v>
      </c>
      <c r="AH63" s="212">
        <f t="shared" si="1"/>
        <v>0.02341945288753799</v>
      </c>
      <c r="AI63" s="212">
        <f t="shared" si="1"/>
        <v>0.010957446808510638</v>
      </c>
    </row>
    <row r="64" spans="1:35" s="12" customFormat="1" ht="12.75">
      <c r="A64" s="344" t="s">
        <v>68</v>
      </c>
      <c r="B64" s="336">
        <v>34121</v>
      </c>
      <c r="C64" s="357">
        <f t="shared" si="0"/>
        <v>-0.04061356896629586</v>
      </c>
      <c r="D64" s="7">
        <v>6643.1</v>
      </c>
      <c r="E64" s="7">
        <v>970.8</v>
      </c>
      <c r="F64" s="7">
        <v>203</v>
      </c>
      <c r="G64" s="7">
        <v>472.7</v>
      </c>
      <c r="H64" s="7">
        <v>304.3</v>
      </c>
      <c r="I64" s="7">
        <v>166.5</v>
      </c>
      <c r="J64" s="7">
        <v>1.9</v>
      </c>
      <c r="K64" s="7">
        <v>-269.8</v>
      </c>
      <c r="L64" s="7">
        <v>-268</v>
      </c>
      <c r="M64" s="7">
        <v>-1.7</v>
      </c>
      <c r="N64" s="7">
        <v>767.8</v>
      </c>
      <c r="O64" s="7">
        <v>616.7</v>
      </c>
      <c r="P64" s="42">
        <v>151.1</v>
      </c>
      <c r="Q64" s="41"/>
      <c r="R64" s="49">
        <v>1095.1</v>
      </c>
      <c r="S64" s="7">
        <v>1163.4</v>
      </c>
      <c r="T64" s="7">
        <v>942.3</v>
      </c>
      <c r="U64" s="7">
        <v>221.1</v>
      </c>
      <c r="V64" s="7">
        <v>0.6</v>
      </c>
      <c r="W64" s="7">
        <v>-68.8</v>
      </c>
      <c r="X64" s="7">
        <v>124.3</v>
      </c>
      <c r="Y64" s="7">
        <v>1089.4</v>
      </c>
      <c r="Z64" s="7">
        <v>-118.6</v>
      </c>
      <c r="AA64" s="7">
        <v>-190.3</v>
      </c>
      <c r="AB64" s="7">
        <v>71.7</v>
      </c>
      <c r="AC64" s="7">
        <v>395.5</v>
      </c>
      <c r="AD64" s="7">
        <v>14.9</v>
      </c>
      <c r="AE64" s="7">
        <v>3.1</v>
      </c>
      <c r="AF64" s="212">
        <f t="shared" si="1"/>
        <v>0.0711565383631136</v>
      </c>
      <c r="AG64" s="212">
        <f t="shared" si="1"/>
        <v>0.045806927488672454</v>
      </c>
      <c r="AH64" s="212">
        <f t="shared" si="1"/>
        <v>0.025063599825382726</v>
      </c>
      <c r="AI64" s="212">
        <f t="shared" si="1"/>
        <v>0.00028601104905842147</v>
      </c>
    </row>
    <row r="65" spans="1:35" s="12" customFormat="1" ht="12.75">
      <c r="A65" s="344" t="s">
        <v>69</v>
      </c>
      <c r="B65" s="336">
        <v>34213</v>
      </c>
      <c r="C65" s="357">
        <f t="shared" si="0"/>
        <v>-0.04088261148110073</v>
      </c>
      <c r="D65" s="7">
        <v>6711.9</v>
      </c>
      <c r="E65" s="7">
        <v>943.5</v>
      </c>
      <c r="F65" s="7">
        <v>158.2</v>
      </c>
      <c r="G65" s="7">
        <v>432.5</v>
      </c>
      <c r="H65" s="7">
        <v>264.5</v>
      </c>
      <c r="I65" s="7">
        <v>166.1</v>
      </c>
      <c r="J65" s="7">
        <v>1.9</v>
      </c>
      <c r="K65" s="7">
        <v>-274.4</v>
      </c>
      <c r="L65" s="7">
        <v>-274</v>
      </c>
      <c r="M65" s="7">
        <v>-0.3</v>
      </c>
      <c r="N65" s="7">
        <v>785.3</v>
      </c>
      <c r="O65" s="7">
        <v>632.8</v>
      </c>
      <c r="P65" s="42">
        <v>152.5</v>
      </c>
      <c r="Q65" s="41"/>
      <c r="R65" s="49">
        <v>1090.3</v>
      </c>
      <c r="S65" s="7">
        <v>1160.9</v>
      </c>
      <c r="T65" s="7">
        <v>943.4</v>
      </c>
      <c r="U65" s="7">
        <v>217.6</v>
      </c>
      <c r="V65" s="7">
        <v>0.9</v>
      </c>
      <c r="W65" s="7">
        <v>-71.6</v>
      </c>
      <c r="X65" s="7">
        <v>146.8</v>
      </c>
      <c r="Y65" s="7">
        <v>1065.4</v>
      </c>
      <c r="Z65" s="7">
        <v>-121.9</v>
      </c>
      <c r="AA65" s="7">
        <v>-195.7</v>
      </c>
      <c r="AB65" s="7">
        <v>73.9</v>
      </c>
      <c r="AC65" s="7">
        <v>375.6</v>
      </c>
      <c r="AD65" s="7">
        <v>14.4</v>
      </c>
      <c r="AE65" s="7">
        <v>2.4</v>
      </c>
      <c r="AF65" s="212">
        <f t="shared" si="1"/>
        <v>0.06443778959758042</v>
      </c>
      <c r="AG65" s="212">
        <f t="shared" si="1"/>
        <v>0.039407619303028954</v>
      </c>
      <c r="AH65" s="212">
        <f t="shared" si="1"/>
        <v>0.024747090987648802</v>
      </c>
      <c r="AI65" s="212">
        <f t="shared" si="1"/>
        <v>0.00028307930690266544</v>
      </c>
    </row>
    <row r="66" spans="1:35" s="12" customFormat="1" ht="12.75">
      <c r="A66" s="344" t="s">
        <v>70</v>
      </c>
      <c r="B66" s="336">
        <v>34304</v>
      </c>
      <c r="C66" s="357">
        <f t="shared" si="0"/>
        <v>-0.03453330206378987</v>
      </c>
      <c r="D66" s="7">
        <v>6822.4</v>
      </c>
      <c r="E66" s="7">
        <v>981.3</v>
      </c>
      <c r="F66" s="7">
        <v>194.8</v>
      </c>
      <c r="G66" s="7">
        <v>430.4</v>
      </c>
      <c r="H66" s="7">
        <v>295.1</v>
      </c>
      <c r="I66" s="7">
        <v>185.5</v>
      </c>
      <c r="J66" s="7">
        <v>-50.2</v>
      </c>
      <c r="K66" s="7">
        <v>-235.6</v>
      </c>
      <c r="L66" s="7">
        <v>-251.3</v>
      </c>
      <c r="M66" s="7">
        <v>15.7</v>
      </c>
      <c r="N66" s="7">
        <v>786.5</v>
      </c>
      <c r="O66" s="7">
        <v>632.6</v>
      </c>
      <c r="P66" s="42">
        <v>153.9</v>
      </c>
      <c r="Q66" s="41"/>
      <c r="R66" s="49">
        <v>1118.3</v>
      </c>
      <c r="S66" s="7">
        <v>1217.2</v>
      </c>
      <c r="T66" s="7">
        <v>996.5</v>
      </c>
      <c r="U66" s="7">
        <v>220.7</v>
      </c>
      <c r="V66" s="7">
        <v>0.6</v>
      </c>
      <c r="W66" s="7">
        <v>-99.5</v>
      </c>
      <c r="X66" s="7">
        <v>137</v>
      </c>
      <c r="Y66" s="7">
        <v>1063</v>
      </c>
      <c r="Z66" s="7">
        <v>-81.7</v>
      </c>
      <c r="AA66" s="7">
        <v>-172.5</v>
      </c>
      <c r="AB66" s="7">
        <v>90.9</v>
      </c>
      <c r="AC66" s="7">
        <v>430.6</v>
      </c>
      <c r="AD66" s="7">
        <v>14.7</v>
      </c>
      <c r="AE66" s="7">
        <v>2.9</v>
      </c>
      <c r="AF66" s="212">
        <f t="shared" si="1"/>
        <v>0.06308630393996248</v>
      </c>
      <c r="AG66" s="212">
        <f t="shared" si="1"/>
        <v>0.04325457317073171</v>
      </c>
      <c r="AH66" s="212">
        <f t="shared" si="1"/>
        <v>0.02718984521575985</v>
      </c>
      <c r="AI66" s="212">
        <f t="shared" si="1"/>
        <v>-0.007358114446529082</v>
      </c>
    </row>
    <row r="67" spans="1:35" s="12" customFormat="1" ht="12.75">
      <c r="A67" s="344" t="s">
        <v>71</v>
      </c>
      <c r="B67" s="336">
        <v>34394</v>
      </c>
      <c r="C67" s="357">
        <f t="shared" si="0"/>
        <v>-0.032852079190801416</v>
      </c>
      <c r="D67" s="7">
        <v>6940.2</v>
      </c>
      <c r="E67" s="7">
        <v>1040.4</v>
      </c>
      <c r="F67" s="7">
        <v>167.3</v>
      </c>
      <c r="G67" s="7">
        <v>395.3</v>
      </c>
      <c r="H67" s="7">
        <v>203.3</v>
      </c>
      <c r="I67" s="7">
        <v>135.6</v>
      </c>
      <c r="J67" s="7">
        <v>56.4</v>
      </c>
      <c r="K67" s="7">
        <v>-228</v>
      </c>
      <c r="L67" s="7">
        <v>-232.2</v>
      </c>
      <c r="M67" s="7">
        <v>4.2</v>
      </c>
      <c r="N67" s="7">
        <v>873.1</v>
      </c>
      <c r="O67" s="7">
        <v>716.3</v>
      </c>
      <c r="P67" s="42">
        <v>156.8</v>
      </c>
      <c r="Q67" s="41"/>
      <c r="R67" s="49">
        <v>1175.7</v>
      </c>
      <c r="S67" s="7">
        <v>1255.1</v>
      </c>
      <c r="T67" s="7">
        <v>1043.2</v>
      </c>
      <c r="U67" s="7">
        <v>211.9</v>
      </c>
      <c r="V67" s="7">
        <v>0.6</v>
      </c>
      <c r="W67" s="7">
        <v>-80.1</v>
      </c>
      <c r="X67" s="7">
        <v>135.2</v>
      </c>
      <c r="Y67" s="7">
        <v>1111.6</v>
      </c>
      <c r="Z67" s="7">
        <v>-71.1</v>
      </c>
      <c r="AA67" s="7">
        <v>-153</v>
      </c>
      <c r="AB67" s="7">
        <v>81.9</v>
      </c>
      <c r="AC67" s="7">
        <v>382</v>
      </c>
      <c r="AD67" s="7">
        <v>15.3</v>
      </c>
      <c r="AE67" s="7">
        <v>2.5</v>
      </c>
      <c r="AF67" s="212">
        <f t="shared" si="1"/>
        <v>0.05695801273738509</v>
      </c>
      <c r="AG67" s="212">
        <f t="shared" si="1"/>
        <v>0.029293103945131266</v>
      </c>
      <c r="AH67" s="212">
        <f t="shared" si="1"/>
        <v>0.019538341834529262</v>
      </c>
      <c r="AI67" s="212">
        <f t="shared" si="1"/>
        <v>0.008126566957724561</v>
      </c>
    </row>
    <row r="68" spans="1:35" s="12" customFormat="1" ht="12.75">
      <c r="A68" s="344" t="s">
        <v>72</v>
      </c>
      <c r="B68" s="336">
        <v>34486</v>
      </c>
      <c r="C68" s="357">
        <f t="shared" si="0"/>
        <v>-0.026061447763732218</v>
      </c>
      <c r="D68" s="7">
        <v>7056.4</v>
      </c>
      <c r="E68" s="7">
        <v>1064.1</v>
      </c>
      <c r="F68" s="7">
        <v>257.5</v>
      </c>
      <c r="G68" s="7">
        <v>441.4</v>
      </c>
      <c r="H68" s="7">
        <v>258.8</v>
      </c>
      <c r="I68" s="7">
        <v>177.9</v>
      </c>
      <c r="J68" s="7">
        <v>4.7</v>
      </c>
      <c r="K68" s="7">
        <v>-183.9</v>
      </c>
      <c r="L68" s="7">
        <v>-190.3</v>
      </c>
      <c r="M68" s="7">
        <v>6.4</v>
      </c>
      <c r="N68" s="7">
        <v>806.6</v>
      </c>
      <c r="O68" s="7">
        <v>649.2</v>
      </c>
      <c r="P68" s="42">
        <v>157.3</v>
      </c>
      <c r="Q68" s="41"/>
      <c r="R68" s="49">
        <v>1222.8</v>
      </c>
      <c r="S68" s="7">
        <v>1324.9</v>
      </c>
      <c r="T68" s="7">
        <v>1106.7</v>
      </c>
      <c r="U68" s="7">
        <v>218.2</v>
      </c>
      <c r="V68" s="7">
        <v>4</v>
      </c>
      <c r="W68" s="7">
        <v>-106.1</v>
      </c>
      <c r="X68" s="7">
        <v>158.7</v>
      </c>
      <c r="Y68" s="7">
        <v>1090.7</v>
      </c>
      <c r="Z68" s="7">
        <v>-26.6</v>
      </c>
      <c r="AA68" s="7">
        <v>-110.4</v>
      </c>
      <c r="AB68" s="7">
        <v>83.9</v>
      </c>
      <c r="AC68" s="7">
        <v>518.3</v>
      </c>
      <c r="AD68" s="7">
        <v>15.4</v>
      </c>
      <c r="AE68" s="7">
        <v>3.7</v>
      </c>
      <c r="AF68" s="212">
        <f t="shared" si="1"/>
        <v>0.06255314324584774</v>
      </c>
      <c r="AG68" s="212">
        <f t="shared" si="1"/>
        <v>0.03667592540105437</v>
      </c>
      <c r="AH68" s="212">
        <f t="shared" si="1"/>
        <v>0.02521115583016836</v>
      </c>
      <c r="AI68" s="212">
        <f t="shared" si="1"/>
        <v>0.0006660620146250213</v>
      </c>
    </row>
    <row r="69" spans="1:35" s="12" customFormat="1" ht="12.75">
      <c r="A69" s="344" t="s">
        <v>73</v>
      </c>
      <c r="B69" s="336">
        <v>34578</v>
      </c>
      <c r="C69" s="357">
        <f t="shared" si="0"/>
        <v>-0.02710197907475104</v>
      </c>
      <c r="D69" s="7">
        <v>7139.7</v>
      </c>
      <c r="E69" s="7">
        <v>1070.7</v>
      </c>
      <c r="F69" s="7">
        <v>250.5</v>
      </c>
      <c r="G69" s="7">
        <v>444</v>
      </c>
      <c r="H69" s="7">
        <v>256.3</v>
      </c>
      <c r="I69" s="7">
        <v>183.1</v>
      </c>
      <c r="J69" s="7">
        <v>4.7</v>
      </c>
      <c r="K69" s="7">
        <v>-193.5</v>
      </c>
      <c r="L69" s="7">
        <v>-211.3</v>
      </c>
      <c r="M69" s="7">
        <v>17.8</v>
      </c>
      <c r="N69" s="7">
        <v>820.2</v>
      </c>
      <c r="O69" s="7">
        <v>661.1</v>
      </c>
      <c r="P69" s="42">
        <v>159</v>
      </c>
      <c r="Q69" s="41"/>
      <c r="R69" s="49">
        <v>1208.4</v>
      </c>
      <c r="S69" s="7">
        <v>1321.6</v>
      </c>
      <c r="T69" s="7">
        <v>1092.9</v>
      </c>
      <c r="U69" s="7">
        <v>228.7</v>
      </c>
      <c r="V69" s="7">
        <v>1.6</v>
      </c>
      <c r="W69" s="7">
        <v>-114.8</v>
      </c>
      <c r="X69" s="7">
        <v>137.7</v>
      </c>
      <c r="Y69" s="7">
        <v>1105.2</v>
      </c>
      <c r="Z69" s="7">
        <v>-34.4</v>
      </c>
      <c r="AA69" s="7">
        <v>-131</v>
      </c>
      <c r="AB69" s="7">
        <v>96.5</v>
      </c>
      <c r="AC69" s="7">
        <v>501.4</v>
      </c>
      <c r="AD69" s="7">
        <v>15.3</v>
      </c>
      <c r="AE69" s="7">
        <v>3.6</v>
      </c>
      <c r="AF69" s="212">
        <f t="shared" si="1"/>
        <v>0.06218748686919619</v>
      </c>
      <c r="AG69" s="212">
        <f t="shared" si="1"/>
        <v>0.035897866857150865</v>
      </c>
      <c r="AH69" s="212">
        <f t="shared" si="1"/>
        <v>0.025645335238175273</v>
      </c>
      <c r="AI69" s="212">
        <f t="shared" si="1"/>
        <v>0.000658290964606356</v>
      </c>
    </row>
    <row r="70" spans="1:35" s="12" customFormat="1" ht="12.75">
      <c r="A70" s="344" t="s">
        <v>74</v>
      </c>
      <c r="B70" s="336">
        <v>34669</v>
      </c>
      <c r="C70" s="357">
        <f t="shared" si="0"/>
        <v>-0.027833659437264034</v>
      </c>
      <c r="D70" s="7">
        <v>7257.4</v>
      </c>
      <c r="E70" s="7">
        <v>1107.7</v>
      </c>
      <c r="F70" s="7">
        <v>272.8</v>
      </c>
      <c r="G70" s="7">
        <v>474.8</v>
      </c>
      <c r="H70" s="7">
        <v>279.4</v>
      </c>
      <c r="I70" s="7">
        <v>190.7</v>
      </c>
      <c r="J70" s="7">
        <v>4.7</v>
      </c>
      <c r="K70" s="7">
        <v>-202</v>
      </c>
      <c r="L70" s="7">
        <v>-215.5</v>
      </c>
      <c r="M70" s="7">
        <v>13.5</v>
      </c>
      <c r="N70" s="7">
        <v>834.9</v>
      </c>
      <c r="O70" s="7">
        <v>673.6</v>
      </c>
      <c r="P70" s="42">
        <v>161.2</v>
      </c>
      <c r="Q70" s="41"/>
      <c r="R70" s="49">
        <v>1246</v>
      </c>
      <c r="S70" s="7">
        <v>1372.1</v>
      </c>
      <c r="T70" s="7">
        <v>1145.5</v>
      </c>
      <c r="U70" s="7">
        <v>226.6</v>
      </c>
      <c r="V70" s="7">
        <v>0.6</v>
      </c>
      <c r="W70" s="7">
        <v>-126.7</v>
      </c>
      <c r="X70" s="7">
        <v>138.4</v>
      </c>
      <c r="Y70" s="7">
        <v>1148.5</v>
      </c>
      <c r="Z70" s="7">
        <v>-40.8</v>
      </c>
      <c r="AA70" s="7">
        <v>-134.2</v>
      </c>
      <c r="AB70" s="7">
        <v>93.4</v>
      </c>
      <c r="AC70" s="7">
        <v>537.2</v>
      </c>
      <c r="AD70" s="7">
        <v>15.6</v>
      </c>
      <c r="AE70" s="7">
        <v>3.8</v>
      </c>
      <c r="AF70" s="212">
        <f t="shared" si="1"/>
        <v>0.06542287871689587</v>
      </c>
      <c r="AG70" s="212">
        <f t="shared" si="1"/>
        <v>0.03849863587510679</v>
      </c>
      <c r="AH70" s="212">
        <f t="shared" si="1"/>
        <v>0.026276627993496292</v>
      </c>
      <c r="AI70" s="212">
        <f t="shared" si="1"/>
        <v>0.0006476148482927771</v>
      </c>
    </row>
    <row r="71" spans="1:35" s="12" customFormat="1" ht="12.75">
      <c r="A71" s="344" t="s">
        <v>75</v>
      </c>
      <c r="B71" s="336">
        <v>34759</v>
      </c>
      <c r="C71" s="357">
        <f t="shared" si="0"/>
        <v>-0.027958777502112925</v>
      </c>
      <c r="D71" s="7">
        <v>7335.8</v>
      </c>
      <c r="E71" s="7">
        <v>1166.1</v>
      </c>
      <c r="F71" s="7">
        <v>311.9</v>
      </c>
      <c r="G71" s="7">
        <v>516.9</v>
      </c>
      <c r="H71" s="7">
        <v>302.9</v>
      </c>
      <c r="I71" s="7">
        <v>197.7</v>
      </c>
      <c r="J71" s="7">
        <v>16.4</v>
      </c>
      <c r="K71" s="7">
        <v>-205.1</v>
      </c>
      <c r="L71" s="7">
        <v>-215.2</v>
      </c>
      <c r="M71" s="7">
        <v>10.2</v>
      </c>
      <c r="N71" s="7">
        <v>854.3</v>
      </c>
      <c r="O71" s="7">
        <v>691.2</v>
      </c>
      <c r="P71" s="42">
        <v>163</v>
      </c>
      <c r="Q71" s="41"/>
      <c r="R71" s="49">
        <v>1291.4</v>
      </c>
      <c r="S71" s="7">
        <v>1392.1</v>
      </c>
      <c r="T71" s="7">
        <v>1160.6</v>
      </c>
      <c r="U71" s="7">
        <v>231.5</v>
      </c>
      <c r="V71" s="7">
        <v>0.7</v>
      </c>
      <c r="W71" s="7">
        <v>-101.4</v>
      </c>
      <c r="X71" s="7">
        <v>125.2</v>
      </c>
      <c r="Y71" s="7">
        <v>1208.1</v>
      </c>
      <c r="Z71" s="7">
        <v>-42</v>
      </c>
      <c r="AA71" s="7">
        <v>-133.5</v>
      </c>
      <c r="AB71" s="7">
        <v>91.5</v>
      </c>
      <c r="AC71" s="7">
        <v>537.8</v>
      </c>
      <c r="AD71" s="7">
        <v>16.2</v>
      </c>
      <c r="AE71" s="7">
        <v>4.3</v>
      </c>
      <c r="AF71" s="212">
        <f t="shared" si="1"/>
        <v>0.07046266255895743</v>
      </c>
      <c r="AG71" s="212">
        <f t="shared" si="1"/>
        <v>0.0412906567790834</v>
      </c>
      <c r="AH71" s="212">
        <f t="shared" si="1"/>
        <v>0.02695002590037896</v>
      </c>
      <c r="AI71" s="212">
        <f t="shared" si="1"/>
        <v>0.002235611657896889</v>
      </c>
    </row>
    <row r="72" spans="1:35" s="12" customFormat="1" ht="12.75">
      <c r="A72" s="344" t="s">
        <v>76</v>
      </c>
      <c r="B72" s="336">
        <v>34851</v>
      </c>
      <c r="C72" s="357">
        <f t="shared" si="0"/>
        <v>-0.026413508971648507</v>
      </c>
      <c r="D72" s="7">
        <v>7378.8</v>
      </c>
      <c r="E72" s="7">
        <v>1161.3</v>
      </c>
      <c r="F72" s="7">
        <v>290.8</v>
      </c>
      <c r="G72" s="7">
        <v>485.7</v>
      </c>
      <c r="H72" s="7">
        <v>253</v>
      </c>
      <c r="I72" s="7">
        <v>216.3</v>
      </c>
      <c r="J72" s="7">
        <v>16.4</v>
      </c>
      <c r="K72" s="7">
        <v>-194.9</v>
      </c>
      <c r="L72" s="7">
        <v>-195.3</v>
      </c>
      <c r="M72" s="7">
        <v>0.4</v>
      </c>
      <c r="N72" s="7">
        <v>870.6</v>
      </c>
      <c r="O72" s="7">
        <v>706.2</v>
      </c>
      <c r="P72" s="42">
        <v>164.4</v>
      </c>
      <c r="Q72" s="41"/>
      <c r="R72" s="49">
        <v>1261.6</v>
      </c>
      <c r="S72" s="7">
        <v>1368.7</v>
      </c>
      <c r="T72" s="7">
        <v>1132.6</v>
      </c>
      <c r="U72" s="7">
        <v>236.1</v>
      </c>
      <c r="V72" s="7">
        <v>0.2</v>
      </c>
      <c r="W72" s="7">
        <v>-107.3</v>
      </c>
      <c r="X72" s="7">
        <v>100.3</v>
      </c>
      <c r="Y72" s="7">
        <v>1191.8</v>
      </c>
      <c r="Z72" s="7">
        <v>-30.5</v>
      </c>
      <c r="AA72" s="7">
        <v>-113.5</v>
      </c>
      <c r="AB72" s="7">
        <v>83</v>
      </c>
      <c r="AC72" s="7">
        <v>498.1</v>
      </c>
      <c r="AD72" s="7">
        <v>16</v>
      </c>
      <c r="AE72" s="7">
        <v>4</v>
      </c>
      <c r="AF72" s="212">
        <f t="shared" si="1"/>
        <v>0.06582371117254839</v>
      </c>
      <c r="AG72" s="212">
        <f t="shared" si="1"/>
        <v>0.03428741800834824</v>
      </c>
      <c r="AH72" s="212">
        <f t="shared" si="1"/>
        <v>0.029313709546267688</v>
      </c>
      <c r="AI72" s="212">
        <f t="shared" si="1"/>
        <v>0.002222583617932455</v>
      </c>
    </row>
    <row r="73" spans="1:35" s="12" customFormat="1" ht="12.75">
      <c r="A73" s="344" t="s">
        <v>77</v>
      </c>
      <c r="B73" s="336">
        <v>34943</v>
      </c>
      <c r="C73" s="357">
        <f t="shared" si="0"/>
        <v>-0.024856878544518485</v>
      </c>
      <c r="D73" s="7">
        <v>7458.7</v>
      </c>
      <c r="E73" s="7">
        <v>1187.1</v>
      </c>
      <c r="F73" s="7">
        <v>303.4</v>
      </c>
      <c r="G73" s="7">
        <v>488.8</v>
      </c>
      <c r="H73" s="7">
        <v>230.3</v>
      </c>
      <c r="I73" s="7">
        <v>242.1</v>
      </c>
      <c r="J73" s="7">
        <v>16.4</v>
      </c>
      <c r="K73" s="7">
        <v>-185.4</v>
      </c>
      <c r="L73" s="7">
        <v>-198.7</v>
      </c>
      <c r="M73" s="7">
        <v>13.4</v>
      </c>
      <c r="N73" s="7">
        <v>883.6</v>
      </c>
      <c r="O73" s="7">
        <v>718.1</v>
      </c>
      <c r="P73" s="42">
        <v>165.5</v>
      </c>
      <c r="Q73" s="41"/>
      <c r="R73" s="49">
        <v>1270.1</v>
      </c>
      <c r="S73" s="7">
        <v>1357</v>
      </c>
      <c r="T73" s="7">
        <v>1126.2</v>
      </c>
      <c r="U73" s="7">
        <v>230.8</v>
      </c>
      <c r="V73" s="7">
        <v>2.5</v>
      </c>
      <c r="W73" s="7">
        <v>-89.5</v>
      </c>
      <c r="X73" s="7">
        <v>83</v>
      </c>
      <c r="Y73" s="7">
        <v>1206.9</v>
      </c>
      <c r="Z73" s="7">
        <v>-19.8</v>
      </c>
      <c r="AA73" s="7">
        <v>-116.9</v>
      </c>
      <c r="AB73" s="7">
        <v>97.1</v>
      </c>
      <c r="AC73" s="7">
        <v>473.4</v>
      </c>
      <c r="AD73" s="7">
        <v>16.1</v>
      </c>
      <c r="AE73" s="7">
        <v>4.1</v>
      </c>
      <c r="AF73" s="212">
        <f t="shared" si="1"/>
        <v>0.06553420837411346</v>
      </c>
      <c r="AG73" s="212">
        <f t="shared" si="1"/>
        <v>0.030876694330111146</v>
      </c>
      <c r="AH73" s="212">
        <f t="shared" si="1"/>
        <v>0.032458739458618796</v>
      </c>
      <c r="AI73" s="212">
        <f t="shared" si="1"/>
        <v>0.0021987745853835118</v>
      </c>
    </row>
    <row r="74" spans="1:35" s="12" customFormat="1" ht="12.75">
      <c r="A74" s="344" t="s">
        <v>78</v>
      </c>
      <c r="B74" s="336">
        <v>35034</v>
      </c>
      <c r="C74" s="357">
        <f t="shared" si="0"/>
        <v>-0.020422199883604043</v>
      </c>
      <c r="D74" s="7">
        <v>7560.4</v>
      </c>
      <c r="E74" s="7">
        <v>1223.7</v>
      </c>
      <c r="F74" s="7">
        <v>318.7</v>
      </c>
      <c r="G74" s="7">
        <v>473.2</v>
      </c>
      <c r="H74" s="7">
        <v>217.6</v>
      </c>
      <c r="I74" s="7">
        <v>239.2</v>
      </c>
      <c r="J74" s="7">
        <v>16.4</v>
      </c>
      <c r="K74" s="7">
        <v>-154.4</v>
      </c>
      <c r="L74" s="7">
        <v>-178.7</v>
      </c>
      <c r="M74" s="7">
        <v>24.3</v>
      </c>
      <c r="N74" s="7">
        <v>904.9</v>
      </c>
      <c r="O74" s="7">
        <v>737.9</v>
      </c>
      <c r="P74" s="42">
        <v>167</v>
      </c>
      <c r="Q74" s="41"/>
      <c r="R74" s="49">
        <v>1319.8</v>
      </c>
      <c r="S74" s="7">
        <v>1389.1</v>
      </c>
      <c r="T74" s="7">
        <v>1156.6</v>
      </c>
      <c r="U74" s="7">
        <v>232.5</v>
      </c>
      <c r="V74" s="7">
        <v>0.3</v>
      </c>
      <c r="W74" s="7">
        <v>-69.6</v>
      </c>
      <c r="X74" s="7">
        <v>96.2</v>
      </c>
      <c r="Y74" s="7">
        <v>1211.1</v>
      </c>
      <c r="Z74" s="7">
        <v>12.6</v>
      </c>
      <c r="AA74" s="7">
        <v>-96.6</v>
      </c>
      <c r="AB74" s="7">
        <v>109.2</v>
      </c>
      <c r="AC74" s="7">
        <v>484.2</v>
      </c>
      <c r="AD74" s="7">
        <v>16.4</v>
      </c>
      <c r="AE74" s="7">
        <v>4.3</v>
      </c>
      <c r="AF74" s="212">
        <f t="shared" si="1"/>
        <v>0.06258928099042378</v>
      </c>
      <c r="AG74" s="212">
        <f t="shared" si="1"/>
        <v>0.02878154594994974</v>
      </c>
      <c r="AH74" s="212">
        <f t="shared" si="1"/>
        <v>0.031638537643510926</v>
      </c>
      <c r="AI74" s="212">
        <f t="shared" si="1"/>
        <v>0.0021691973969631237</v>
      </c>
    </row>
    <row r="75" spans="1:35" s="12" customFormat="1" ht="12.75">
      <c r="A75" s="344" t="s">
        <v>79</v>
      </c>
      <c r="B75" s="336">
        <v>35125</v>
      </c>
      <c r="C75" s="357">
        <f t="shared" si="0"/>
        <v>-0.02066212725992017</v>
      </c>
      <c r="D75" s="7">
        <v>7666.2</v>
      </c>
      <c r="E75" s="7">
        <v>1238.9</v>
      </c>
      <c r="F75" s="7">
        <v>336.6</v>
      </c>
      <c r="G75" s="7">
        <v>495</v>
      </c>
      <c r="H75" s="7">
        <v>236.5</v>
      </c>
      <c r="I75" s="7">
        <v>254.8</v>
      </c>
      <c r="J75" s="7">
        <v>3.6</v>
      </c>
      <c r="K75" s="7">
        <v>-158.4</v>
      </c>
      <c r="L75" s="7">
        <v>-182.1</v>
      </c>
      <c r="M75" s="7">
        <v>23.7</v>
      </c>
      <c r="N75" s="7">
        <v>902.2</v>
      </c>
      <c r="O75" s="7">
        <v>734.3</v>
      </c>
      <c r="P75" s="42">
        <v>167.9</v>
      </c>
      <c r="Q75" s="41"/>
      <c r="R75" s="49">
        <v>1325.8</v>
      </c>
      <c r="S75" s="7">
        <v>1409.1</v>
      </c>
      <c r="T75" s="7">
        <v>1170</v>
      </c>
      <c r="U75" s="7">
        <v>239.1</v>
      </c>
      <c r="V75" s="7">
        <v>0.7</v>
      </c>
      <c r="W75" s="7">
        <v>-84</v>
      </c>
      <c r="X75" s="7">
        <v>87</v>
      </c>
      <c r="Y75" s="7">
        <v>1229.3</v>
      </c>
      <c r="Z75" s="7">
        <v>9.5</v>
      </c>
      <c r="AA75" s="7">
        <v>-100.1</v>
      </c>
      <c r="AB75" s="7">
        <v>109.6</v>
      </c>
      <c r="AC75" s="7">
        <v>506.9</v>
      </c>
      <c r="AD75" s="7">
        <v>16.3</v>
      </c>
      <c r="AE75" s="7">
        <v>4.4</v>
      </c>
      <c r="AF75" s="212">
        <f t="shared" si="1"/>
        <v>0.06456914768725053</v>
      </c>
      <c r="AG75" s="212">
        <f t="shared" si="1"/>
        <v>0.030849703895019696</v>
      </c>
      <c r="AH75" s="212">
        <f t="shared" si="1"/>
        <v>0.03323680571860896</v>
      </c>
      <c r="AI75" s="212">
        <f aca="true" t="shared" si="2" ref="AI75:AI114">J75/$D75</f>
        <v>0.00046959380136182204</v>
      </c>
    </row>
    <row r="76" spans="1:35" s="12" customFormat="1" ht="12.75">
      <c r="A76" s="344" t="s">
        <v>80</v>
      </c>
      <c r="B76" s="336">
        <v>35217</v>
      </c>
      <c r="C76" s="357">
        <f aca="true" t="shared" si="3" ref="C76:C119">K76/D76</f>
        <v>-0.015531568906131962</v>
      </c>
      <c r="D76" s="7">
        <v>7809.9</v>
      </c>
      <c r="E76" s="7">
        <v>1273.8</v>
      </c>
      <c r="F76" s="7">
        <v>362.4</v>
      </c>
      <c r="G76" s="7">
        <v>483.6</v>
      </c>
      <c r="H76" s="7">
        <v>223</v>
      </c>
      <c r="I76" s="7">
        <v>257</v>
      </c>
      <c r="J76" s="7">
        <v>3.6</v>
      </c>
      <c r="K76" s="7">
        <v>-121.3</v>
      </c>
      <c r="L76" s="7">
        <v>-143.1</v>
      </c>
      <c r="M76" s="7">
        <v>21.9</v>
      </c>
      <c r="N76" s="7">
        <v>911.5</v>
      </c>
      <c r="O76" s="7">
        <v>742.8</v>
      </c>
      <c r="P76" s="42">
        <v>168.6</v>
      </c>
      <c r="Q76" s="41"/>
      <c r="R76" s="49">
        <v>1375.6</v>
      </c>
      <c r="S76" s="7">
        <v>1473.4</v>
      </c>
      <c r="T76" s="7">
        <v>1227.9</v>
      </c>
      <c r="U76" s="7">
        <v>245.5</v>
      </c>
      <c r="V76" s="7">
        <v>0.6</v>
      </c>
      <c r="W76" s="7">
        <v>-98.4</v>
      </c>
      <c r="X76" s="7">
        <v>101.8</v>
      </c>
      <c r="Y76" s="7">
        <v>1226.5</v>
      </c>
      <c r="Z76" s="7">
        <v>47.4</v>
      </c>
      <c r="AA76" s="7">
        <v>-61.2</v>
      </c>
      <c r="AB76" s="7">
        <v>108.5</v>
      </c>
      <c r="AC76" s="7">
        <v>561.9</v>
      </c>
      <c r="AD76" s="7">
        <v>16.5</v>
      </c>
      <c r="AE76" s="7">
        <v>4.7</v>
      </c>
      <c r="AF76" s="212">
        <f aca="true" t="shared" si="4" ref="AF76:AH114">G76/$D76</f>
        <v>0.0619214074443975</v>
      </c>
      <c r="AG76" s="212">
        <f t="shared" si="4"/>
        <v>0.028553502605667167</v>
      </c>
      <c r="AH76" s="212">
        <f t="shared" si="4"/>
        <v>0.03290695143343705</v>
      </c>
      <c r="AI76" s="212">
        <f t="shared" si="2"/>
        <v>0.00046095340529328163</v>
      </c>
    </row>
    <row r="77" spans="1:35" s="12" customFormat="1" ht="12.75">
      <c r="A77" s="344" t="s">
        <v>81</v>
      </c>
      <c r="B77" s="336">
        <v>35309</v>
      </c>
      <c r="C77" s="357">
        <f t="shared" si="3"/>
        <v>-0.013412873318641235</v>
      </c>
      <c r="D77" s="7">
        <v>7895.4</v>
      </c>
      <c r="E77" s="7">
        <v>1308.3</v>
      </c>
      <c r="F77" s="7">
        <v>385.1</v>
      </c>
      <c r="G77" s="7">
        <v>491</v>
      </c>
      <c r="H77" s="7">
        <v>234.9</v>
      </c>
      <c r="I77" s="7">
        <v>252.4</v>
      </c>
      <c r="J77" s="7">
        <v>3.6</v>
      </c>
      <c r="K77" s="7">
        <v>-105.9</v>
      </c>
      <c r="L77" s="7">
        <v>-133.1</v>
      </c>
      <c r="M77" s="7">
        <v>27.2</v>
      </c>
      <c r="N77" s="7">
        <v>923.2</v>
      </c>
      <c r="O77" s="7">
        <v>753.4</v>
      </c>
      <c r="P77" s="42">
        <v>169.8</v>
      </c>
      <c r="Q77" s="41"/>
      <c r="R77" s="49">
        <v>1403.7</v>
      </c>
      <c r="S77" s="7">
        <v>1526.2</v>
      </c>
      <c r="T77" s="7">
        <v>1279.9</v>
      </c>
      <c r="U77" s="7">
        <v>246.3</v>
      </c>
      <c r="V77" s="7">
        <v>0.7</v>
      </c>
      <c r="W77" s="7">
        <v>-123.1</v>
      </c>
      <c r="X77" s="7">
        <v>95.4</v>
      </c>
      <c r="Y77" s="7">
        <v>1244.4</v>
      </c>
      <c r="Z77" s="7">
        <v>63.9</v>
      </c>
      <c r="AA77" s="7">
        <v>-51.1</v>
      </c>
      <c r="AB77" s="7">
        <v>115</v>
      </c>
      <c r="AC77" s="7">
        <v>603</v>
      </c>
      <c r="AD77" s="7">
        <v>16.8</v>
      </c>
      <c r="AE77" s="7">
        <v>4.9</v>
      </c>
      <c r="AF77" s="212">
        <f t="shared" si="4"/>
        <v>0.062188109532132635</v>
      </c>
      <c r="AG77" s="212">
        <f t="shared" si="4"/>
        <v>0.02975150087392659</v>
      </c>
      <c r="AH77" s="212">
        <f t="shared" si="4"/>
        <v>0.031967981356232744</v>
      </c>
      <c r="AI77" s="212">
        <f t="shared" si="2"/>
        <v>0.0004559616992172658</v>
      </c>
    </row>
    <row r="78" spans="1:35" s="12" customFormat="1" ht="12.75">
      <c r="A78" s="344" t="s">
        <v>82</v>
      </c>
      <c r="B78" s="336">
        <v>35400</v>
      </c>
      <c r="C78" s="357">
        <f t="shared" si="3"/>
        <v>-0.009743532310449098</v>
      </c>
      <c r="D78" s="7">
        <v>8036.1</v>
      </c>
      <c r="E78" s="7">
        <v>1343.6</v>
      </c>
      <c r="F78" s="7">
        <v>408.1</v>
      </c>
      <c r="G78" s="7">
        <v>486.3</v>
      </c>
      <c r="H78" s="7">
        <v>219.2</v>
      </c>
      <c r="I78" s="7">
        <v>263.5</v>
      </c>
      <c r="J78" s="7">
        <v>3.6</v>
      </c>
      <c r="K78" s="7">
        <v>-78.3</v>
      </c>
      <c r="L78" s="7">
        <v>-108.7</v>
      </c>
      <c r="M78" s="7">
        <v>30.4</v>
      </c>
      <c r="N78" s="7">
        <v>935.5</v>
      </c>
      <c r="O78" s="7">
        <v>764.7</v>
      </c>
      <c r="P78" s="42">
        <v>170.7</v>
      </c>
      <c r="Q78" s="41"/>
      <c r="R78" s="49">
        <v>1434.2</v>
      </c>
      <c r="S78" s="7">
        <v>1532</v>
      </c>
      <c r="T78" s="7">
        <v>1283.3</v>
      </c>
      <c r="U78" s="7">
        <v>248.7</v>
      </c>
      <c r="V78" s="7">
        <v>0.6</v>
      </c>
      <c r="W78" s="7">
        <v>-98.4</v>
      </c>
      <c r="X78" s="7">
        <v>90.6</v>
      </c>
      <c r="Y78" s="7">
        <v>1251.1</v>
      </c>
      <c r="Z78" s="7">
        <v>92.5</v>
      </c>
      <c r="AA78" s="7">
        <v>-26.6</v>
      </c>
      <c r="AB78" s="7">
        <v>119.1</v>
      </c>
      <c r="AC78" s="7">
        <v>596.5</v>
      </c>
      <c r="AD78" s="7">
        <v>16.9</v>
      </c>
      <c r="AE78" s="7">
        <v>5.1</v>
      </c>
      <c r="AF78" s="212">
        <f t="shared" si="4"/>
        <v>0.06051442864075857</v>
      </c>
      <c r="AG78" s="212">
        <f t="shared" si="4"/>
        <v>0.02727691293040156</v>
      </c>
      <c r="AH78" s="212">
        <f t="shared" si="4"/>
        <v>0.03278953721332487</v>
      </c>
      <c r="AI78" s="212">
        <f t="shared" si="2"/>
        <v>0.00044797849703214247</v>
      </c>
    </row>
    <row r="79" spans="1:35" s="12" customFormat="1" ht="12.75">
      <c r="A79" s="344" t="s">
        <v>83</v>
      </c>
      <c r="B79" s="336">
        <v>35490</v>
      </c>
      <c r="C79" s="357">
        <f t="shared" si="3"/>
        <v>-0.007319529388647361</v>
      </c>
      <c r="D79" s="7">
        <v>8142.6</v>
      </c>
      <c r="E79" s="7">
        <v>1380.9</v>
      </c>
      <c r="F79" s="7">
        <v>429.7</v>
      </c>
      <c r="G79" s="7">
        <v>489.3</v>
      </c>
      <c r="H79" s="7">
        <v>213.7</v>
      </c>
      <c r="I79" s="7">
        <v>278.5</v>
      </c>
      <c r="J79" s="7">
        <v>-2.9</v>
      </c>
      <c r="K79" s="7">
        <v>-59.6</v>
      </c>
      <c r="L79" s="7">
        <v>-89.2</v>
      </c>
      <c r="M79" s="7">
        <v>29.6</v>
      </c>
      <c r="N79" s="7">
        <v>951.2</v>
      </c>
      <c r="O79" s="7">
        <v>779.1</v>
      </c>
      <c r="P79" s="42">
        <v>172</v>
      </c>
      <c r="Q79" s="41"/>
      <c r="R79" s="49">
        <v>1457.8</v>
      </c>
      <c r="S79" s="7">
        <v>1567.9</v>
      </c>
      <c r="T79" s="7">
        <v>1315.4</v>
      </c>
      <c r="U79" s="7">
        <v>252.5</v>
      </c>
      <c r="V79" s="7">
        <v>0.8</v>
      </c>
      <c r="W79" s="7">
        <v>-110.9</v>
      </c>
      <c r="X79" s="7">
        <v>76.9</v>
      </c>
      <c r="Y79" s="7">
        <v>1268.4</v>
      </c>
      <c r="Z79" s="7">
        <v>112.5</v>
      </c>
      <c r="AA79" s="7">
        <v>-6.9</v>
      </c>
      <c r="AB79" s="7">
        <v>119.4</v>
      </c>
      <c r="AC79" s="7">
        <v>616.7</v>
      </c>
      <c r="AD79" s="7">
        <v>17.1</v>
      </c>
      <c r="AE79" s="7">
        <v>5.3</v>
      </c>
      <c r="AF79" s="212">
        <f t="shared" si="4"/>
        <v>0.06009137130646231</v>
      </c>
      <c r="AG79" s="212">
        <f t="shared" si="4"/>
        <v>0.026244688428757396</v>
      </c>
      <c r="AH79" s="212">
        <f t="shared" si="4"/>
        <v>0.03420283447547466</v>
      </c>
      <c r="AI79" s="212">
        <f t="shared" si="2"/>
        <v>-0.00035615159776975413</v>
      </c>
    </row>
    <row r="80" spans="1:35" s="12" customFormat="1" ht="12.75">
      <c r="A80" s="344" t="s">
        <v>84</v>
      </c>
      <c r="B80" s="336">
        <v>35582</v>
      </c>
      <c r="C80" s="357">
        <f t="shared" si="3"/>
        <v>-0.003944463878602188</v>
      </c>
      <c r="D80" s="7">
        <v>8290.1</v>
      </c>
      <c r="E80" s="7">
        <v>1450.5</v>
      </c>
      <c r="F80" s="7">
        <v>483.8</v>
      </c>
      <c r="G80" s="7">
        <v>516.5</v>
      </c>
      <c r="H80" s="7">
        <v>230.6</v>
      </c>
      <c r="I80" s="7">
        <v>288.8</v>
      </c>
      <c r="J80" s="7">
        <v>-2.9</v>
      </c>
      <c r="K80" s="7">
        <v>-32.7</v>
      </c>
      <c r="L80" s="7">
        <v>-69.1</v>
      </c>
      <c r="M80" s="7">
        <v>36.4</v>
      </c>
      <c r="N80" s="7">
        <v>966.7</v>
      </c>
      <c r="O80" s="7">
        <v>793.1</v>
      </c>
      <c r="P80" s="42">
        <v>173.6</v>
      </c>
      <c r="Q80" s="41"/>
      <c r="R80" s="49">
        <v>1553.9</v>
      </c>
      <c r="S80" s="7">
        <v>1640</v>
      </c>
      <c r="T80" s="7">
        <v>1385.2</v>
      </c>
      <c r="U80" s="7">
        <v>254.7</v>
      </c>
      <c r="V80" s="7">
        <v>1.1</v>
      </c>
      <c r="W80" s="7">
        <v>-87.1</v>
      </c>
      <c r="X80" s="7">
        <v>103.4</v>
      </c>
      <c r="Y80" s="7">
        <v>1309.7</v>
      </c>
      <c r="Z80" s="7">
        <v>140.9</v>
      </c>
      <c r="AA80" s="7">
        <v>13.4</v>
      </c>
      <c r="AB80" s="7">
        <v>127.4</v>
      </c>
      <c r="AC80" s="7">
        <v>673.3</v>
      </c>
      <c r="AD80" s="7">
        <v>17.7</v>
      </c>
      <c r="AE80" s="7">
        <v>5.9</v>
      </c>
      <c r="AF80" s="212">
        <f t="shared" si="4"/>
        <v>0.062303229152844954</v>
      </c>
      <c r="AG80" s="212">
        <f t="shared" si="4"/>
        <v>0.027816311021579956</v>
      </c>
      <c r="AH80" s="212">
        <f t="shared" si="4"/>
        <v>0.03483673297065174</v>
      </c>
      <c r="AI80" s="212">
        <f t="shared" si="2"/>
        <v>-0.0003498148393867384</v>
      </c>
    </row>
    <row r="81" spans="1:35" s="12" customFormat="1" ht="12.75">
      <c r="A81" s="344" t="s">
        <v>85</v>
      </c>
      <c r="B81" s="336">
        <v>35674</v>
      </c>
      <c r="C81" s="357">
        <f t="shared" si="3"/>
        <v>0.0011287888689535534</v>
      </c>
      <c r="D81" s="7">
        <v>8416.1</v>
      </c>
      <c r="E81" s="7">
        <v>1495.1</v>
      </c>
      <c r="F81" s="7">
        <v>513</v>
      </c>
      <c r="G81" s="7">
        <v>503.5</v>
      </c>
      <c r="H81" s="7">
        <v>204.7</v>
      </c>
      <c r="I81" s="7">
        <v>301.8</v>
      </c>
      <c r="J81" s="7">
        <v>-2.9</v>
      </c>
      <c r="K81" s="7">
        <v>9.5</v>
      </c>
      <c r="L81" s="7">
        <v>-35</v>
      </c>
      <c r="M81" s="7">
        <v>44.4</v>
      </c>
      <c r="N81" s="7">
        <v>982.1</v>
      </c>
      <c r="O81" s="7">
        <v>807.6</v>
      </c>
      <c r="P81" s="42">
        <v>174.5</v>
      </c>
      <c r="Q81" s="41"/>
      <c r="R81" s="49">
        <v>1568</v>
      </c>
      <c r="S81" s="7">
        <v>1672.7</v>
      </c>
      <c r="T81" s="7">
        <v>1419.5</v>
      </c>
      <c r="U81" s="7">
        <v>253.3</v>
      </c>
      <c r="V81" s="7">
        <v>1.3</v>
      </c>
      <c r="W81" s="7">
        <v>-106.1</v>
      </c>
      <c r="X81" s="7">
        <v>72.9</v>
      </c>
      <c r="Y81" s="7">
        <v>1311.1</v>
      </c>
      <c r="Z81" s="7">
        <v>184</v>
      </c>
      <c r="AA81" s="7">
        <v>47.5</v>
      </c>
      <c r="AB81" s="7">
        <v>136.5</v>
      </c>
      <c r="AC81" s="7">
        <v>690.7</v>
      </c>
      <c r="AD81" s="7">
        <v>17.9</v>
      </c>
      <c r="AE81" s="7">
        <v>6.1</v>
      </c>
      <c r="AF81" s="212">
        <f t="shared" si="4"/>
        <v>0.059825810054538325</v>
      </c>
      <c r="AG81" s="212">
        <f t="shared" si="4"/>
        <v>0.02432242962892551</v>
      </c>
      <c r="AH81" s="212">
        <f t="shared" si="4"/>
        <v>0.03585984006844025</v>
      </c>
      <c r="AI81" s="212">
        <f t="shared" si="2"/>
        <v>-0.0003445776547331899</v>
      </c>
    </row>
    <row r="82" spans="1:35" s="12" customFormat="1" ht="12.75">
      <c r="A82" s="344" t="s">
        <v>86</v>
      </c>
      <c r="B82" s="336">
        <v>35765</v>
      </c>
      <c r="C82" s="357">
        <f t="shared" si="3"/>
        <v>0.001894073080633397</v>
      </c>
      <c r="D82" s="7">
        <v>8500.2</v>
      </c>
      <c r="E82" s="7">
        <v>1517.8</v>
      </c>
      <c r="F82" s="7">
        <v>520</v>
      </c>
      <c r="G82" s="7">
        <v>503.9</v>
      </c>
      <c r="H82" s="7">
        <v>224.3</v>
      </c>
      <c r="I82" s="7">
        <v>282.5</v>
      </c>
      <c r="J82" s="7">
        <v>-2.9</v>
      </c>
      <c r="K82" s="7">
        <v>16.1</v>
      </c>
      <c r="L82" s="7">
        <v>-30</v>
      </c>
      <c r="M82" s="7">
        <v>46.1</v>
      </c>
      <c r="N82" s="7">
        <v>997.8</v>
      </c>
      <c r="O82" s="7">
        <v>821.4</v>
      </c>
      <c r="P82" s="42">
        <v>176.4</v>
      </c>
      <c r="Q82" s="41"/>
      <c r="R82" s="49">
        <v>1547.2</v>
      </c>
      <c r="S82" s="7">
        <v>1687.2</v>
      </c>
      <c r="T82" s="7">
        <v>1439.1</v>
      </c>
      <c r="U82" s="7">
        <v>248.1</v>
      </c>
      <c r="V82" s="7">
        <v>1</v>
      </c>
      <c r="W82" s="7">
        <v>-141</v>
      </c>
      <c r="X82" s="7">
        <v>29.4</v>
      </c>
      <c r="Y82" s="7">
        <v>1325.3</v>
      </c>
      <c r="Z82" s="7">
        <v>192.5</v>
      </c>
      <c r="AA82" s="7">
        <v>52.9</v>
      </c>
      <c r="AB82" s="7">
        <v>139.6</v>
      </c>
      <c r="AC82" s="7">
        <v>689.4</v>
      </c>
      <c r="AD82" s="7">
        <v>17.9</v>
      </c>
      <c r="AE82" s="7">
        <v>6.1</v>
      </c>
      <c r="AF82" s="212">
        <f t="shared" si="4"/>
        <v>0.059280958095103635</v>
      </c>
      <c r="AG82" s="212">
        <f t="shared" si="4"/>
        <v>0.026387614409072727</v>
      </c>
      <c r="AH82" s="212">
        <f t="shared" si="4"/>
        <v>0.03323451212912637</v>
      </c>
      <c r="AI82" s="212">
        <f t="shared" si="2"/>
        <v>-0.0003411684430954565</v>
      </c>
    </row>
    <row r="83" spans="1:35" s="12" customFormat="1" ht="12.75">
      <c r="A83" s="344" t="s">
        <v>87</v>
      </c>
      <c r="B83" s="336">
        <v>35855</v>
      </c>
      <c r="C83" s="357">
        <f t="shared" si="3"/>
        <v>0.007150236213160613</v>
      </c>
      <c r="D83" s="7">
        <v>8615.1</v>
      </c>
      <c r="E83" s="7">
        <v>1573.5</v>
      </c>
      <c r="F83" s="7">
        <v>565.3</v>
      </c>
      <c r="G83" s="7">
        <v>503.7</v>
      </c>
      <c r="H83" s="7">
        <v>291.7</v>
      </c>
      <c r="I83" s="7">
        <v>212.7</v>
      </c>
      <c r="J83" s="7">
        <v>-0.7</v>
      </c>
      <c r="K83" s="7">
        <v>61.6</v>
      </c>
      <c r="L83" s="7">
        <v>13</v>
      </c>
      <c r="M83" s="7">
        <v>48.6</v>
      </c>
      <c r="N83" s="7">
        <v>1008.2</v>
      </c>
      <c r="O83" s="7">
        <v>831.4</v>
      </c>
      <c r="P83" s="42">
        <v>176.8</v>
      </c>
      <c r="Q83" s="41"/>
      <c r="R83" s="49">
        <v>1607.1</v>
      </c>
      <c r="S83" s="7">
        <v>1751.7</v>
      </c>
      <c r="T83" s="7">
        <v>1505.5</v>
      </c>
      <c r="U83" s="7">
        <v>246.2</v>
      </c>
      <c r="V83" s="7">
        <v>0.8</v>
      </c>
      <c r="W83" s="7">
        <v>-145.4</v>
      </c>
      <c r="X83" s="7">
        <v>33.5</v>
      </c>
      <c r="Y83" s="7">
        <v>1335.1</v>
      </c>
      <c r="Z83" s="7">
        <v>238.4</v>
      </c>
      <c r="AA83" s="7">
        <v>95.4</v>
      </c>
      <c r="AB83" s="7">
        <v>143</v>
      </c>
      <c r="AC83" s="7">
        <v>743.5</v>
      </c>
      <c r="AD83" s="7">
        <v>18.3</v>
      </c>
      <c r="AE83" s="7">
        <v>6.6</v>
      </c>
      <c r="AF83" s="212">
        <f t="shared" si="4"/>
        <v>0.05846711007417209</v>
      </c>
      <c r="AG83" s="212">
        <f t="shared" si="4"/>
        <v>0.03385915427563232</v>
      </c>
      <c r="AH83" s="212">
        <f t="shared" si="4"/>
        <v>0.024689208482780233</v>
      </c>
      <c r="AI83" s="212">
        <f t="shared" si="2"/>
        <v>-8.12526842404615E-05</v>
      </c>
    </row>
    <row r="84" spans="1:35" s="12" customFormat="1" ht="12.75">
      <c r="A84" s="344" t="s">
        <v>88</v>
      </c>
      <c r="B84" s="336">
        <v>35947</v>
      </c>
      <c r="C84" s="357">
        <f t="shared" si="3"/>
        <v>0.008716879886692078</v>
      </c>
      <c r="D84" s="7">
        <v>8684.3</v>
      </c>
      <c r="E84" s="7">
        <v>1577.2</v>
      </c>
      <c r="F84" s="7">
        <v>555.6</v>
      </c>
      <c r="G84" s="7">
        <v>480</v>
      </c>
      <c r="H84" s="7">
        <v>285.4</v>
      </c>
      <c r="I84" s="7">
        <v>195.3</v>
      </c>
      <c r="J84" s="7">
        <v>-0.7</v>
      </c>
      <c r="K84" s="7">
        <v>75.7</v>
      </c>
      <c r="L84" s="7">
        <v>28.9</v>
      </c>
      <c r="M84" s="7">
        <v>46.7</v>
      </c>
      <c r="N84" s="7">
        <v>1021.6</v>
      </c>
      <c r="O84" s="7">
        <v>843.6</v>
      </c>
      <c r="P84" s="42">
        <v>178</v>
      </c>
      <c r="Q84" s="41"/>
      <c r="R84" s="49">
        <v>1552.4</v>
      </c>
      <c r="S84" s="7">
        <v>1733.5</v>
      </c>
      <c r="T84" s="7">
        <v>1474.6</v>
      </c>
      <c r="U84" s="7">
        <v>258.9</v>
      </c>
      <c r="V84" s="7">
        <v>0.7</v>
      </c>
      <c r="W84" s="7">
        <v>-181.8</v>
      </c>
      <c r="X84" s="7">
        <v>-24.8</v>
      </c>
      <c r="Y84" s="7">
        <v>1323.5</v>
      </c>
      <c r="Z84" s="7">
        <v>253.7</v>
      </c>
      <c r="AA84" s="7">
        <v>111.7</v>
      </c>
      <c r="AB84" s="7">
        <v>142</v>
      </c>
      <c r="AC84" s="7">
        <v>711.9</v>
      </c>
      <c r="AD84" s="7">
        <v>18.1</v>
      </c>
      <c r="AE84" s="7">
        <v>6.4</v>
      </c>
      <c r="AF84" s="212">
        <f t="shared" si="4"/>
        <v>0.05527215780201053</v>
      </c>
      <c r="AG84" s="212">
        <f t="shared" si="4"/>
        <v>0.032863903826445426</v>
      </c>
      <c r="AH84" s="212">
        <f t="shared" si="4"/>
        <v>0.022488859205693035</v>
      </c>
      <c r="AI84" s="212">
        <f t="shared" si="2"/>
        <v>-8.060523012793201E-05</v>
      </c>
    </row>
    <row r="85" spans="1:35" s="12" customFormat="1" ht="12.75">
      <c r="A85" s="344" t="s">
        <v>89</v>
      </c>
      <c r="B85" s="336">
        <v>36039</v>
      </c>
      <c r="C85" s="357">
        <f t="shared" si="3"/>
        <v>0.012507526099946606</v>
      </c>
      <c r="D85" s="7">
        <v>8802.7</v>
      </c>
      <c r="E85" s="7">
        <v>1629.4</v>
      </c>
      <c r="F85" s="7">
        <v>592.2</v>
      </c>
      <c r="G85" s="7">
        <v>482.1</v>
      </c>
      <c r="H85" s="7">
        <v>280.5</v>
      </c>
      <c r="I85" s="7">
        <v>202.3</v>
      </c>
      <c r="J85" s="7">
        <v>-0.7</v>
      </c>
      <c r="K85" s="7">
        <v>110.1</v>
      </c>
      <c r="L85" s="7">
        <v>60.4</v>
      </c>
      <c r="M85" s="7">
        <v>49.7</v>
      </c>
      <c r="N85" s="7">
        <v>1037.3</v>
      </c>
      <c r="O85" s="7">
        <v>857.6</v>
      </c>
      <c r="P85" s="42">
        <v>179.6</v>
      </c>
      <c r="Q85" s="41"/>
      <c r="R85" s="49">
        <v>1571.8</v>
      </c>
      <c r="S85" s="7">
        <v>1780.9</v>
      </c>
      <c r="T85" s="7">
        <v>1507.8</v>
      </c>
      <c r="U85" s="7">
        <v>273.1</v>
      </c>
      <c r="V85" s="7">
        <v>0.8</v>
      </c>
      <c r="W85" s="7">
        <v>-210</v>
      </c>
      <c r="X85" s="7">
        <v>-57.7</v>
      </c>
      <c r="Y85" s="7">
        <v>1339.7</v>
      </c>
      <c r="Z85" s="7">
        <v>289.7</v>
      </c>
      <c r="AA85" s="7">
        <v>143.2</v>
      </c>
      <c r="AB85" s="7">
        <v>146.5</v>
      </c>
      <c r="AC85" s="7">
        <v>743.7</v>
      </c>
      <c r="AD85" s="7">
        <v>18.4</v>
      </c>
      <c r="AE85" s="7">
        <v>6.7</v>
      </c>
      <c r="AF85" s="212">
        <f t="shared" si="4"/>
        <v>0.05476728730957547</v>
      </c>
      <c r="AG85" s="212">
        <f t="shared" si="4"/>
        <v>0.031865223170163694</v>
      </c>
      <c r="AH85" s="212">
        <f t="shared" si="4"/>
        <v>0.022981585195451393</v>
      </c>
      <c r="AI85" s="212">
        <f t="shared" si="2"/>
        <v>-7.95210560396242E-05</v>
      </c>
    </row>
    <row r="86" spans="1:35" s="12" customFormat="1" ht="12.75">
      <c r="A86" s="344" t="s">
        <v>90</v>
      </c>
      <c r="B86" s="336">
        <v>36130</v>
      </c>
      <c r="C86" s="357">
        <f t="shared" si="3"/>
        <v>0.012930265739254503</v>
      </c>
      <c r="D86" s="7">
        <v>8971.2</v>
      </c>
      <c r="E86" s="7">
        <v>1614.8</v>
      </c>
      <c r="F86" s="7">
        <v>561.2</v>
      </c>
      <c r="G86" s="7">
        <v>445.2</v>
      </c>
      <c r="H86" s="7">
        <v>249.6</v>
      </c>
      <c r="I86" s="7">
        <v>196.3</v>
      </c>
      <c r="J86" s="7">
        <v>-0.7</v>
      </c>
      <c r="K86" s="7">
        <v>116</v>
      </c>
      <c r="L86" s="7">
        <v>53</v>
      </c>
      <c r="M86" s="7">
        <v>63</v>
      </c>
      <c r="N86" s="7">
        <v>1053.6</v>
      </c>
      <c r="O86" s="7">
        <v>872.2</v>
      </c>
      <c r="P86" s="42">
        <v>181.4</v>
      </c>
      <c r="Q86" s="41"/>
      <c r="R86" s="49">
        <v>1605.1</v>
      </c>
      <c r="S86" s="7">
        <v>1819.8</v>
      </c>
      <c r="T86" s="7">
        <v>1548.6</v>
      </c>
      <c r="U86" s="7">
        <v>271.2</v>
      </c>
      <c r="V86" s="7">
        <v>0.7</v>
      </c>
      <c r="W86" s="7">
        <v>-215.4</v>
      </c>
      <c r="X86" s="7">
        <v>-9.7</v>
      </c>
      <c r="Y86" s="7">
        <v>1317.4</v>
      </c>
      <c r="Z86" s="7">
        <v>297.4</v>
      </c>
      <c r="AA86" s="7">
        <v>136.2</v>
      </c>
      <c r="AB86" s="7">
        <v>161.2</v>
      </c>
      <c r="AC86" s="7">
        <v>766.3</v>
      </c>
      <c r="AD86" s="7">
        <v>18</v>
      </c>
      <c r="AE86" s="7">
        <v>6.2</v>
      </c>
      <c r="AF86" s="212">
        <f t="shared" si="4"/>
        <v>0.049625468164794004</v>
      </c>
      <c r="AG86" s="212">
        <f t="shared" si="4"/>
        <v>0.027822364901016583</v>
      </c>
      <c r="AH86" s="212">
        <f t="shared" si="4"/>
        <v>0.021881130729445336</v>
      </c>
      <c r="AI86" s="212">
        <f t="shared" si="2"/>
        <v>-7.80274656679151E-05</v>
      </c>
    </row>
    <row r="87" spans="1:35" s="12" customFormat="1" ht="12.75">
      <c r="A87" s="344" t="s">
        <v>91</v>
      </c>
      <c r="B87" s="336">
        <v>36220</v>
      </c>
      <c r="C87" s="357">
        <f t="shared" si="3"/>
        <v>0.014114232950798047</v>
      </c>
      <c r="D87" s="7">
        <v>9097.2</v>
      </c>
      <c r="E87" s="7">
        <v>1696.7</v>
      </c>
      <c r="F87" s="7">
        <v>627.2</v>
      </c>
      <c r="G87" s="7">
        <v>498.8</v>
      </c>
      <c r="H87" s="7">
        <v>240.4</v>
      </c>
      <c r="I87" s="7">
        <v>253.2</v>
      </c>
      <c r="J87" s="7">
        <v>5.2</v>
      </c>
      <c r="K87" s="7">
        <v>128.4</v>
      </c>
      <c r="L87" s="7">
        <v>79.4</v>
      </c>
      <c r="M87" s="7">
        <v>49</v>
      </c>
      <c r="N87" s="7">
        <v>1069.5</v>
      </c>
      <c r="O87" s="7">
        <v>886.1</v>
      </c>
      <c r="P87" s="42">
        <v>183.4</v>
      </c>
      <c r="Q87" s="41"/>
      <c r="R87" s="49">
        <v>1650.3</v>
      </c>
      <c r="S87" s="7">
        <v>1871.1</v>
      </c>
      <c r="T87" s="7">
        <v>1596.7</v>
      </c>
      <c r="U87" s="7">
        <v>274.4</v>
      </c>
      <c r="V87" s="7">
        <v>0.8</v>
      </c>
      <c r="W87" s="7">
        <v>-221.6</v>
      </c>
      <c r="X87" s="7">
        <v>-46.5</v>
      </c>
      <c r="Y87" s="7">
        <v>1384.9</v>
      </c>
      <c r="Z87" s="7">
        <v>311.9</v>
      </c>
      <c r="AA87" s="7">
        <v>163.3</v>
      </c>
      <c r="AB87" s="7">
        <v>148.6</v>
      </c>
      <c r="AC87" s="7">
        <v>801.6</v>
      </c>
      <c r="AD87" s="7">
        <v>18.6</v>
      </c>
      <c r="AE87" s="7">
        <v>6.9</v>
      </c>
      <c r="AF87" s="212">
        <f t="shared" si="4"/>
        <v>0.0548300576001407</v>
      </c>
      <c r="AG87" s="212">
        <f t="shared" si="4"/>
        <v>0.026425713406322823</v>
      </c>
      <c r="AH87" s="212">
        <f t="shared" si="4"/>
        <v>0.02783273974409708</v>
      </c>
      <c r="AI87" s="212">
        <f t="shared" si="2"/>
        <v>0.0005716044497207932</v>
      </c>
    </row>
    <row r="88" spans="1:35" s="12" customFormat="1" ht="12.75">
      <c r="A88" s="344" t="s">
        <v>92</v>
      </c>
      <c r="B88" s="336">
        <v>36312</v>
      </c>
      <c r="C88" s="357">
        <f t="shared" si="3"/>
        <v>0.016275963908402916</v>
      </c>
      <c r="D88" s="7">
        <v>9209.9</v>
      </c>
      <c r="E88" s="7">
        <v>1650.6</v>
      </c>
      <c r="F88" s="7">
        <v>563.6</v>
      </c>
      <c r="G88" s="7">
        <v>413.7</v>
      </c>
      <c r="H88" s="7">
        <v>149.1</v>
      </c>
      <c r="I88" s="7">
        <v>259.4</v>
      </c>
      <c r="J88" s="7">
        <v>5.2</v>
      </c>
      <c r="K88" s="7">
        <v>149.9</v>
      </c>
      <c r="L88" s="7">
        <v>104.6</v>
      </c>
      <c r="M88" s="7">
        <v>45.3</v>
      </c>
      <c r="N88" s="7">
        <v>1087</v>
      </c>
      <c r="O88" s="7">
        <v>901.2</v>
      </c>
      <c r="P88" s="42">
        <v>185.8</v>
      </c>
      <c r="Q88" s="41"/>
      <c r="R88" s="49">
        <v>1612.2</v>
      </c>
      <c r="S88" s="7">
        <v>1874.2</v>
      </c>
      <c r="T88" s="7">
        <v>1589.9</v>
      </c>
      <c r="U88" s="7">
        <v>284.4</v>
      </c>
      <c r="V88" s="7">
        <v>0.7</v>
      </c>
      <c r="W88" s="7">
        <v>-262.7</v>
      </c>
      <c r="X88" s="7">
        <v>-38.4</v>
      </c>
      <c r="Y88" s="7">
        <v>1314.9</v>
      </c>
      <c r="Z88" s="7">
        <v>335.7</v>
      </c>
      <c r="AA88" s="7">
        <v>189.1</v>
      </c>
      <c r="AB88" s="7">
        <v>146.6</v>
      </c>
      <c r="AC88" s="7">
        <v>787.2</v>
      </c>
      <c r="AD88" s="7">
        <v>17.8</v>
      </c>
      <c r="AE88" s="7">
        <v>6.1</v>
      </c>
      <c r="AF88" s="212">
        <f t="shared" si="4"/>
        <v>0.044919054495705706</v>
      </c>
      <c r="AG88" s="212">
        <f t="shared" si="4"/>
        <v>0.016189100858858402</v>
      </c>
      <c r="AH88" s="212">
        <f t="shared" si="4"/>
        <v>0.028165343814807977</v>
      </c>
      <c r="AI88" s="212">
        <f t="shared" si="2"/>
        <v>0.0005646098220393273</v>
      </c>
    </row>
    <row r="89" spans="1:35" s="12" customFormat="1" ht="12.75">
      <c r="A89" s="344" t="s">
        <v>93</v>
      </c>
      <c r="B89" s="336">
        <v>36404</v>
      </c>
      <c r="C89" s="357">
        <f t="shared" si="3"/>
        <v>0.017102981783933047</v>
      </c>
      <c r="D89" s="7">
        <v>9343.4</v>
      </c>
      <c r="E89" s="7">
        <v>1648.1</v>
      </c>
      <c r="F89" s="7">
        <v>527.9</v>
      </c>
      <c r="G89" s="7">
        <v>368.1</v>
      </c>
      <c r="H89" s="7">
        <v>115</v>
      </c>
      <c r="I89" s="7">
        <v>247.9</v>
      </c>
      <c r="J89" s="7">
        <v>5.2</v>
      </c>
      <c r="K89" s="7">
        <v>159.8</v>
      </c>
      <c r="L89" s="7">
        <v>107.8</v>
      </c>
      <c r="M89" s="7">
        <v>52</v>
      </c>
      <c r="N89" s="7">
        <v>1120.3</v>
      </c>
      <c r="O89" s="7">
        <v>932.3</v>
      </c>
      <c r="P89" s="42">
        <v>188</v>
      </c>
      <c r="Q89" s="41"/>
      <c r="R89" s="49">
        <v>1616.5</v>
      </c>
      <c r="S89" s="7">
        <v>1916.6</v>
      </c>
      <c r="T89" s="7">
        <v>1628.3</v>
      </c>
      <c r="U89" s="7">
        <v>288.3</v>
      </c>
      <c r="V89" s="7">
        <v>0.7</v>
      </c>
      <c r="W89" s="7">
        <v>-300.8</v>
      </c>
      <c r="X89" s="7">
        <v>-31.6</v>
      </c>
      <c r="Y89" s="7">
        <v>1300.4</v>
      </c>
      <c r="Z89" s="7">
        <v>347.7</v>
      </c>
      <c r="AA89" s="7">
        <v>192.9</v>
      </c>
      <c r="AB89" s="7">
        <v>154.8</v>
      </c>
      <c r="AC89" s="7">
        <v>796.4</v>
      </c>
      <c r="AD89" s="7">
        <v>17.6</v>
      </c>
      <c r="AE89" s="7">
        <v>5.6</v>
      </c>
      <c r="AF89" s="212">
        <f t="shared" si="4"/>
        <v>0.03939679345848407</v>
      </c>
      <c r="AG89" s="212">
        <f t="shared" si="4"/>
        <v>0.012308153348887985</v>
      </c>
      <c r="AH89" s="212">
        <f t="shared" si="4"/>
        <v>0.026532097523385492</v>
      </c>
      <c r="AI89" s="212">
        <f t="shared" si="2"/>
        <v>0.0005565425862105872</v>
      </c>
    </row>
    <row r="90" spans="1:35" s="12" customFormat="1" ht="12.75">
      <c r="A90" s="344" t="s">
        <v>94</v>
      </c>
      <c r="B90" s="336">
        <v>36495</v>
      </c>
      <c r="C90" s="357">
        <f t="shared" si="3"/>
        <v>0.018622558404737245</v>
      </c>
      <c r="D90" s="7">
        <v>9558.3</v>
      </c>
      <c r="E90" s="7">
        <v>1701.6</v>
      </c>
      <c r="F90" s="7">
        <v>573.3</v>
      </c>
      <c r="G90" s="7">
        <v>395.3</v>
      </c>
      <c r="H90" s="7">
        <v>129.7</v>
      </c>
      <c r="I90" s="7">
        <v>260.5</v>
      </c>
      <c r="J90" s="7">
        <v>5.2</v>
      </c>
      <c r="K90" s="7">
        <v>178</v>
      </c>
      <c r="L90" s="7">
        <v>122.7</v>
      </c>
      <c r="M90" s="7">
        <v>55.3</v>
      </c>
      <c r="N90" s="7">
        <v>1128.3</v>
      </c>
      <c r="O90" s="7">
        <v>937.6</v>
      </c>
      <c r="P90" s="42">
        <v>190.6</v>
      </c>
      <c r="Q90" s="41"/>
      <c r="R90" s="49">
        <v>1675.2</v>
      </c>
      <c r="S90" s="7">
        <v>1987.8</v>
      </c>
      <c r="T90" s="7">
        <v>1687.7</v>
      </c>
      <c r="U90" s="7">
        <v>300.1</v>
      </c>
      <c r="V90" s="7">
        <v>17.2</v>
      </c>
      <c r="W90" s="7">
        <v>-329.9</v>
      </c>
      <c r="X90" s="7">
        <v>-26.4</v>
      </c>
      <c r="Y90" s="7">
        <v>1333</v>
      </c>
      <c r="Z90" s="7">
        <v>368.6</v>
      </c>
      <c r="AA90" s="7">
        <v>208.5</v>
      </c>
      <c r="AB90" s="7">
        <v>160.1</v>
      </c>
      <c r="AC90" s="7">
        <v>859.5</v>
      </c>
      <c r="AD90" s="7">
        <v>17.8</v>
      </c>
      <c r="AE90" s="7">
        <v>6</v>
      </c>
      <c r="AF90" s="212">
        <f t="shared" si="4"/>
        <v>0.04135672661456535</v>
      </c>
      <c r="AG90" s="212">
        <f t="shared" si="4"/>
        <v>0.013569358567946183</v>
      </c>
      <c r="AH90" s="212">
        <f t="shared" si="4"/>
        <v>0.02725380036198906</v>
      </c>
      <c r="AI90" s="212">
        <f t="shared" si="2"/>
        <v>0.0005440297960934477</v>
      </c>
    </row>
    <row r="91" spans="1:35" s="12" customFormat="1" ht="12.75">
      <c r="A91" s="344" t="s">
        <v>95</v>
      </c>
      <c r="B91" s="336">
        <v>36586</v>
      </c>
      <c r="C91" s="357">
        <f t="shared" si="3"/>
        <v>0.027810265061737338</v>
      </c>
      <c r="D91" s="7">
        <v>9661.9</v>
      </c>
      <c r="E91" s="7">
        <v>1784.5</v>
      </c>
      <c r="F91" s="7">
        <v>631.4</v>
      </c>
      <c r="G91" s="7">
        <v>362.8</v>
      </c>
      <c r="H91" s="7">
        <v>171.2</v>
      </c>
      <c r="I91" s="7">
        <v>191.6</v>
      </c>
      <c r="J91" s="7">
        <v>0</v>
      </c>
      <c r="K91" s="7">
        <v>268.7</v>
      </c>
      <c r="L91" s="7">
        <v>212.7</v>
      </c>
      <c r="M91" s="7">
        <v>55.9</v>
      </c>
      <c r="N91" s="7">
        <v>1153.1</v>
      </c>
      <c r="O91" s="7">
        <v>959.6</v>
      </c>
      <c r="P91" s="42">
        <v>193.4</v>
      </c>
      <c r="Q91" s="41"/>
      <c r="R91" s="49">
        <v>1612.8</v>
      </c>
      <c r="S91" s="7">
        <v>1975.6</v>
      </c>
      <c r="T91" s="7">
        <v>1672.3</v>
      </c>
      <c r="U91" s="7">
        <v>303.3</v>
      </c>
      <c r="V91" s="7">
        <v>0.8</v>
      </c>
      <c r="W91" s="7">
        <v>-363.6</v>
      </c>
      <c r="X91" s="7">
        <v>-171.7</v>
      </c>
      <c r="Y91" s="7">
        <v>1322.4</v>
      </c>
      <c r="Z91" s="7">
        <v>462.1</v>
      </c>
      <c r="AA91" s="7">
        <v>299.4</v>
      </c>
      <c r="AB91" s="7">
        <v>162.7</v>
      </c>
      <c r="AC91" s="7">
        <v>822.6</v>
      </c>
      <c r="AD91" s="7">
        <v>18.1</v>
      </c>
      <c r="AE91" s="7">
        <v>6.4</v>
      </c>
      <c r="AF91" s="212">
        <f t="shared" si="4"/>
        <v>0.037549550295490536</v>
      </c>
      <c r="AG91" s="212">
        <f t="shared" si="4"/>
        <v>0.01771908216810358</v>
      </c>
      <c r="AH91" s="212">
        <f t="shared" si="4"/>
        <v>0.019830468127386952</v>
      </c>
      <c r="AI91" s="212">
        <f t="shared" si="2"/>
        <v>0</v>
      </c>
    </row>
    <row r="92" spans="1:35" s="12" customFormat="1" ht="12.75">
      <c r="A92" s="344" t="s">
        <v>96</v>
      </c>
      <c r="B92" s="336">
        <v>36678</v>
      </c>
      <c r="C92" s="357">
        <f t="shared" si="3"/>
        <v>0.024433039879913993</v>
      </c>
      <c r="D92" s="7">
        <v>9859.6</v>
      </c>
      <c r="E92" s="7">
        <v>1772.4</v>
      </c>
      <c r="F92" s="7">
        <v>595.4</v>
      </c>
      <c r="G92" s="7">
        <v>354.5</v>
      </c>
      <c r="H92" s="7">
        <v>171.3</v>
      </c>
      <c r="I92" s="7">
        <v>183.2</v>
      </c>
      <c r="J92" s="7">
        <v>0</v>
      </c>
      <c r="K92" s="7">
        <v>240.9</v>
      </c>
      <c r="L92" s="7">
        <v>181.4</v>
      </c>
      <c r="M92" s="7">
        <v>59.5</v>
      </c>
      <c r="N92" s="7">
        <v>1177</v>
      </c>
      <c r="O92" s="7">
        <v>981</v>
      </c>
      <c r="P92" s="42">
        <v>196</v>
      </c>
      <c r="Q92" s="41"/>
      <c r="R92" s="49">
        <v>1704.6</v>
      </c>
      <c r="S92" s="7">
        <v>2085.7</v>
      </c>
      <c r="T92" s="7">
        <v>1781.7</v>
      </c>
      <c r="U92" s="7">
        <v>304</v>
      </c>
      <c r="V92" s="7">
        <v>0.8</v>
      </c>
      <c r="W92" s="7">
        <v>-381.9</v>
      </c>
      <c r="X92" s="7">
        <v>-67.8</v>
      </c>
      <c r="Y92" s="7">
        <v>1335.5</v>
      </c>
      <c r="Z92" s="7">
        <v>437</v>
      </c>
      <c r="AA92" s="7">
        <v>268.4</v>
      </c>
      <c r="AB92" s="7">
        <v>168.6</v>
      </c>
      <c r="AC92" s="7">
        <v>908.7</v>
      </c>
      <c r="AD92" s="7">
        <v>17.9</v>
      </c>
      <c r="AE92" s="7">
        <v>6</v>
      </c>
      <c r="AF92" s="212">
        <f t="shared" si="4"/>
        <v>0.03595480546878169</v>
      </c>
      <c r="AG92" s="212">
        <f t="shared" si="4"/>
        <v>0.01737392997687533</v>
      </c>
      <c r="AH92" s="212">
        <f t="shared" si="4"/>
        <v>0.018580875491906363</v>
      </c>
      <c r="AI92" s="212">
        <f t="shared" si="2"/>
        <v>0</v>
      </c>
    </row>
    <row r="93" spans="1:35" s="12" customFormat="1" ht="12.75">
      <c r="A93" s="344" t="s">
        <v>97</v>
      </c>
      <c r="B93" s="336">
        <v>36770</v>
      </c>
      <c r="C93" s="357">
        <f t="shared" si="3"/>
        <v>0.024278321339047462</v>
      </c>
      <c r="D93" s="7">
        <v>9893.6</v>
      </c>
      <c r="E93" s="7">
        <v>1795.1</v>
      </c>
      <c r="F93" s="7">
        <v>595.2</v>
      </c>
      <c r="G93" s="7">
        <v>355</v>
      </c>
      <c r="H93" s="7">
        <v>190.1</v>
      </c>
      <c r="I93" s="7">
        <v>164.9</v>
      </c>
      <c r="J93" s="7">
        <v>0</v>
      </c>
      <c r="K93" s="7">
        <v>240.2</v>
      </c>
      <c r="L93" s="7">
        <v>191.2</v>
      </c>
      <c r="M93" s="7">
        <v>49</v>
      </c>
      <c r="N93" s="7">
        <v>1199.9</v>
      </c>
      <c r="O93" s="7">
        <v>1001.6</v>
      </c>
      <c r="P93" s="42">
        <v>198.3</v>
      </c>
      <c r="Q93" s="41"/>
      <c r="R93" s="49">
        <v>1630.6</v>
      </c>
      <c r="S93" s="7">
        <v>2054</v>
      </c>
      <c r="T93" s="7">
        <v>1749</v>
      </c>
      <c r="U93" s="7">
        <v>305</v>
      </c>
      <c r="V93" s="7">
        <v>0.9</v>
      </c>
      <c r="W93" s="7">
        <v>-424.3</v>
      </c>
      <c r="X93" s="7">
        <v>-164.6</v>
      </c>
      <c r="Y93" s="7">
        <v>1356.6</v>
      </c>
      <c r="Z93" s="7">
        <v>438.5</v>
      </c>
      <c r="AA93" s="7">
        <v>278.7</v>
      </c>
      <c r="AB93" s="7">
        <v>159.8</v>
      </c>
      <c r="AC93" s="7">
        <v>854.1</v>
      </c>
      <c r="AD93" s="7">
        <v>17.8</v>
      </c>
      <c r="AE93" s="7">
        <v>5.9</v>
      </c>
      <c r="AF93" s="212">
        <f t="shared" si="4"/>
        <v>0.03588178216220587</v>
      </c>
      <c r="AG93" s="212">
        <f t="shared" si="4"/>
        <v>0.019214441659254466</v>
      </c>
      <c r="AH93" s="212">
        <f t="shared" si="4"/>
        <v>0.016667340502951402</v>
      </c>
      <c r="AI93" s="212">
        <f t="shared" si="2"/>
        <v>0</v>
      </c>
    </row>
    <row r="94" spans="1:35" s="12" customFormat="1" ht="12.75">
      <c r="A94" s="344" t="s">
        <v>98</v>
      </c>
      <c r="B94" s="336">
        <v>36861</v>
      </c>
      <c r="C94" s="357">
        <f t="shared" si="3"/>
        <v>0.020772551057112027</v>
      </c>
      <c r="D94" s="7">
        <v>10008.4</v>
      </c>
      <c r="E94" s="7">
        <v>1730</v>
      </c>
      <c r="F94" s="7">
        <v>508.7</v>
      </c>
      <c r="G94" s="7">
        <v>300.8</v>
      </c>
      <c r="H94" s="7">
        <v>141.2</v>
      </c>
      <c r="I94" s="7">
        <v>159.6</v>
      </c>
      <c r="J94" s="7">
        <v>0</v>
      </c>
      <c r="K94" s="7">
        <v>207.9</v>
      </c>
      <c r="L94" s="7">
        <v>172.5</v>
      </c>
      <c r="M94" s="7">
        <v>35.4</v>
      </c>
      <c r="N94" s="7">
        <v>1221.3</v>
      </c>
      <c r="O94" s="7">
        <v>1021.1</v>
      </c>
      <c r="P94" s="42">
        <v>200.2</v>
      </c>
      <c r="Q94" s="41"/>
      <c r="R94" s="49">
        <v>1625.4</v>
      </c>
      <c r="S94" s="7">
        <v>2044.5</v>
      </c>
      <c r="T94" s="7">
        <v>1738.9</v>
      </c>
      <c r="U94" s="7">
        <v>305.6</v>
      </c>
      <c r="V94" s="7">
        <v>0.8</v>
      </c>
      <c r="W94" s="7">
        <v>-419.9</v>
      </c>
      <c r="X94" s="7">
        <v>-104.6</v>
      </c>
      <c r="Y94" s="7">
        <v>1321.9</v>
      </c>
      <c r="Z94" s="7">
        <v>408.1</v>
      </c>
      <c r="AA94" s="7">
        <v>260.1</v>
      </c>
      <c r="AB94" s="7">
        <v>147.9</v>
      </c>
      <c r="AC94" s="7">
        <v>823.3</v>
      </c>
      <c r="AD94" s="7">
        <v>17.1</v>
      </c>
      <c r="AE94" s="7">
        <v>5</v>
      </c>
      <c r="AF94" s="212">
        <f t="shared" si="4"/>
        <v>0.03005475400663443</v>
      </c>
      <c r="AG94" s="212">
        <f t="shared" si="4"/>
        <v>0.014108149154710044</v>
      </c>
      <c r="AH94" s="212">
        <f t="shared" si="4"/>
        <v>0.015946604851924385</v>
      </c>
      <c r="AI94" s="212">
        <f t="shared" si="2"/>
        <v>0</v>
      </c>
    </row>
    <row r="95" spans="1:35" s="12" customFormat="1" ht="12.75">
      <c r="A95" s="344" t="s">
        <v>99</v>
      </c>
      <c r="B95" s="336">
        <v>36951</v>
      </c>
      <c r="C95" s="357">
        <f t="shared" si="3"/>
        <v>0.018806783165344624</v>
      </c>
      <c r="D95" s="7">
        <v>10060.2</v>
      </c>
      <c r="E95" s="7">
        <v>1745.3</v>
      </c>
      <c r="F95" s="7">
        <v>504.8</v>
      </c>
      <c r="G95" s="7">
        <v>315.7</v>
      </c>
      <c r="H95" s="7">
        <v>138.6</v>
      </c>
      <c r="I95" s="7">
        <v>177</v>
      </c>
      <c r="J95" s="7">
        <v>0</v>
      </c>
      <c r="K95" s="7">
        <v>189.2</v>
      </c>
      <c r="L95" s="7">
        <v>156.6</v>
      </c>
      <c r="M95" s="7">
        <v>32.5</v>
      </c>
      <c r="N95" s="7">
        <v>1240.5</v>
      </c>
      <c r="O95" s="7">
        <v>1038.4</v>
      </c>
      <c r="P95" s="42">
        <v>202</v>
      </c>
      <c r="Q95" s="41"/>
      <c r="R95" s="49">
        <v>1577.5</v>
      </c>
      <c r="S95" s="7">
        <v>1988.5</v>
      </c>
      <c r="T95" s="7">
        <v>1675.3</v>
      </c>
      <c r="U95" s="7">
        <v>313.2</v>
      </c>
      <c r="V95" s="7">
        <v>1.1</v>
      </c>
      <c r="W95" s="7">
        <v>-412</v>
      </c>
      <c r="X95" s="7">
        <v>-167.8</v>
      </c>
      <c r="Y95" s="7">
        <v>1354.1</v>
      </c>
      <c r="Z95" s="7">
        <v>391.2</v>
      </c>
      <c r="AA95" s="7">
        <v>244.5</v>
      </c>
      <c r="AB95" s="7">
        <v>146.7</v>
      </c>
      <c r="AC95" s="7">
        <v>748</v>
      </c>
      <c r="AD95" s="7">
        <v>17.1</v>
      </c>
      <c r="AE95" s="7">
        <v>4.9</v>
      </c>
      <c r="AF95" s="212">
        <f t="shared" si="4"/>
        <v>0.03138108586310411</v>
      </c>
      <c r="AG95" s="212">
        <f t="shared" si="4"/>
        <v>0.013777062086240828</v>
      </c>
      <c r="AH95" s="212">
        <f t="shared" si="4"/>
        <v>0.017594083616627898</v>
      </c>
      <c r="AI95" s="212">
        <f t="shared" si="2"/>
        <v>0</v>
      </c>
    </row>
    <row r="96" spans="1:35" s="12" customFormat="1" ht="12.75">
      <c r="A96" s="344" t="s">
        <v>100</v>
      </c>
      <c r="B96" s="336">
        <v>37043</v>
      </c>
      <c r="C96" s="357">
        <f t="shared" si="3"/>
        <v>0.014685211579102572</v>
      </c>
      <c r="D96" s="7">
        <v>10173.5</v>
      </c>
      <c r="E96" s="7">
        <v>1704</v>
      </c>
      <c r="F96" s="7">
        <v>433.2</v>
      </c>
      <c r="G96" s="7">
        <v>283.8</v>
      </c>
      <c r="H96" s="7">
        <v>88.7</v>
      </c>
      <c r="I96" s="7">
        <v>195.1</v>
      </c>
      <c r="J96" s="7">
        <v>0</v>
      </c>
      <c r="K96" s="7">
        <v>149.4</v>
      </c>
      <c r="L96" s="7">
        <v>123.6</v>
      </c>
      <c r="M96" s="7">
        <v>25.8</v>
      </c>
      <c r="N96" s="7">
        <v>1270.8</v>
      </c>
      <c r="O96" s="7">
        <v>1067</v>
      </c>
      <c r="P96" s="42">
        <v>203.8</v>
      </c>
      <c r="Q96" s="41"/>
      <c r="R96" s="49">
        <v>1605.3</v>
      </c>
      <c r="S96" s="7">
        <v>1981.6</v>
      </c>
      <c r="T96" s="7">
        <v>1647.7</v>
      </c>
      <c r="U96" s="7">
        <v>333.9</v>
      </c>
      <c r="V96" s="7">
        <v>1</v>
      </c>
      <c r="W96" s="7">
        <v>-377.4</v>
      </c>
      <c r="X96" s="7">
        <v>-98.8</v>
      </c>
      <c r="Y96" s="7">
        <v>1350.8</v>
      </c>
      <c r="Z96" s="7">
        <v>353.2</v>
      </c>
      <c r="AA96" s="7">
        <v>211.9</v>
      </c>
      <c r="AB96" s="7">
        <v>141.4</v>
      </c>
      <c r="AC96" s="7">
        <v>710.7</v>
      </c>
      <c r="AD96" s="7">
        <v>16.6</v>
      </c>
      <c r="AE96" s="7">
        <v>4.2</v>
      </c>
      <c r="AF96" s="212">
        <f t="shared" si="4"/>
        <v>0.027896004324961914</v>
      </c>
      <c r="AG96" s="212">
        <f t="shared" si="4"/>
        <v>0.008718730033911633</v>
      </c>
      <c r="AH96" s="212">
        <f t="shared" si="4"/>
        <v>0.01917727429105028</v>
      </c>
      <c r="AI96" s="212">
        <f t="shared" si="2"/>
        <v>0</v>
      </c>
    </row>
    <row r="97" spans="1:35" s="12" customFormat="1" ht="12.75">
      <c r="A97" s="344" t="s">
        <v>101</v>
      </c>
      <c r="B97" s="336">
        <v>37135</v>
      </c>
      <c r="C97" s="357">
        <f t="shared" si="3"/>
        <v>-0.009574656711125121</v>
      </c>
      <c r="D97" s="7">
        <v>10151.8</v>
      </c>
      <c r="E97" s="7">
        <v>1647.9</v>
      </c>
      <c r="F97" s="7">
        <v>315.2</v>
      </c>
      <c r="G97" s="7">
        <v>412.4</v>
      </c>
      <c r="H97" s="7">
        <v>261.6</v>
      </c>
      <c r="I97" s="7">
        <v>150.9</v>
      </c>
      <c r="J97" s="7">
        <v>0</v>
      </c>
      <c r="K97" s="7">
        <v>-97.2</v>
      </c>
      <c r="L97" s="7">
        <v>-88.6</v>
      </c>
      <c r="M97" s="7">
        <v>-8.6</v>
      </c>
      <c r="N97" s="7">
        <v>1332.7</v>
      </c>
      <c r="O97" s="7">
        <v>1121.3</v>
      </c>
      <c r="P97" s="42">
        <v>211.4</v>
      </c>
      <c r="Q97" s="41"/>
      <c r="R97" s="49">
        <v>1576.8</v>
      </c>
      <c r="S97" s="7">
        <v>1929.3</v>
      </c>
      <c r="T97" s="7">
        <v>1613</v>
      </c>
      <c r="U97" s="7">
        <v>316.3</v>
      </c>
      <c r="V97" s="7">
        <v>1.2</v>
      </c>
      <c r="W97" s="7">
        <v>-353.7</v>
      </c>
      <c r="X97" s="7">
        <v>-71.1</v>
      </c>
      <c r="Y97" s="7">
        <v>1533.8</v>
      </c>
      <c r="Z97" s="7">
        <v>114.1</v>
      </c>
      <c r="AA97" s="7">
        <v>-0.2</v>
      </c>
      <c r="AB97" s="7">
        <v>114.3</v>
      </c>
      <c r="AC97" s="7">
        <v>596.6</v>
      </c>
      <c r="AD97" s="7">
        <v>16.1</v>
      </c>
      <c r="AE97" s="7">
        <v>3.1</v>
      </c>
      <c r="AF97" s="212">
        <f t="shared" si="4"/>
        <v>0.04062333773320988</v>
      </c>
      <c r="AG97" s="212">
        <f t="shared" si="4"/>
        <v>0.025768829173151563</v>
      </c>
      <c r="AH97" s="212">
        <f t="shared" si="4"/>
        <v>0.01486435902992573</v>
      </c>
      <c r="AI97" s="212">
        <f t="shared" si="2"/>
        <v>0</v>
      </c>
    </row>
    <row r="98" spans="1:35" s="12" customFormat="1" ht="12.75">
      <c r="A98" s="344" t="s">
        <v>102</v>
      </c>
      <c r="B98" s="336">
        <v>37226</v>
      </c>
      <c r="C98" s="357">
        <f t="shared" si="3"/>
        <v>-0.003426885029463445</v>
      </c>
      <c r="D98" s="7">
        <v>10300.9</v>
      </c>
      <c r="E98" s="7">
        <v>1533.1</v>
      </c>
      <c r="F98" s="7">
        <v>251.2</v>
      </c>
      <c r="G98" s="7">
        <v>286.5</v>
      </c>
      <c r="H98" s="7">
        <v>40.5</v>
      </c>
      <c r="I98" s="7">
        <v>246.1</v>
      </c>
      <c r="J98" s="7">
        <v>0</v>
      </c>
      <c r="K98" s="7">
        <v>-35.3</v>
      </c>
      <c r="L98" s="7">
        <v>-4.7</v>
      </c>
      <c r="M98" s="7">
        <v>-30.6</v>
      </c>
      <c r="N98" s="7">
        <v>1281.8</v>
      </c>
      <c r="O98" s="7">
        <v>1075.2</v>
      </c>
      <c r="P98" s="42">
        <v>206.6</v>
      </c>
      <c r="Q98" s="41"/>
      <c r="R98" s="49">
        <v>1512.2</v>
      </c>
      <c r="S98" s="7">
        <v>1854</v>
      </c>
      <c r="T98" s="7">
        <v>1521.4</v>
      </c>
      <c r="U98" s="7">
        <v>332.7</v>
      </c>
      <c r="V98" s="7">
        <v>1</v>
      </c>
      <c r="W98" s="7">
        <v>-342.9</v>
      </c>
      <c r="X98" s="7">
        <v>-20.9</v>
      </c>
      <c r="Y98" s="7">
        <v>1361.7</v>
      </c>
      <c r="Z98" s="7">
        <v>171.4</v>
      </c>
      <c r="AA98" s="7">
        <v>83.5</v>
      </c>
      <c r="AB98" s="7">
        <v>87.8</v>
      </c>
      <c r="AC98" s="7">
        <v>572.2</v>
      </c>
      <c r="AD98" s="7">
        <v>14.9</v>
      </c>
      <c r="AE98" s="7">
        <v>2.4</v>
      </c>
      <c r="AF98" s="212">
        <f t="shared" si="4"/>
        <v>0.02781310370938462</v>
      </c>
      <c r="AG98" s="212">
        <f t="shared" si="4"/>
        <v>0.003931695288761176</v>
      </c>
      <c r="AH98" s="212">
        <f t="shared" si="4"/>
        <v>0.02389111631022532</v>
      </c>
      <c r="AI98" s="212">
        <f t="shared" si="2"/>
        <v>0</v>
      </c>
    </row>
    <row r="99" spans="1:35" s="12" customFormat="1" ht="12.75">
      <c r="A99" s="344" t="s">
        <v>103</v>
      </c>
      <c r="B99" s="336">
        <v>37316</v>
      </c>
      <c r="C99" s="357">
        <f t="shared" si="3"/>
        <v>-0.023533954341425745</v>
      </c>
      <c r="D99" s="7">
        <v>10359.5</v>
      </c>
      <c r="E99" s="7">
        <v>1535.7</v>
      </c>
      <c r="F99" s="7">
        <v>253.7</v>
      </c>
      <c r="G99" s="7">
        <v>497.4</v>
      </c>
      <c r="H99" s="7">
        <v>225.4</v>
      </c>
      <c r="I99" s="7">
        <v>272</v>
      </c>
      <c r="J99" s="7">
        <v>0</v>
      </c>
      <c r="K99" s="7">
        <v>-243.8</v>
      </c>
      <c r="L99" s="7">
        <v>-208.5</v>
      </c>
      <c r="M99" s="7">
        <v>-35.3</v>
      </c>
      <c r="N99" s="7">
        <v>1282</v>
      </c>
      <c r="O99" s="7">
        <v>1073.1</v>
      </c>
      <c r="P99" s="42">
        <v>208.9</v>
      </c>
      <c r="Q99" s="41"/>
      <c r="R99" s="49">
        <v>1482.1</v>
      </c>
      <c r="S99" s="7">
        <v>1903.1</v>
      </c>
      <c r="T99" s="7">
        <v>1564.1</v>
      </c>
      <c r="U99" s="7">
        <v>339</v>
      </c>
      <c r="V99" s="7">
        <v>1.2</v>
      </c>
      <c r="W99" s="7">
        <v>-422.2</v>
      </c>
      <c r="X99" s="7">
        <v>-53.6</v>
      </c>
      <c r="Y99" s="7">
        <v>1570.5</v>
      </c>
      <c r="Z99" s="7">
        <v>-34.9</v>
      </c>
      <c r="AA99" s="7">
        <v>-119.9</v>
      </c>
      <c r="AB99" s="7">
        <v>85</v>
      </c>
      <c r="AC99" s="7">
        <v>621.1</v>
      </c>
      <c r="AD99" s="7">
        <v>14.7</v>
      </c>
      <c r="AE99" s="7">
        <v>2.4</v>
      </c>
      <c r="AF99" s="212">
        <f t="shared" si="4"/>
        <v>0.048013900284762774</v>
      </c>
      <c r="AG99" s="212">
        <f t="shared" si="4"/>
        <v>0.02175780684395965</v>
      </c>
      <c r="AH99" s="212">
        <f t="shared" si="4"/>
        <v>0.026256093440803128</v>
      </c>
      <c r="AI99" s="212">
        <f t="shared" si="2"/>
        <v>0</v>
      </c>
    </row>
    <row r="100" spans="1:35" s="12" customFormat="1" ht="12.75">
      <c r="A100" s="344" t="s">
        <v>104</v>
      </c>
      <c r="B100" s="336">
        <v>37408</v>
      </c>
      <c r="C100" s="357">
        <f t="shared" si="3"/>
        <v>-0.026476305382398285</v>
      </c>
      <c r="D100" s="7">
        <v>10443.3</v>
      </c>
      <c r="E100" s="7">
        <v>1512.6</v>
      </c>
      <c r="F100" s="7">
        <v>224.4</v>
      </c>
      <c r="G100" s="7">
        <v>500.9</v>
      </c>
      <c r="H100" s="7">
        <v>221.2</v>
      </c>
      <c r="I100" s="7">
        <v>279.7</v>
      </c>
      <c r="J100" s="7">
        <v>0</v>
      </c>
      <c r="K100" s="7">
        <v>-276.5</v>
      </c>
      <c r="L100" s="7">
        <v>-241.4</v>
      </c>
      <c r="M100" s="7">
        <v>-35.1</v>
      </c>
      <c r="N100" s="7">
        <v>1288.2</v>
      </c>
      <c r="O100" s="7">
        <v>1077.5</v>
      </c>
      <c r="P100" s="42">
        <v>210.8</v>
      </c>
      <c r="Q100" s="41"/>
      <c r="R100" s="49">
        <v>1455.9</v>
      </c>
      <c r="S100" s="7">
        <v>1915.4</v>
      </c>
      <c r="T100" s="7">
        <v>1571.4</v>
      </c>
      <c r="U100" s="7">
        <v>343.9</v>
      </c>
      <c r="V100" s="7">
        <v>1.2</v>
      </c>
      <c r="W100" s="7">
        <v>-460.7</v>
      </c>
      <c r="X100" s="7">
        <v>-56.7</v>
      </c>
      <c r="Y100" s="7">
        <v>1578.3</v>
      </c>
      <c r="Z100" s="7">
        <v>-65.7</v>
      </c>
      <c r="AA100" s="7">
        <v>-152.8</v>
      </c>
      <c r="AB100" s="7">
        <v>87</v>
      </c>
      <c r="AC100" s="7">
        <v>627.2</v>
      </c>
      <c r="AD100" s="7">
        <v>14.4</v>
      </c>
      <c r="AE100" s="7">
        <v>2.1</v>
      </c>
      <c r="AF100" s="212">
        <f t="shared" si="4"/>
        <v>0.04796376624247125</v>
      </c>
      <c r="AG100" s="212">
        <f t="shared" si="4"/>
        <v>0.021181044305918627</v>
      </c>
      <c r="AH100" s="212">
        <f t="shared" si="4"/>
        <v>0.026782721936552623</v>
      </c>
      <c r="AI100" s="212">
        <f t="shared" si="2"/>
        <v>0</v>
      </c>
    </row>
    <row r="101" spans="1:35" s="12" customFormat="1" ht="12.75">
      <c r="A101" s="344" t="s">
        <v>105</v>
      </c>
      <c r="B101" s="336">
        <v>37500</v>
      </c>
      <c r="C101" s="357">
        <f t="shared" si="3"/>
        <v>-0.026399545325376528</v>
      </c>
      <c r="D101" s="7">
        <v>10557</v>
      </c>
      <c r="E101" s="7">
        <v>1461.5</v>
      </c>
      <c r="F101" s="7">
        <v>166.7</v>
      </c>
      <c r="G101" s="7">
        <v>445.4</v>
      </c>
      <c r="H101" s="7">
        <v>153</v>
      </c>
      <c r="I101" s="7">
        <v>292.4</v>
      </c>
      <c r="J101" s="7">
        <v>0</v>
      </c>
      <c r="K101" s="7">
        <v>-278.7</v>
      </c>
      <c r="L101" s="7">
        <v>-247.3</v>
      </c>
      <c r="M101" s="7">
        <v>-31.4</v>
      </c>
      <c r="N101" s="7">
        <v>1294.9</v>
      </c>
      <c r="O101" s="7">
        <v>1082.4</v>
      </c>
      <c r="P101" s="42">
        <v>212.5</v>
      </c>
      <c r="Q101" s="41"/>
      <c r="R101" s="49">
        <v>1476.1</v>
      </c>
      <c r="S101" s="7">
        <v>1939.7</v>
      </c>
      <c r="T101" s="7">
        <v>1592.9</v>
      </c>
      <c r="U101" s="7">
        <v>346.8</v>
      </c>
      <c r="V101" s="7">
        <v>1.5</v>
      </c>
      <c r="W101" s="7">
        <v>-465.1</v>
      </c>
      <c r="X101" s="7">
        <v>14.6</v>
      </c>
      <c r="Y101" s="7">
        <v>1527.7</v>
      </c>
      <c r="Z101" s="7">
        <v>-66.2</v>
      </c>
      <c r="AA101" s="7">
        <v>-158.4</v>
      </c>
      <c r="AB101" s="7">
        <v>92.2</v>
      </c>
      <c r="AC101" s="7">
        <v>644.8</v>
      </c>
      <c r="AD101" s="7">
        <v>13.9</v>
      </c>
      <c r="AE101" s="7">
        <v>1.6</v>
      </c>
      <c r="AF101" s="212">
        <f t="shared" si="4"/>
        <v>0.04219001610305958</v>
      </c>
      <c r="AG101" s="212">
        <f t="shared" si="4"/>
        <v>0.014492753623188406</v>
      </c>
      <c r="AH101" s="212">
        <f t="shared" si="4"/>
        <v>0.027697262479871174</v>
      </c>
      <c r="AI101" s="212">
        <f t="shared" si="2"/>
        <v>0</v>
      </c>
    </row>
    <row r="102" spans="1:35" s="12" customFormat="1" ht="12.75">
      <c r="A102" s="344" t="s">
        <v>106</v>
      </c>
      <c r="B102" s="336">
        <v>37591</v>
      </c>
      <c r="C102" s="357">
        <f t="shared" si="3"/>
        <v>-0.030964843860127243</v>
      </c>
      <c r="D102" s="7">
        <v>10641.1</v>
      </c>
      <c r="E102" s="7">
        <v>1446.6</v>
      </c>
      <c r="F102" s="7">
        <v>143.8</v>
      </c>
      <c r="G102" s="7">
        <v>473.3</v>
      </c>
      <c r="H102" s="7">
        <v>139.3</v>
      </c>
      <c r="I102" s="7">
        <v>334</v>
      </c>
      <c r="J102" s="7">
        <v>0</v>
      </c>
      <c r="K102" s="7">
        <v>-329.5</v>
      </c>
      <c r="L102" s="7">
        <v>-294.6</v>
      </c>
      <c r="M102" s="7">
        <v>-34.9</v>
      </c>
      <c r="N102" s="7">
        <v>1302.7</v>
      </c>
      <c r="O102" s="7">
        <v>1088.4</v>
      </c>
      <c r="P102" s="42">
        <v>214.3</v>
      </c>
      <c r="Q102" s="41"/>
      <c r="R102" s="49">
        <v>1458.3</v>
      </c>
      <c r="S102" s="7">
        <v>1947.4</v>
      </c>
      <c r="T102" s="7">
        <v>1600.1</v>
      </c>
      <c r="U102" s="7">
        <v>347.4</v>
      </c>
      <c r="V102" s="7">
        <v>1.6</v>
      </c>
      <c r="W102" s="7">
        <v>-490.7</v>
      </c>
      <c r="X102" s="7">
        <v>11.7</v>
      </c>
      <c r="Y102" s="7">
        <v>1561.7</v>
      </c>
      <c r="Z102" s="7">
        <v>-115.2</v>
      </c>
      <c r="AA102" s="7">
        <v>-205.1</v>
      </c>
      <c r="AB102" s="7">
        <v>90</v>
      </c>
      <c r="AC102" s="7">
        <v>644.7</v>
      </c>
      <c r="AD102" s="7">
        <v>13.6</v>
      </c>
      <c r="AE102" s="7">
        <v>1.4</v>
      </c>
      <c r="AF102" s="212">
        <f t="shared" si="4"/>
        <v>0.04447848436721767</v>
      </c>
      <c r="AG102" s="212">
        <f t="shared" si="4"/>
        <v>0.013090751895950607</v>
      </c>
      <c r="AH102" s="212">
        <f t="shared" si="4"/>
        <v>0.03138773247126707</v>
      </c>
      <c r="AI102" s="212">
        <f t="shared" si="2"/>
        <v>0</v>
      </c>
    </row>
    <row r="103" spans="1:35" s="12" customFormat="1" ht="12.75">
      <c r="A103" s="344" t="s">
        <v>107</v>
      </c>
      <c r="B103" s="336">
        <v>37681</v>
      </c>
      <c r="C103" s="357">
        <f t="shared" si="3"/>
        <v>-0.03270388742566241</v>
      </c>
      <c r="D103" s="7">
        <v>10744.9</v>
      </c>
      <c r="E103" s="7">
        <v>1402.6</v>
      </c>
      <c r="F103" s="7">
        <v>85.5</v>
      </c>
      <c r="G103" s="7">
        <v>436.9</v>
      </c>
      <c r="H103" s="7">
        <v>149.1</v>
      </c>
      <c r="I103" s="7">
        <v>277.8</v>
      </c>
      <c r="J103" s="7">
        <v>10</v>
      </c>
      <c r="K103" s="7">
        <v>-351.4</v>
      </c>
      <c r="L103" s="7">
        <v>-290.2</v>
      </c>
      <c r="M103" s="7">
        <v>-61.2</v>
      </c>
      <c r="N103" s="7">
        <v>1317</v>
      </c>
      <c r="O103" s="7">
        <v>1101.1</v>
      </c>
      <c r="P103" s="42">
        <v>215.9</v>
      </c>
      <c r="Q103" s="41"/>
      <c r="R103" s="49">
        <v>1423.8</v>
      </c>
      <c r="S103" s="7">
        <v>1954.6</v>
      </c>
      <c r="T103" s="7">
        <v>1606.4</v>
      </c>
      <c r="U103" s="7">
        <v>348.2</v>
      </c>
      <c r="V103" s="7">
        <v>1.7</v>
      </c>
      <c r="W103" s="7">
        <v>-532.5</v>
      </c>
      <c r="X103" s="7">
        <v>21.3</v>
      </c>
      <c r="Y103" s="7">
        <v>1538.1</v>
      </c>
      <c r="Z103" s="7">
        <v>-135.5</v>
      </c>
      <c r="AA103" s="7">
        <v>-200.4</v>
      </c>
      <c r="AB103" s="7">
        <v>64.9</v>
      </c>
      <c r="AC103" s="7">
        <v>637.6</v>
      </c>
      <c r="AD103" s="7">
        <v>13.1</v>
      </c>
      <c r="AE103" s="7">
        <v>0.8</v>
      </c>
      <c r="AF103" s="212">
        <f t="shared" si="4"/>
        <v>0.04066115087157628</v>
      </c>
      <c r="AG103" s="212">
        <f t="shared" si="4"/>
        <v>0.013876350640769109</v>
      </c>
      <c r="AH103" s="212">
        <f t="shared" si="4"/>
        <v>0.025854126143565786</v>
      </c>
      <c r="AI103" s="212">
        <f t="shared" si="2"/>
        <v>0.000930674087241389</v>
      </c>
    </row>
    <row r="104" spans="1:35" s="12" customFormat="1" ht="12.75">
      <c r="A104" s="344" t="s">
        <v>108</v>
      </c>
      <c r="B104" s="336">
        <v>37773</v>
      </c>
      <c r="C104" s="357">
        <f t="shared" si="3"/>
        <v>-0.036065904999816316</v>
      </c>
      <c r="D104" s="7">
        <v>10888.4</v>
      </c>
      <c r="E104" s="7">
        <v>1435.6</v>
      </c>
      <c r="F104" s="7">
        <v>106.2</v>
      </c>
      <c r="G104" s="7">
        <v>498.9</v>
      </c>
      <c r="H104" s="7">
        <v>173.9</v>
      </c>
      <c r="I104" s="7">
        <v>310</v>
      </c>
      <c r="J104" s="7">
        <v>15</v>
      </c>
      <c r="K104" s="7">
        <v>-392.7</v>
      </c>
      <c r="L104" s="7">
        <v>-365.5</v>
      </c>
      <c r="M104" s="7">
        <v>-27.2</v>
      </c>
      <c r="N104" s="7">
        <v>1329.5</v>
      </c>
      <c r="O104" s="7">
        <v>1111.7</v>
      </c>
      <c r="P104" s="42">
        <v>217.7</v>
      </c>
      <c r="Q104" s="41"/>
      <c r="R104" s="49">
        <v>1456.7</v>
      </c>
      <c r="S104" s="7">
        <v>1969.6</v>
      </c>
      <c r="T104" s="7">
        <v>1617.1</v>
      </c>
      <c r="U104" s="7">
        <v>352.5</v>
      </c>
      <c r="V104" s="7">
        <v>6.4</v>
      </c>
      <c r="W104" s="7">
        <v>-519.2</v>
      </c>
      <c r="X104" s="7">
        <v>21.1</v>
      </c>
      <c r="Y104" s="7">
        <v>1610.6</v>
      </c>
      <c r="Z104" s="7">
        <v>-175</v>
      </c>
      <c r="AA104" s="7">
        <v>-274.9</v>
      </c>
      <c r="AB104" s="7">
        <v>100</v>
      </c>
      <c r="AC104" s="7">
        <v>640.1</v>
      </c>
      <c r="AD104" s="7">
        <v>13.2</v>
      </c>
      <c r="AE104" s="7">
        <v>1</v>
      </c>
      <c r="AF104" s="212">
        <f t="shared" si="4"/>
        <v>0.045819404136512254</v>
      </c>
      <c r="AG104" s="212">
        <f t="shared" si="4"/>
        <v>0.01597112523419419</v>
      </c>
      <c r="AH104" s="212">
        <f t="shared" si="4"/>
        <v>0.028470666029903384</v>
      </c>
      <c r="AI104" s="212">
        <f t="shared" si="2"/>
        <v>0.0013776128724146798</v>
      </c>
    </row>
    <row r="105" spans="1:35" s="12" customFormat="1" ht="12.75">
      <c r="A105" s="344" t="s">
        <v>109</v>
      </c>
      <c r="B105" s="336">
        <v>37865</v>
      </c>
      <c r="C105" s="357">
        <f t="shared" si="3"/>
        <v>-0.041257473204186795</v>
      </c>
      <c r="D105" s="7">
        <v>11139.8</v>
      </c>
      <c r="E105" s="7">
        <v>1445.6</v>
      </c>
      <c r="F105" s="7">
        <v>103</v>
      </c>
      <c r="G105" s="7">
        <v>562.6</v>
      </c>
      <c r="H105" s="7">
        <v>194</v>
      </c>
      <c r="I105" s="7">
        <v>343.6</v>
      </c>
      <c r="J105" s="7">
        <v>25</v>
      </c>
      <c r="K105" s="7">
        <v>-459.6</v>
      </c>
      <c r="L105" s="7">
        <v>-451.4</v>
      </c>
      <c r="M105" s="7">
        <v>-8.2</v>
      </c>
      <c r="N105" s="7">
        <v>1342.6</v>
      </c>
      <c r="O105" s="7">
        <v>1123.6</v>
      </c>
      <c r="P105" s="42">
        <v>219</v>
      </c>
      <c r="Q105" s="41"/>
      <c r="R105" s="49">
        <v>1543.5</v>
      </c>
      <c r="S105" s="7">
        <v>2053.4</v>
      </c>
      <c r="T105" s="7">
        <v>1690.5</v>
      </c>
      <c r="U105" s="7">
        <v>362.8</v>
      </c>
      <c r="V105" s="7">
        <v>3.3</v>
      </c>
      <c r="W105" s="7">
        <v>-513.2</v>
      </c>
      <c r="X105" s="7">
        <v>97.9</v>
      </c>
      <c r="Y105" s="7">
        <v>1686.2</v>
      </c>
      <c r="Z105" s="7">
        <v>-240.6</v>
      </c>
      <c r="AA105" s="7">
        <v>-360.7</v>
      </c>
      <c r="AB105" s="7">
        <v>120.1</v>
      </c>
      <c r="AC105" s="7">
        <v>710.7</v>
      </c>
      <c r="AD105" s="7">
        <v>13.1</v>
      </c>
      <c r="AE105" s="7">
        <v>0.9</v>
      </c>
      <c r="AF105" s="212">
        <f t="shared" si="4"/>
        <v>0.050503599705560245</v>
      </c>
      <c r="AG105" s="212">
        <f t="shared" si="4"/>
        <v>0.01741503438122767</v>
      </c>
      <c r="AH105" s="212">
        <f t="shared" si="4"/>
        <v>0.030844359862834167</v>
      </c>
      <c r="AI105" s="212">
        <f t="shared" si="2"/>
        <v>0.002244205461498411</v>
      </c>
    </row>
    <row r="106" spans="1:35" s="12" customFormat="1" ht="12.75">
      <c r="A106" s="344" t="s">
        <v>110</v>
      </c>
      <c r="B106" s="336">
        <v>37956</v>
      </c>
      <c r="C106" s="357">
        <f t="shared" si="3"/>
        <v>-0.03242367645366592</v>
      </c>
      <c r="D106" s="7">
        <v>11297.3</v>
      </c>
      <c r="E106" s="7">
        <v>1552.2</v>
      </c>
      <c r="F106" s="7">
        <v>195.2</v>
      </c>
      <c r="G106" s="7">
        <v>561.5</v>
      </c>
      <c r="H106" s="7">
        <v>182.5</v>
      </c>
      <c r="I106" s="7">
        <v>369</v>
      </c>
      <c r="J106" s="7">
        <v>10</v>
      </c>
      <c r="K106" s="7">
        <v>-366.3</v>
      </c>
      <c r="L106" s="7">
        <v>-381.5</v>
      </c>
      <c r="M106" s="7">
        <v>15.2</v>
      </c>
      <c r="N106" s="7">
        <v>1357</v>
      </c>
      <c r="O106" s="7">
        <v>1136.7</v>
      </c>
      <c r="P106" s="42">
        <v>220.2</v>
      </c>
      <c r="Q106" s="41"/>
      <c r="R106" s="49">
        <v>1607.1</v>
      </c>
      <c r="S106" s="7">
        <v>2102.6</v>
      </c>
      <c r="T106" s="7">
        <v>1742.3</v>
      </c>
      <c r="U106" s="7">
        <v>360.3</v>
      </c>
      <c r="V106" s="7">
        <v>1.4</v>
      </c>
      <c r="W106" s="7">
        <v>-496.9</v>
      </c>
      <c r="X106" s="7">
        <v>54.9</v>
      </c>
      <c r="Y106" s="7">
        <v>1698.2</v>
      </c>
      <c r="Z106" s="7">
        <v>-146</v>
      </c>
      <c r="AA106" s="7">
        <v>-290.7</v>
      </c>
      <c r="AB106" s="7">
        <v>144.7</v>
      </c>
      <c r="AC106" s="7">
        <v>745.6</v>
      </c>
      <c r="AD106" s="7">
        <v>13.8</v>
      </c>
      <c r="AE106" s="7">
        <v>1.7</v>
      </c>
      <c r="AF106" s="212">
        <f t="shared" si="4"/>
        <v>0.04970214121958345</v>
      </c>
      <c r="AG106" s="212">
        <f t="shared" si="4"/>
        <v>0.01615430235543006</v>
      </c>
      <c r="AH106" s="212">
        <f t="shared" si="4"/>
        <v>0.03266267161180105</v>
      </c>
      <c r="AI106" s="212">
        <f t="shared" si="2"/>
        <v>0.000885167252352332</v>
      </c>
    </row>
    <row r="107" spans="1:35" s="12" customFormat="1" ht="12.75">
      <c r="A107" s="344" t="s">
        <v>111</v>
      </c>
      <c r="B107" s="336">
        <v>38047</v>
      </c>
      <c r="C107" s="357">
        <f t="shared" si="3"/>
        <v>-0.036143111768030256</v>
      </c>
      <c r="D107" s="7">
        <v>11501.5</v>
      </c>
      <c r="E107" s="7">
        <v>1532.7</v>
      </c>
      <c r="F107" s="7">
        <v>159.5</v>
      </c>
      <c r="G107" s="7">
        <v>575.2</v>
      </c>
      <c r="H107" s="7">
        <v>178.9</v>
      </c>
      <c r="I107" s="7">
        <v>401.3</v>
      </c>
      <c r="J107" s="7">
        <v>-5</v>
      </c>
      <c r="K107" s="7">
        <v>-415.7</v>
      </c>
      <c r="L107" s="7">
        <v>-401</v>
      </c>
      <c r="M107" s="7">
        <v>-14.7</v>
      </c>
      <c r="N107" s="7">
        <v>1373.2</v>
      </c>
      <c r="O107" s="7">
        <v>1150.3</v>
      </c>
      <c r="P107" s="42">
        <v>223</v>
      </c>
      <c r="Q107" s="41"/>
      <c r="R107" s="49">
        <v>1576.7</v>
      </c>
      <c r="S107" s="7">
        <v>2140.2</v>
      </c>
      <c r="T107" s="7">
        <v>1781.9</v>
      </c>
      <c r="U107" s="7">
        <v>358.3</v>
      </c>
      <c r="V107" s="7">
        <v>1.8</v>
      </c>
      <c r="W107" s="7">
        <v>-565.4</v>
      </c>
      <c r="X107" s="7">
        <v>43.9</v>
      </c>
      <c r="Y107" s="7">
        <v>1725.5</v>
      </c>
      <c r="Z107" s="7">
        <v>-192.7</v>
      </c>
      <c r="AA107" s="7">
        <v>-309.2</v>
      </c>
      <c r="AB107" s="7">
        <v>116.5</v>
      </c>
      <c r="AC107" s="7">
        <v>767</v>
      </c>
      <c r="AD107" s="7">
        <v>13.4</v>
      </c>
      <c r="AE107" s="7">
        <v>1.4</v>
      </c>
      <c r="AF107" s="212">
        <f t="shared" si="4"/>
        <v>0.05001086814763292</v>
      </c>
      <c r="AG107" s="212">
        <f t="shared" si="4"/>
        <v>0.015554492892231448</v>
      </c>
      <c r="AH107" s="212">
        <f t="shared" si="4"/>
        <v>0.03489110116071817</v>
      </c>
      <c r="AI107" s="212">
        <f t="shared" si="2"/>
        <v>-0.0004347259053166978</v>
      </c>
    </row>
    <row r="108" spans="1:35" s="12" customFormat="1" ht="12.75">
      <c r="A108" s="344" t="s">
        <v>112</v>
      </c>
      <c r="B108" s="336">
        <v>38139</v>
      </c>
      <c r="C108" s="357">
        <f t="shared" si="3"/>
        <v>-0.033730549115888346</v>
      </c>
      <c r="D108" s="7">
        <v>11689.7</v>
      </c>
      <c r="E108" s="7">
        <v>1525.8</v>
      </c>
      <c r="F108" s="7">
        <v>131.3</v>
      </c>
      <c r="G108" s="7">
        <v>525.6</v>
      </c>
      <c r="H108" s="7">
        <v>168.3</v>
      </c>
      <c r="I108" s="7">
        <v>377.2</v>
      </c>
      <c r="J108" s="7">
        <v>-20</v>
      </c>
      <c r="K108" s="7">
        <v>-394.3</v>
      </c>
      <c r="L108" s="7">
        <v>-380.6</v>
      </c>
      <c r="M108" s="7">
        <v>-13.6</v>
      </c>
      <c r="N108" s="7">
        <v>1394.5</v>
      </c>
      <c r="O108" s="7">
        <v>1166.4</v>
      </c>
      <c r="P108" s="42">
        <v>228.1</v>
      </c>
      <c r="Q108" s="41"/>
      <c r="R108" s="49">
        <v>1614</v>
      </c>
      <c r="S108" s="7">
        <v>2263.8</v>
      </c>
      <c r="T108" s="7">
        <v>1892.2</v>
      </c>
      <c r="U108" s="7">
        <v>371.7</v>
      </c>
      <c r="V108" s="7">
        <v>1.6</v>
      </c>
      <c r="W108" s="7">
        <v>-651.4</v>
      </c>
      <c r="X108" s="7">
        <v>88.2</v>
      </c>
      <c r="Y108" s="7">
        <v>1691.9</v>
      </c>
      <c r="Z108" s="7">
        <v>-166.1</v>
      </c>
      <c r="AA108" s="7">
        <v>-286.8</v>
      </c>
      <c r="AB108" s="7">
        <v>120.7</v>
      </c>
      <c r="AC108" s="7">
        <v>869.3</v>
      </c>
      <c r="AD108" s="7">
        <v>13.2</v>
      </c>
      <c r="AE108" s="7">
        <v>1.1</v>
      </c>
      <c r="AF108" s="212">
        <f t="shared" si="4"/>
        <v>0.044962659435229306</v>
      </c>
      <c r="AG108" s="212">
        <f t="shared" si="4"/>
        <v>0.014397289921897054</v>
      </c>
      <c r="AH108" s="212">
        <f t="shared" si="4"/>
        <v>0.03226772286713944</v>
      </c>
      <c r="AI108" s="212">
        <f t="shared" si="2"/>
        <v>-0.0017109078932735656</v>
      </c>
    </row>
    <row r="109" spans="1:35" s="12" customFormat="1" ht="12.75">
      <c r="A109" s="344" t="s">
        <v>113</v>
      </c>
      <c r="B109" s="336">
        <v>38231</v>
      </c>
      <c r="C109" s="357">
        <f t="shared" si="3"/>
        <v>-0.03401349058276278</v>
      </c>
      <c r="D109" s="7">
        <v>11845.3</v>
      </c>
      <c r="E109" s="7">
        <v>1575.4</v>
      </c>
      <c r="F109" s="7">
        <v>40.5</v>
      </c>
      <c r="G109" s="7">
        <v>443.4</v>
      </c>
      <c r="H109" s="7">
        <v>141.2</v>
      </c>
      <c r="I109" s="7">
        <v>327.2</v>
      </c>
      <c r="J109" s="7">
        <v>-25</v>
      </c>
      <c r="K109" s="7">
        <v>-402.9</v>
      </c>
      <c r="L109" s="7">
        <v>-380.6</v>
      </c>
      <c r="M109" s="7">
        <v>-22.3</v>
      </c>
      <c r="N109" s="7">
        <v>1534.9</v>
      </c>
      <c r="O109" s="7">
        <v>1301.9</v>
      </c>
      <c r="P109" s="42">
        <v>233</v>
      </c>
      <c r="Q109" s="41"/>
      <c r="R109" s="49">
        <v>1642.2</v>
      </c>
      <c r="S109" s="7">
        <v>2293.6</v>
      </c>
      <c r="T109" s="7">
        <v>1917.7</v>
      </c>
      <c r="U109" s="7">
        <v>375.9</v>
      </c>
      <c r="V109" s="7">
        <v>3.7</v>
      </c>
      <c r="W109" s="7">
        <v>-655.1</v>
      </c>
      <c r="X109" s="7">
        <v>66.8</v>
      </c>
      <c r="Y109" s="7">
        <v>1745.3</v>
      </c>
      <c r="Z109" s="7">
        <v>-169.9</v>
      </c>
      <c r="AA109" s="7">
        <v>-286.1</v>
      </c>
      <c r="AB109" s="7">
        <v>116.2</v>
      </c>
      <c r="AC109" s="7">
        <v>758.7</v>
      </c>
      <c r="AD109" s="7">
        <v>13.4</v>
      </c>
      <c r="AE109" s="7">
        <v>0.3</v>
      </c>
      <c r="AF109" s="212">
        <f t="shared" si="4"/>
        <v>0.03743256819160342</v>
      </c>
      <c r="AG109" s="212">
        <f t="shared" si="4"/>
        <v>0.011920339712797481</v>
      </c>
      <c r="AH109" s="212">
        <f t="shared" si="4"/>
        <v>0.027622770212658188</v>
      </c>
      <c r="AI109" s="212">
        <f t="shared" si="2"/>
        <v>-0.0021105417338522455</v>
      </c>
    </row>
    <row r="110" spans="1:35" s="12" customFormat="1" ht="12.75">
      <c r="A110" s="344" t="s">
        <v>114</v>
      </c>
      <c r="B110" s="336">
        <v>38322</v>
      </c>
      <c r="C110" s="357">
        <f t="shared" si="3"/>
        <v>-0.03055381922740343</v>
      </c>
      <c r="D110" s="7">
        <v>11998.5</v>
      </c>
      <c r="E110" s="7">
        <v>1540.6</v>
      </c>
      <c r="F110" s="7">
        <v>98.6</v>
      </c>
      <c r="G110" s="7">
        <v>465.2</v>
      </c>
      <c r="H110" s="7">
        <v>208.9</v>
      </c>
      <c r="I110" s="7">
        <v>266.2</v>
      </c>
      <c r="J110" s="7">
        <v>-10</v>
      </c>
      <c r="K110" s="7">
        <v>-366.6</v>
      </c>
      <c r="L110" s="7">
        <v>-365.7</v>
      </c>
      <c r="M110" s="7">
        <v>-0.9</v>
      </c>
      <c r="N110" s="7">
        <v>1442</v>
      </c>
      <c r="O110" s="7">
        <v>1203.1</v>
      </c>
      <c r="P110" s="42">
        <v>238.9</v>
      </c>
      <c r="Q110" s="41"/>
      <c r="R110" s="49">
        <v>1608.4</v>
      </c>
      <c r="S110" s="7">
        <v>2339.9</v>
      </c>
      <c r="T110" s="7">
        <v>1960.2</v>
      </c>
      <c r="U110" s="7">
        <v>379.7</v>
      </c>
      <c r="V110" s="7">
        <v>1.9</v>
      </c>
      <c r="W110" s="7">
        <v>-733.4</v>
      </c>
      <c r="X110" s="7">
        <v>67.8</v>
      </c>
      <c r="Y110" s="7">
        <v>1668.3</v>
      </c>
      <c r="Z110" s="7">
        <v>-127.7</v>
      </c>
      <c r="AA110" s="7">
        <v>-269.5</v>
      </c>
      <c r="AB110" s="7">
        <v>141.8</v>
      </c>
      <c r="AC110" s="7">
        <v>897.9</v>
      </c>
      <c r="AD110" s="7">
        <v>12.9</v>
      </c>
      <c r="AE110" s="7">
        <v>0.8</v>
      </c>
      <c r="AF110" s="212">
        <f t="shared" si="4"/>
        <v>0.03877151310580489</v>
      </c>
      <c r="AG110" s="212">
        <f t="shared" si="4"/>
        <v>0.017410509647039215</v>
      </c>
      <c r="AH110" s="212">
        <f t="shared" si="4"/>
        <v>0.022186106596657915</v>
      </c>
      <c r="AI110" s="212">
        <f t="shared" si="2"/>
        <v>-0.0008334375130224611</v>
      </c>
    </row>
    <row r="111" spans="1:35" s="12" customFormat="1" ht="12.75">
      <c r="A111" s="344" t="s">
        <v>115</v>
      </c>
      <c r="B111" s="336">
        <v>38412</v>
      </c>
      <c r="C111" s="357">
        <f t="shared" si="3"/>
        <v>-0.02265820192504608</v>
      </c>
      <c r="D111" s="7">
        <v>12207.5</v>
      </c>
      <c r="E111" s="7">
        <v>1608.4</v>
      </c>
      <c r="F111" s="7">
        <v>140.5</v>
      </c>
      <c r="G111" s="7">
        <v>417.2</v>
      </c>
      <c r="H111" s="7">
        <v>52.5</v>
      </c>
      <c r="I111" s="7">
        <v>364.7</v>
      </c>
      <c r="J111" s="7">
        <v>0</v>
      </c>
      <c r="K111" s="7">
        <v>-276.6</v>
      </c>
      <c r="L111" s="7">
        <v>-287.6</v>
      </c>
      <c r="M111" s="7">
        <v>10.9</v>
      </c>
      <c r="N111" s="7">
        <v>1467.8</v>
      </c>
      <c r="O111" s="7">
        <v>1225.7</v>
      </c>
      <c r="P111" s="42">
        <v>242.1</v>
      </c>
      <c r="Q111" s="41"/>
      <c r="R111" s="49">
        <v>1645.7</v>
      </c>
      <c r="S111" s="7">
        <v>2397.1</v>
      </c>
      <c r="T111" s="7">
        <v>2013.5</v>
      </c>
      <c r="U111" s="7">
        <v>383.6</v>
      </c>
      <c r="V111" s="7">
        <v>10.8</v>
      </c>
      <c r="W111" s="7">
        <v>-762.1</v>
      </c>
      <c r="X111" s="7">
        <v>37.4</v>
      </c>
      <c r="Y111" s="7">
        <v>1642.9</v>
      </c>
      <c r="Z111" s="7">
        <v>-34.5</v>
      </c>
      <c r="AA111" s="7">
        <v>-190.1</v>
      </c>
      <c r="AB111" s="7">
        <v>155.6</v>
      </c>
      <c r="AC111" s="7">
        <v>929.3</v>
      </c>
      <c r="AD111" s="7">
        <v>13.2</v>
      </c>
      <c r="AE111" s="7">
        <v>1.2</v>
      </c>
      <c r="AF111" s="212">
        <f t="shared" si="4"/>
        <v>0.03417571165267254</v>
      </c>
      <c r="AG111" s="212">
        <f t="shared" si="4"/>
        <v>0.004300634855621544</v>
      </c>
      <c r="AH111" s="212">
        <f t="shared" si="4"/>
        <v>0.02987507679705099</v>
      </c>
      <c r="AI111" s="212">
        <f t="shared" si="2"/>
        <v>0</v>
      </c>
    </row>
    <row r="112" spans="1:35" s="12" customFormat="1" ht="12.75">
      <c r="A112" s="344" t="s">
        <v>116</v>
      </c>
      <c r="B112" s="336">
        <v>38504</v>
      </c>
      <c r="C112" s="357">
        <f t="shared" si="3"/>
        <v>-0.022392642994521036</v>
      </c>
      <c r="D112" s="7">
        <v>12374.6</v>
      </c>
      <c r="E112" s="7">
        <v>1565</v>
      </c>
      <c r="F112" s="7">
        <v>74</v>
      </c>
      <c r="G112" s="7">
        <v>351.1</v>
      </c>
      <c r="H112" s="7">
        <v>-30.8</v>
      </c>
      <c r="I112" s="7">
        <v>381.9</v>
      </c>
      <c r="J112" s="7">
        <v>0</v>
      </c>
      <c r="K112" s="7">
        <v>-277.1</v>
      </c>
      <c r="L112" s="7">
        <v>-289.6</v>
      </c>
      <c r="M112" s="7">
        <v>12.4</v>
      </c>
      <c r="N112" s="7">
        <v>1491.1</v>
      </c>
      <c r="O112" s="7">
        <v>1244.9</v>
      </c>
      <c r="P112" s="42">
        <v>246.2</v>
      </c>
      <c r="Q112" s="41"/>
      <c r="R112" s="49">
        <v>1653.1</v>
      </c>
      <c r="S112" s="7">
        <v>2404.4</v>
      </c>
      <c r="T112" s="7">
        <v>2009.1</v>
      </c>
      <c r="U112" s="7">
        <v>395.3</v>
      </c>
      <c r="V112" s="7">
        <v>2.4</v>
      </c>
      <c r="W112" s="7">
        <v>-753.6</v>
      </c>
      <c r="X112" s="7">
        <v>88.1</v>
      </c>
      <c r="Y112" s="7">
        <v>1596</v>
      </c>
      <c r="Z112" s="7">
        <v>-31</v>
      </c>
      <c r="AA112" s="7">
        <v>-191.3</v>
      </c>
      <c r="AB112" s="7">
        <v>160.3</v>
      </c>
      <c r="AC112" s="7">
        <v>913.3</v>
      </c>
      <c r="AD112" s="7">
        <v>12.7</v>
      </c>
      <c r="AE112" s="7">
        <v>0.6</v>
      </c>
      <c r="AF112" s="212">
        <f t="shared" si="4"/>
        <v>0.028372634266966207</v>
      </c>
      <c r="AG112" s="212">
        <f t="shared" si="4"/>
        <v>-0.0024889693404231247</v>
      </c>
      <c r="AH112" s="212">
        <f t="shared" si="4"/>
        <v>0.030861603607389328</v>
      </c>
      <c r="AI112" s="212">
        <f t="shared" si="2"/>
        <v>0</v>
      </c>
    </row>
    <row r="113" spans="1:35" s="12" customFormat="1" ht="12.75">
      <c r="A113" s="344" t="s">
        <v>117</v>
      </c>
      <c r="B113" s="336">
        <v>38596</v>
      </c>
      <c r="C113" s="357">
        <f t="shared" si="3"/>
        <v>-0.0329011460750691</v>
      </c>
      <c r="D113" s="7">
        <v>12625.7</v>
      </c>
      <c r="E113" s="7">
        <v>1653.5</v>
      </c>
      <c r="F113" s="7">
        <v>-244.5</v>
      </c>
      <c r="G113" s="7">
        <v>170.9</v>
      </c>
      <c r="H113" s="7">
        <v>-132.6</v>
      </c>
      <c r="I113" s="7">
        <v>303.5</v>
      </c>
      <c r="J113" s="7">
        <v>0</v>
      </c>
      <c r="K113" s="7">
        <v>-415.4</v>
      </c>
      <c r="L113" s="7">
        <v>-396</v>
      </c>
      <c r="M113" s="7">
        <v>-19.3</v>
      </c>
      <c r="N113" s="7">
        <v>1898</v>
      </c>
      <c r="O113" s="7">
        <v>1632.3</v>
      </c>
      <c r="P113" s="42">
        <v>265.7</v>
      </c>
      <c r="Q113" s="41"/>
      <c r="R113" s="49">
        <v>1737.9</v>
      </c>
      <c r="S113" s="7">
        <v>2452.9</v>
      </c>
      <c r="T113" s="7">
        <v>2052.6</v>
      </c>
      <c r="U113" s="7">
        <v>400.3</v>
      </c>
      <c r="V113" s="7">
        <v>2.2</v>
      </c>
      <c r="W113" s="7">
        <v>-717.2</v>
      </c>
      <c r="X113" s="7">
        <v>84.5</v>
      </c>
      <c r="Y113" s="7">
        <v>1803.2</v>
      </c>
      <c r="Z113" s="7">
        <v>-149.7</v>
      </c>
      <c r="AA113" s="7">
        <v>-296.2</v>
      </c>
      <c r="AB113" s="7">
        <v>146.6</v>
      </c>
      <c r="AC113" s="7">
        <v>554.9</v>
      </c>
      <c r="AD113" s="7">
        <v>13.2</v>
      </c>
      <c r="AE113" s="7">
        <v>-1.9</v>
      </c>
      <c r="AF113" s="212">
        <f t="shared" si="4"/>
        <v>0.013535883158953562</v>
      </c>
      <c r="AG113" s="212">
        <f t="shared" si="4"/>
        <v>-0.010502387986408674</v>
      </c>
      <c r="AH113" s="212">
        <f t="shared" si="4"/>
        <v>0.024038271145362236</v>
      </c>
      <c r="AI113" s="212">
        <f t="shared" si="2"/>
        <v>0</v>
      </c>
    </row>
    <row r="114" spans="1:35" s="12" customFormat="1" ht="12.75">
      <c r="A114" s="344" t="s">
        <v>118</v>
      </c>
      <c r="B114" s="336">
        <v>38687</v>
      </c>
      <c r="C114" s="357">
        <f t="shared" si="3"/>
        <v>-0.022035627403280234</v>
      </c>
      <c r="D114" s="7">
        <v>12743</v>
      </c>
      <c r="E114" s="7">
        <v>1621.2</v>
      </c>
      <c r="F114" s="7">
        <v>58.7</v>
      </c>
      <c r="G114" s="7">
        <v>339.5</v>
      </c>
      <c r="H114" s="7">
        <v>-28.5</v>
      </c>
      <c r="I114" s="7">
        <v>367.9</v>
      </c>
      <c r="J114" s="7">
        <v>0</v>
      </c>
      <c r="K114" s="7">
        <v>-280.8</v>
      </c>
      <c r="L114" s="7">
        <v>-263.6</v>
      </c>
      <c r="M114" s="7">
        <v>-17.2</v>
      </c>
      <c r="N114" s="7">
        <v>1562.5</v>
      </c>
      <c r="O114" s="7">
        <v>1307.5</v>
      </c>
      <c r="P114" s="42">
        <v>255</v>
      </c>
      <c r="Q114" s="41"/>
      <c r="R114" s="49">
        <v>1695.4</v>
      </c>
      <c r="S114" s="7">
        <v>2563.6</v>
      </c>
      <c r="T114" s="7">
        <v>2154.5</v>
      </c>
      <c r="U114" s="7">
        <v>409.1</v>
      </c>
      <c r="V114" s="7">
        <v>2.1</v>
      </c>
      <c r="W114" s="7">
        <v>-870.2</v>
      </c>
      <c r="X114" s="7">
        <v>74.3</v>
      </c>
      <c r="Y114" s="7">
        <v>1647</v>
      </c>
      <c r="Z114" s="7">
        <v>-25.8</v>
      </c>
      <c r="AA114" s="7">
        <v>-162.9</v>
      </c>
      <c r="AB114" s="7">
        <v>137.1</v>
      </c>
      <c r="AC114" s="7">
        <v>1001.1</v>
      </c>
      <c r="AD114" s="7">
        <v>12.8</v>
      </c>
      <c r="AE114" s="7">
        <v>0.5</v>
      </c>
      <c r="AF114" s="212">
        <f t="shared" si="4"/>
        <v>0.026642078003609824</v>
      </c>
      <c r="AG114" s="212">
        <f t="shared" si="4"/>
        <v>-0.0022365220120850664</v>
      </c>
      <c r="AH114" s="212">
        <f t="shared" si="4"/>
        <v>0.02887075257003845</v>
      </c>
      <c r="AI114" s="212">
        <f t="shared" si="2"/>
        <v>0</v>
      </c>
    </row>
    <row r="115" spans="1:35" s="12" customFormat="1" ht="12.75">
      <c r="A115" s="344" t="s">
        <v>840</v>
      </c>
      <c r="B115" s="336">
        <v>38777</v>
      </c>
      <c r="C115" s="357">
        <f t="shared" si="3"/>
        <v>-0.010301133661619648</v>
      </c>
      <c r="D115" s="7">
        <v>13037.4</v>
      </c>
      <c r="E115" s="7">
        <v>1880.5</v>
      </c>
      <c r="F115" s="7">
        <v>332.4</v>
      </c>
      <c r="G115" s="7">
        <v>466.7</v>
      </c>
      <c r="H115" s="7">
        <v>-29.7</v>
      </c>
      <c r="I115" s="7">
        <v>496.4</v>
      </c>
      <c r="J115" s="7">
        <v>0</v>
      </c>
      <c r="K115" s="7">
        <v>-134.3</v>
      </c>
      <c r="L115" s="7">
        <v>-147</v>
      </c>
      <c r="M115" s="7">
        <v>12.7</v>
      </c>
      <c r="N115" s="7">
        <v>1548</v>
      </c>
      <c r="O115" s="7">
        <v>1288.9</v>
      </c>
      <c r="P115" s="42">
        <v>259.1</v>
      </c>
      <c r="Q115" s="41"/>
      <c r="R115" s="49">
        <v>1818.6</v>
      </c>
      <c r="S115" s="7">
        <v>2634.7</v>
      </c>
      <c r="T115" s="7">
        <v>2214.8</v>
      </c>
      <c r="U115" s="7">
        <v>419.9</v>
      </c>
      <c r="V115" s="7">
        <v>7</v>
      </c>
      <c r="W115" s="7">
        <v>-823.1</v>
      </c>
      <c r="X115" s="7">
        <v>-61.9</v>
      </c>
      <c r="Y115" s="7">
        <v>1755.7</v>
      </c>
      <c r="Z115" s="7">
        <v>124.8</v>
      </c>
      <c r="AA115" s="7">
        <v>-44.6</v>
      </c>
      <c r="AB115" s="7">
        <v>169.4</v>
      </c>
      <c r="AC115" s="7">
        <v>1086.7</v>
      </c>
      <c r="AD115" s="7">
        <v>14.4</v>
      </c>
      <c r="AE115" s="7">
        <v>2.5</v>
      </c>
      <c r="AF115" s="212">
        <f aca="true" t="shared" si="5" ref="AF115:AI117">G115/$D115</f>
        <v>0.0357970147422032</v>
      </c>
      <c r="AG115" s="212">
        <f t="shared" si="5"/>
        <v>-0.0022780615766947398</v>
      </c>
      <c r="AH115" s="212">
        <f t="shared" si="5"/>
        <v>0.03807507631889794</v>
      </c>
      <c r="AI115" s="212">
        <f t="shared" si="5"/>
        <v>0</v>
      </c>
    </row>
    <row r="116" spans="1:35" s="12" customFormat="1" ht="12.75">
      <c r="A116" s="344" t="s">
        <v>841</v>
      </c>
      <c r="B116" s="336">
        <v>38869</v>
      </c>
      <c r="C116" s="357">
        <f t="shared" si="3"/>
        <v>-0.010355443604813882</v>
      </c>
      <c r="D116" s="7">
        <v>13220.1</v>
      </c>
      <c r="E116" s="7">
        <v>1789.7</v>
      </c>
      <c r="F116" s="7">
        <v>216.9</v>
      </c>
      <c r="G116" s="7">
        <v>353.9</v>
      </c>
      <c r="H116" s="7">
        <v>-130.8</v>
      </c>
      <c r="I116" s="7">
        <v>484.6</v>
      </c>
      <c r="J116" s="7">
        <v>0</v>
      </c>
      <c r="K116" s="7">
        <v>-136.9</v>
      </c>
      <c r="L116" s="7">
        <v>-163.1</v>
      </c>
      <c r="M116" s="7">
        <v>26.1</v>
      </c>
      <c r="N116" s="7">
        <v>1572.8</v>
      </c>
      <c r="O116" s="7">
        <v>1309.8</v>
      </c>
      <c r="P116" s="42">
        <v>262.9</v>
      </c>
      <c r="Q116" s="41"/>
      <c r="R116" s="49">
        <v>1825.5</v>
      </c>
      <c r="S116" s="7">
        <v>2668</v>
      </c>
      <c r="T116" s="7">
        <v>2237.1</v>
      </c>
      <c r="U116" s="7">
        <v>430.9</v>
      </c>
      <c r="V116" s="7">
        <v>3.5</v>
      </c>
      <c r="W116" s="7">
        <v>-846.1</v>
      </c>
      <c r="X116" s="7">
        <v>35.8</v>
      </c>
      <c r="Y116" s="7">
        <v>1663.7</v>
      </c>
      <c r="Z116" s="7">
        <v>126</v>
      </c>
      <c r="AA116" s="7">
        <v>-59.4</v>
      </c>
      <c r="AB116" s="7">
        <v>185.4</v>
      </c>
      <c r="AC116" s="7">
        <v>1095.2</v>
      </c>
      <c r="AD116" s="7">
        <v>13.6</v>
      </c>
      <c r="AE116" s="7">
        <v>1.6</v>
      </c>
      <c r="AF116" s="212">
        <f t="shared" si="5"/>
        <v>0.026769842890749688</v>
      </c>
      <c r="AG116" s="212">
        <f t="shared" si="5"/>
        <v>-0.009894025007375134</v>
      </c>
      <c r="AH116" s="212">
        <f t="shared" si="5"/>
        <v>0.03665630365882255</v>
      </c>
      <c r="AI116" s="212">
        <f t="shared" si="5"/>
        <v>0</v>
      </c>
    </row>
    <row r="117" spans="1:35" s="12" customFormat="1" ht="12.75">
      <c r="A117" s="344" t="s">
        <v>842</v>
      </c>
      <c r="B117" s="336">
        <v>38961</v>
      </c>
      <c r="C117" s="357">
        <f t="shared" si="3"/>
        <v>-0.013741453760345449</v>
      </c>
      <c r="D117" s="7">
        <v>13339.2</v>
      </c>
      <c r="E117" s="7">
        <v>1778.1</v>
      </c>
      <c r="F117" s="7">
        <v>196.1</v>
      </c>
      <c r="G117" s="7">
        <v>379.3</v>
      </c>
      <c r="H117" s="7">
        <v>-133</v>
      </c>
      <c r="I117" s="7">
        <v>512.4</v>
      </c>
      <c r="J117" s="7">
        <v>0</v>
      </c>
      <c r="K117" s="7">
        <v>-183.3</v>
      </c>
      <c r="L117" s="7">
        <v>-173</v>
      </c>
      <c r="M117" s="7">
        <v>-10.2</v>
      </c>
      <c r="N117" s="7">
        <v>1582</v>
      </c>
      <c r="O117" s="7">
        <v>1314.4</v>
      </c>
      <c r="P117" s="42">
        <v>267.6</v>
      </c>
      <c r="Q117" s="41"/>
      <c r="R117" s="49">
        <v>1801.6</v>
      </c>
      <c r="S117" s="7">
        <v>2668.5</v>
      </c>
      <c r="T117" s="7">
        <v>2235.5</v>
      </c>
      <c r="U117" s="7">
        <v>433</v>
      </c>
      <c r="V117" s="7">
        <v>1.7</v>
      </c>
      <c r="W117" s="7">
        <v>-868.7</v>
      </c>
      <c r="X117" s="7">
        <v>23.5</v>
      </c>
      <c r="Y117" s="7">
        <v>1693.7</v>
      </c>
      <c r="Z117" s="7">
        <v>84.4</v>
      </c>
      <c r="AA117" s="7">
        <v>-67.9</v>
      </c>
      <c r="AB117" s="7">
        <v>152.3</v>
      </c>
      <c r="AC117" s="7">
        <v>1086.5</v>
      </c>
      <c r="AD117" s="7">
        <v>13.4</v>
      </c>
      <c r="AE117" s="7">
        <v>1.5</v>
      </c>
      <c r="AF117" s="212">
        <f t="shared" si="5"/>
        <v>0.028434988605013794</v>
      </c>
      <c r="AG117" s="212">
        <f t="shared" si="5"/>
        <v>-0.009970612930310662</v>
      </c>
      <c r="AH117" s="212">
        <f t="shared" si="5"/>
        <v>0.038413098236775814</v>
      </c>
      <c r="AI117" s="212">
        <f t="shared" si="5"/>
        <v>0</v>
      </c>
    </row>
    <row r="118" spans="1:35" s="12" customFormat="1" ht="12.75">
      <c r="A118" s="344" t="s">
        <v>843</v>
      </c>
      <c r="B118" s="336">
        <v>39052</v>
      </c>
      <c r="C118" s="357">
        <f t="shared" si="3"/>
        <v>-0.011073852827311556</v>
      </c>
      <c r="D118" s="7">
        <v>13509.3</v>
      </c>
      <c r="E118" s="7">
        <v>1888.4</v>
      </c>
      <c r="F118" s="7">
        <v>283.8</v>
      </c>
      <c r="G118" s="7">
        <v>433.4</v>
      </c>
      <c r="H118" s="7">
        <v>-117.5</v>
      </c>
      <c r="I118" s="7">
        <v>500.9</v>
      </c>
      <c r="J118" s="7">
        <v>50</v>
      </c>
      <c r="K118" s="7">
        <v>-149.6</v>
      </c>
      <c r="L118" s="7">
        <v>-131.2</v>
      </c>
      <c r="M118" s="7">
        <v>-18.4</v>
      </c>
      <c r="N118" s="7">
        <v>1604.6</v>
      </c>
      <c r="O118" s="7">
        <v>1331.5</v>
      </c>
      <c r="P118" s="42">
        <v>273.1</v>
      </c>
      <c r="Q118" s="41"/>
      <c r="R118" s="49">
        <v>1881.2</v>
      </c>
      <c r="S118" s="7">
        <v>2604.1</v>
      </c>
      <c r="T118" s="7">
        <v>2162.6</v>
      </c>
      <c r="U118" s="7">
        <v>441.5</v>
      </c>
      <c r="V118" s="7">
        <v>1.9</v>
      </c>
      <c r="W118" s="7">
        <v>-724.9</v>
      </c>
      <c r="X118" s="7">
        <v>-7.2</v>
      </c>
      <c r="Y118" s="7">
        <v>1764.9</v>
      </c>
      <c r="Z118" s="7">
        <v>123.5</v>
      </c>
      <c r="AA118" s="7">
        <v>-25.2</v>
      </c>
      <c r="AB118" s="7">
        <v>148.7</v>
      </c>
      <c r="AC118" s="7">
        <v>999.4</v>
      </c>
      <c r="AD118" s="7">
        <v>14</v>
      </c>
      <c r="AE118" s="7">
        <v>2.1</v>
      </c>
      <c r="AF118" s="212">
        <f aca="true" t="shared" si="6" ref="AF118:AI119">G118/$D118</f>
        <v>0.032081603043829066</v>
      </c>
      <c r="AG118" s="212">
        <f t="shared" si="6"/>
        <v>-0.008697711946584946</v>
      </c>
      <c r="AH118" s="212">
        <f t="shared" si="6"/>
        <v>0.03707816097059063</v>
      </c>
      <c r="AI118" s="212">
        <f t="shared" si="6"/>
        <v>0.003701154019823381</v>
      </c>
    </row>
    <row r="119" spans="1:35" s="12" customFormat="1" ht="12.75">
      <c r="A119" s="344" t="s">
        <v>920</v>
      </c>
      <c r="B119" s="336">
        <v>39142</v>
      </c>
      <c r="C119" s="357" t="e">
        <f t="shared" si="3"/>
        <v>#N/A</v>
      </c>
      <c r="D119" s="7" t="e">
        <v>#N/A</v>
      </c>
      <c r="E119" s="7" t="e">
        <v>#N/A</v>
      </c>
      <c r="F119" s="7" t="e">
        <v>#N/A</v>
      </c>
      <c r="G119" s="7" t="e">
        <v>#N/A</v>
      </c>
      <c r="H119" s="7">
        <v>-102.8</v>
      </c>
      <c r="I119" s="7" t="e">
        <v>#N/A</v>
      </c>
      <c r="J119" s="7">
        <v>-50</v>
      </c>
      <c r="K119" s="7" t="e">
        <v>#N/A</v>
      </c>
      <c r="L119" s="7" t="e">
        <v>#N/A</v>
      </c>
      <c r="M119" s="7" t="e">
        <v>#N/A</v>
      </c>
      <c r="N119" s="7">
        <v>1611.8</v>
      </c>
      <c r="O119" s="7">
        <v>1333</v>
      </c>
      <c r="P119" s="42">
        <v>278.8</v>
      </c>
      <c r="Q119" s="41"/>
      <c r="R119" s="49" t="e">
        <v>#N/A</v>
      </c>
      <c r="S119" s="7">
        <v>2586.6</v>
      </c>
      <c r="T119" s="7">
        <v>2136.7</v>
      </c>
      <c r="U119" s="7">
        <v>449.9</v>
      </c>
      <c r="V119" s="7" t="e">
        <v>#N/A</v>
      </c>
      <c r="W119" s="7" t="e">
        <v>#N/A</v>
      </c>
      <c r="X119" s="7" t="e">
        <v>#N/A</v>
      </c>
      <c r="Y119" s="7" t="e">
        <v>#N/A</v>
      </c>
      <c r="Z119" s="7" t="e">
        <v>#N/A</v>
      </c>
      <c r="AA119" s="7" t="e">
        <v>#N/A</v>
      </c>
      <c r="AB119" s="7" t="e">
        <v>#N/A</v>
      </c>
      <c r="AC119" s="7">
        <v>974.8</v>
      </c>
      <c r="AD119" s="7" t="e">
        <v>#N/A</v>
      </c>
      <c r="AE119" s="7" t="e">
        <v>#N/A</v>
      </c>
      <c r="AF119" s="212" t="e">
        <f t="shared" si="6"/>
        <v>#N/A</v>
      </c>
      <c r="AG119" s="212" t="e">
        <f t="shared" si="6"/>
        <v>#N/A</v>
      </c>
      <c r="AH119" s="212" t="e">
        <f t="shared" si="6"/>
        <v>#N/A</v>
      </c>
      <c r="AI119" s="212" t="e">
        <f t="shared" si="6"/>
        <v>#N/A</v>
      </c>
    </row>
    <row r="120" spans="1:4" s="12" customFormat="1" ht="12.75">
      <c r="A120" s="262"/>
      <c r="B120" s="350"/>
      <c r="C120" s="349"/>
      <c r="D120" s="50"/>
    </row>
    <row r="122" ht="28.5" customHeight="1"/>
  </sheetData>
  <mergeCells count="15">
    <mergeCell ref="AE3:AE4"/>
    <mergeCell ref="V3:V4"/>
    <mergeCell ref="W3:W4"/>
    <mergeCell ref="Y3:Y4"/>
    <mergeCell ref="AC3:AC4"/>
    <mergeCell ref="R1:W2"/>
    <mergeCell ref="X1:X4"/>
    <mergeCell ref="Y1:AE2"/>
    <mergeCell ref="E2:E4"/>
    <mergeCell ref="F3:F4"/>
    <mergeCell ref="N3:N4"/>
    <mergeCell ref="O3:O4"/>
    <mergeCell ref="P3:P4"/>
    <mergeCell ref="R3:R4"/>
    <mergeCell ref="AD3:AD4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2">
    <tabColor indexed="17"/>
  </sheetPr>
  <dimension ref="A1:L465"/>
  <sheetViews>
    <sheetView zoomScale="85" zoomScaleNormal="85" workbookViewId="0" topLeftCell="B1">
      <selection activeCell="K1" sqref="K1"/>
    </sheetView>
  </sheetViews>
  <sheetFormatPr defaultColWidth="9.140625" defaultRowHeight="12.75"/>
  <cols>
    <col min="1" max="1" width="4.28125" style="374" hidden="1" customWidth="1"/>
    <col min="2" max="2" width="10.57421875" style="398" customWidth="1"/>
    <col min="3" max="3" width="12.28125" style="457" customWidth="1"/>
    <col min="4" max="4" width="12.57421875" style="457" customWidth="1"/>
    <col min="5" max="5" width="12.57421875" style="443" hidden="1" customWidth="1"/>
    <col min="6" max="6" width="12.57421875" style="80" hidden="1" customWidth="1"/>
    <col min="7" max="7" width="10.28125" style="0" customWidth="1"/>
    <col min="8" max="8" width="11.140625" style="0" customWidth="1"/>
    <col min="9" max="9" width="11.28125" style="0" customWidth="1"/>
    <col min="10" max="10" width="2.8515625" style="0" customWidth="1"/>
    <col min="11" max="11" width="15.57421875" style="0" customWidth="1"/>
    <col min="12" max="12" width="16.8515625" style="0" customWidth="1"/>
  </cols>
  <sheetData>
    <row r="1" spans="2:11" ht="21" thickBot="1">
      <c r="B1" s="389" t="s">
        <v>932</v>
      </c>
      <c r="K1" s="83" t="s">
        <v>1055</v>
      </c>
    </row>
    <row r="2" spans="1:12" s="4" customFormat="1" ht="12.75">
      <c r="A2" s="374"/>
      <c r="B2" s="390" t="s">
        <v>933</v>
      </c>
      <c r="C2" s="457"/>
      <c r="D2" s="457"/>
      <c r="E2" s="443"/>
      <c r="F2" s="80"/>
      <c r="K2" s="166" t="s">
        <v>927</v>
      </c>
      <c r="L2" s="167" t="s">
        <v>931</v>
      </c>
    </row>
    <row r="3" spans="1:12" s="4" customFormat="1" ht="14.25" customHeight="1">
      <c r="A3" s="374"/>
      <c r="B3" s="390" t="s">
        <v>934</v>
      </c>
      <c r="C3" s="457"/>
      <c r="D3" s="457"/>
      <c r="E3" s="443"/>
      <c r="F3" s="80"/>
      <c r="G3"/>
      <c r="H3"/>
      <c r="I3"/>
      <c r="K3" s="168" t="s">
        <v>928</v>
      </c>
      <c r="L3" s="169">
        <f>AVERAGE(C134:C253)</f>
        <v>0.09040833333333329</v>
      </c>
    </row>
    <row r="4" spans="2:12" ht="12.75">
      <c r="B4" s="391" t="s">
        <v>908</v>
      </c>
      <c r="K4" s="170" t="s">
        <v>929</v>
      </c>
      <c r="L4" s="171">
        <f>AVERAGE(C254:C373)</f>
        <v>0.05152500000000001</v>
      </c>
    </row>
    <row r="5" spans="5:12" ht="13.5" thickBot="1">
      <c r="E5" s="83"/>
      <c r="F5" s="9"/>
      <c r="K5" s="172" t="s">
        <v>930</v>
      </c>
      <c r="L5" s="185">
        <f>AVERAGE(C374:C457)</f>
        <v>0.01658333333333333</v>
      </c>
    </row>
    <row r="6" spans="1:9" ht="22.5">
      <c r="A6" s="371" t="s">
        <v>625</v>
      </c>
      <c r="B6" s="392" t="s">
        <v>14</v>
      </c>
      <c r="C6" s="466" t="s">
        <v>1044</v>
      </c>
      <c r="D6" s="458" t="s">
        <v>936</v>
      </c>
      <c r="E6" s="444" t="s">
        <v>1045</v>
      </c>
      <c r="F6" s="449" t="s">
        <v>1048</v>
      </c>
      <c r="G6" s="159" t="s">
        <v>749</v>
      </c>
      <c r="H6" s="159"/>
      <c r="I6" s="160"/>
    </row>
    <row r="7" spans="1:9" ht="38.25" hidden="1">
      <c r="A7" s="372" t="s">
        <v>123</v>
      </c>
      <c r="B7" s="393"/>
      <c r="C7" s="459"/>
      <c r="D7" s="459"/>
      <c r="E7" s="442" t="s">
        <v>980</v>
      </c>
      <c r="F7" s="81" t="s">
        <v>980</v>
      </c>
      <c r="G7" s="76" t="s">
        <v>981</v>
      </c>
      <c r="H7" s="76"/>
      <c r="I7" s="161"/>
    </row>
    <row r="8" spans="1:11" ht="13.5" thickBot="1">
      <c r="A8" s="372" t="s">
        <v>122</v>
      </c>
      <c r="B8" s="394" t="s">
        <v>915</v>
      </c>
      <c r="C8" s="460" t="s">
        <v>444</v>
      </c>
      <c r="D8" s="461" t="s">
        <v>444</v>
      </c>
      <c r="E8" s="445" t="s">
        <v>444</v>
      </c>
      <c r="F8" s="450" t="s">
        <v>444</v>
      </c>
      <c r="G8" s="76" t="s">
        <v>747</v>
      </c>
      <c r="H8" s="76"/>
      <c r="I8" s="161"/>
      <c r="K8" s="455" t="s">
        <v>1056</v>
      </c>
    </row>
    <row r="9" spans="1:12" ht="12.75">
      <c r="A9" s="372" t="s">
        <v>121</v>
      </c>
      <c r="B9" s="394" t="s">
        <v>916</v>
      </c>
      <c r="C9" s="460">
        <v>39234</v>
      </c>
      <c r="D9" s="461" t="s">
        <v>912</v>
      </c>
      <c r="E9" s="445" t="s">
        <v>1046</v>
      </c>
      <c r="F9" s="450" t="s">
        <v>1049</v>
      </c>
      <c r="G9" s="76" t="s">
        <v>1054</v>
      </c>
      <c r="H9" s="76"/>
      <c r="I9" s="161"/>
      <c r="K9" s="166" t="s">
        <v>927</v>
      </c>
      <c r="L9" s="167" t="s">
        <v>931</v>
      </c>
    </row>
    <row r="10" spans="1:12" ht="12.75">
      <c r="A10" s="372" t="s">
        <v>120</v>
      </c>
      <c r="B10" s="394" t="s">
        <v>917</v>
      </c>
      <c r="C10" s="460" t="s">
        <v>125</v>
      </c>
      <c r="D10" s="461" t="s">
        <v>125</v>
      </c>
      <c r="E10" s="445" t="s">
        <v>125</v>
      </c>
      <c r="F10" s="450" t="s">
        <v>125</v>
      </c>
      <c r="G10" s="76" t="s">
        <v>748</v>
      </c>
      <c r="H10" s="76"/>
      <c r="I10" s="161"/>
      <c r="K10" s="168" t="s">
        <v>928</v>
      </c>
      <c r="L10" s="169">
        <v>0.09040833333333329</v>
      </c>
    </row>
    <row r="11" spans="1:12" ht="12.75">
      <c r="A11" s="372" t="s">
        <v>119</v>
      </c>
      <c r="B11" s="394" t="s">
        <v>918</v>
      </c>
      <c r="C11" s="460" t="s">
        <v>443</v>
      </c>
      <c r="D11" s="461" t="s">
        <v>443</v>
      </c>
      <c r="E11" s="445" t="s">
        <v>443</v>
      </c>
      <c r="F11" s="450" t="s">
        <v>443</v>
      </c>
      <c r="G11" s="76" t="s">
        <v>443</v>
      </c>
      <c r="H11" s="76"/>
      <c r="I11" s="161"/>
      <c r="K11" s="170" t="s">
        <v>929</v>
      </c>
      <c r="L11" s="171">
        <v>0.05152500000000001</v>
      </c>
    </row>
    <row r="12" spans="1:12" ht="13.5" thickBot="1">
      <c r="A12" s="372"/>
      <c r="B12" s="438"/>
      <c r="C12" s="446" t="s">
        <v>1047</v>
      </c>
      <c r="D12" s="451" t="s">
        <v>1050</v>
      </c>
      <c r="E12" s="446" t="s">
        <v>1047</v>
      </c>
      <c r="F12" s="451" t="s">
        <v>1050</v>
      </c>
      <c r="G12" s="439"/>
      <c r="H12" s="440"/>
      <c r="I12" s="441"/>
      <c r="K12" s="172" t="s">
        <v>930</v>
      </c>
      <c r="L12" s="185">
        <v>0.013190476190476206</v>
      </c>
    </row>
    <row r="13" spans="1:9" ht="39" thickBot="1">
      <c r="A13" s="373"/>
      <c r="B13" s="395" t="s">
        <v>919</v>
      </c>
      <c r="C13" s="462" t="s">
        <v>914</v>
      </c>
      <c r="D13" s="462" t="s">
        <v>914</v>
      </c>
      <c r="E13" s="447" t="str">
        <f>E7</f>
        <v>Personal Saving Rate (SAAR, %) </v>
      </c>
      <c r="F13" s="162" t="str">
        <f>F7</f>
        <v>Personal Saving Rate (SAAR, %) </v>
      </c>
      <c r="G13" s="163" t="s">
        <v>913</v>
      </c>
      <c r="H13" s="164" t="s">
        <v>909</v>
      </c>
      <c r="I13" s="165" t="s">
        <v>909</v>
      </c>
    </row>
    <row r="14" spans="1:9" ht="12.75">
      <c r="A14" s="375" t="s">
        <v>626</v>
      </c>
      <c r="B14" s="396">
        <v>25569</v>
      </c>
      <c r="C14" s="463">
        <f>E14*0.01</f>
        <v>0.083</v>
      </c>
      <c r="D14" s="463">
        <f>F14*0.01</f>
        <v>0.083</v>
      </c>
      <c r="E14" s="448">
        <v>8.3</v>
      </c>
      <c r="F14" s="82">
        <v>8.3</v>
      </c>
      <c r="G14" s="78">
        <v>1</v>
      </c>
      <c r="H14" s="77">
        <f aca="true" t="shared" si="0" ref="H14:H73">IF(G14=1,99999999,0)</f>
        <v>99999999</v>
      </c>
      <c r="I14" s="77">
        <f>IF(G14=-1,0,-99999999)</f>
        <v>-99999999</v>
      </c>
    </row>
    <row r="15" spans="1:9" ht="12.75">
      <c r="A15" s="375" t="s">
        <v>627</v>
      </c>
      <c r="B15" s="397">
        <v>25600</v>
      </c>
      <c r="C15" s="463">
        <f aca="true" t="shared" si="1" ref="C15:C78">E15*0.01</f>
        <v>0.081</v>
      </c>
      <c r="D15" s="463">
        <f aca="true" t="shared" si="2" ref="D15:D78">F15*0.01</f>
        <v>0.081</v>
      </c>
      <c r="E15" s="448">
        <v>8.1</v>
      </c>
      <c r="F15" s="82">
        <v>8.1</v>
      </c>
      <c r="G15" s="3">
        <v>1</v>
      </c>
      <c r="H15" s="21">
        <f t="shared" si="0"/>
        <v>99999999</v>
      </c>
      <c r="I15" s="21">
        <f aca="true" t="shared" si="3" ref="I15:I78">IF(G15=-1,0,-99999999)</f>
        <v>-99999999</v>
      </c>
    </row>
    <row r="16" spans="1:9" ht="12.75">
      <c r="A16" s="375" t="s">
        <v>628</v>
      </c>
      <c r="B16" s="397">
        <v>25628</v>
      </c>
      <c r="C16" s="463">
        <f t="shared" si="1"/>
        <v>0.08800000000000001</v>
      </c>
      <c r="D16" s="463">
        <f t="shared" si="2"/>
        <v>0.08800000000000001</v>
      </c>
      <c r="E16" s="448">
        <v>8.8</v>
      </c>
      <c r="F16" s="82">
        <v>8.8</v>
      </c>
      <c r="G16" s="3">
        <v>1</v>
      </c>
      <c r="H16" s="21">
        <f t="shared" si="0"/>
        <v>99999999</v>
      </c>
      <c r="I16" s="21">
        <f t="shared" si="3"/>
        <v>-99999999</v>
      </c>
    </row>
    <row r="17" spans="1:9" ht="12.75">
      <c r="A17" s="375" t="s">
        <v>629</v>
      </c>
      <c r="B17" s="397">
        <v>25659</v>
      </c>
      <c r="C17" s="463">
        <f t="shared" si="1"/>
        <v>0.105</v>
      </c>
      <c r="D17" s="463">
        <f t="shared" si="2"/>
        <v>0.105</v>
      </c>
      <c r="E17" s="448">
        <v>10.5</v>
      </c>
      <c r="F17" s="82">
        <v>10.5</v>
      </c>
      <c r="G17" s="3">
        <v>1</v>
      </c>
      <c r="H17" s="21">
        <f t="shared" si="0"/>
        <v>99999999</v>
      </c>
      <c r="I17" s="21">
        <f t="shared" si="3"/>
        <v>-99999999</v>
      </c>
    </row>
    <row r="18" spans="1:9" ht="12.75">
      <c r="A18" s="375" t="s">
        <v>630</v>
      </c>
      <c r="B18" s="397">
        <v>25689</v>
      </c>
      <c r="C18" s="463">
        <f t="shared" si="1"/>
        <v>0.094</v>
      </c>
      <c r="D18" s="463">
        <f t="shared" si="2"/>
        <v>0.094</v>
      </c>
      <c r="E18" s="448">
        <v>9.4</v>
      </c>
      <c r="F18" s="82">
        <v>9.4</v>
      </c>
      <c r="G18" s="3">
        <v>1</v>
      </c>
      <c r="H18" s="21">
        <f t="shared" si="0"/>
        <v>99999999</v>
      </c>
      <c r="I18" s="21">
        <f t="shared" si="3"/>
        <v>-99999999</v>
      </c>
    </row>
    <row r="19" spans="1:9" ht="12.75">
      <c r="A19" s="375" t="s">
        <v>631</v>
      </c>
      <c r="B19" s="397">
        <v>25720</v>
      </c>
      <c r="C19" s="463">
        <f t="shared" si="1"/>
        <v>0.087</v>
      </c>
      <c r="D19" s="463">
        <f t="shared" si="2"/>
        <v>0.087</v>
      </c>
      <c r="E19" s="448">
        <v>8.7</v>
      </c>
      <c r="F19" s="82">
        <v>8.7</v>
      </c>
      <c r="G19" s="3">
        <v>1</v>
      </c>
      <c r="H19" s="21">
        <f t="shared" si="0"/>
        <v>99999999</v>
      </c>
      <c r="I19" s="21">
        <f t="shared" si="3"/>
        <v>-99999999</v>
      </c>
    </row>
    <row r="20" spans="1:9" ht="12.75">
      <c r="A20" s="375" t="s">
        <v>632</v>
      </c>
      <c r="B20" s="397">
        <v>25750</v>
      </c>
      <c r="C20" s="463">
        <f t="shared" si="1"/>
        <v>0.1</v>
      </c>
      <c r="D20" s="463">
        <f t="shared" si="2"/>
        <v>0.1</v>
      </c>
      <c r="E20" s="448">
        <v>10</v>
      </c>
      <c r="F20" s="82">
        <v>10</v>
      </c>
      <c r="G20" s="3">
        <v>1</v>
      </c>
      <c r="H20" s="21">
        <f t="shared" si="0"/>
        <v>99999999</v>
      </c>
      <c r="I20" s="21">
        <f t="shared" si="3"/>
        <v>-99999999</v>
      </c>
    </row>
    <row r="21" spans="1:9" ht="12.75">
      <c r="A21" s="375" t="s">
        <v>633</v>
      </c>
      <c r="B21" s="397">
        <v>25781</v>
      </c>
      <c r="C21" s="463">
        <f t="shared" si="1"/>
        <v>0.1</v>
      </c>
      <c r="D21" s="463">
        <f t="shared" si="2"/>
        <v>0.1</v>
      </c>
      <c r="E21" s="448">
        <v>10</v>
      </c>
      <c r="F21" s="82">
        <v>10</v>
      </c>
      <c r="G21" s="3">
        <v>1</v>
      </c>
      <c r="H21" s="21">
        <f t="shared" si="0"/>
        <v>99999999</v>
      </c>
      <c r="I21" s="21">
        <f t="shared" si="3"/>
        <v>-99999999</v>
      </c>
    </row>
    <row r="22" spans="1:9" ht="12.75">
      <c r="A22" s="375" t="s">
        <v>634</v>
      </c>
      <c r="B22" s="397">
        <v>25812</v>
      </c>
      <c r="C22" s="463">
        <f t="shared" si="1"/>
        <v>0.098</v>
      </c>
      <c r="D22" s="463">
        <f t="shared" si="2"/>
        <v>0.098</v>
      </c>
      <c r="E22" s="448">
        <v>9.8</v>
      </c>
      <c r="F22" s="82">
        <v>9.8</v>
      </c>
      <c r="G22" s="3">
        <v>1</v>
      </c>
      <c r="H22" s="21">
        <f t="shared" si="0"/>
        <v>99999999</v>
      </c>
      <c r="I22" s="21">
        <f t="shared" si="3"/>
        <v>-99999999</v>
      </c>
    </row>
    <row r="23" spans="1:9" ht="12.75">
      <c r="A23" s="375" t="s">
        <v>635</v>
      </c>
      <c r="B23" s="397">
        <v>25842</v>
      </c>
      <c r="C23" s="463">
        <f t="shared" si="1"/>
        <v>0.098</v>
      </c>
      <c r="D23" s="463">
        <f t="shared" si="2"/>
        <v>0.098</v>
      </c>
      <c r="E23" s="448">
        <v>9.8</v>
      </c>
      <c r="F23" s="82">
        <v>9.8</v>
      </c>
      <c r="G23" s="3">
        <v>1</v>
      </c>
      <c r="H23" s="21">
        <f t="shared" si="0"/>
        <v>99999999</v>
      </c>
      <c r="I23" s="21">
        <f t="shared" si="3"/>
        <v>-99999999</v>
      </c>
    </row>
    <row r="24" spans="1:9" ht="12.75">
      <c r="A24" s="375" t="s">
        <v>636</v>
      </c>
      <c r="B24" s="397">
        <v>25873</v>
      </c>
      <c r="C24" s="463">
        <f t="shared" si="1"/>
        <v>0.10099999999999999</v>
      </c>
      <c r="D24" s="463">
        <f t="shared" si="2"/>
        <v>0.10099999999999999</v>
      </c>
      <c r="E24" s="448">
        <v>10.1</v>
      </c>
      <c r="F24" s="82">
        <v>10.1</v>
      </c>
      <c r="G24" s="3">
        <v>1</v>
      </c>
      <c r="H24" s="21">
        <f t="shared" si="0"/>
        <v>99999999</v>
      </c>
      <c r="I24" s="21">
        <f t="shared" si="3"/>
        <v>-99999999</v>
      </c>
    </row>
    <row r="25" spans="1:9" ht="12.75">
      <c r="A25" s="375" t="s">
        <v>637</v>
      </c>
      <c r="B25" s="397">
        <v>25903</v>
      </c>
      <c r="C25" s="463">
        <f t="shared" si="1"/>
        <v>0.09699999999999999</v>
      </c>
      <c r="D25" s="463">
        <f t="shared" si="2"/>
        <v>0.09699999999999999</v>
      </c>
      <c r="E25" s="448">
        <v>9.7</v>
      </c>
      <c r="F25" s="82">
        <v>9.7</v>
      </c>
      <c r="G25" s="3">
        <v>-1</v>
      </c>
      <c r="H25" s="21">
        <f t="shared" si="0"/>
        <v>0</v>
      </c>
      <c r="I25" s="21">
        <f t="shared" si="3"/>
        <v>0</v>
      </c>
    </row>
    <row r="26" spans="1:9" ht="12.75">
      <c r="A26" s="375" t="s">
        <v>638</v>
      </c>
      <c r="B26" s="397">
        <v>25934</v>
      </c>
      <c r="C26" s="463">
        <f t="shared" si="1"/>
        <v>0.1</v>
      </c>
      <c r="D26" s="463">
        <f t="shared" si="2"/>
        <v>0.1</v>
      </c>
      <c r="E26" s="448">
        <v>10</v>
      </c>
      <c r="F26" s="82">
        <v>10</v>
      </c>
      <c r="G26" s="3">
        <v>-1</v>
      </c>
      <c r="H26" s="21">
        <f t="shared" si="0"/>
        <v>0</v>
      </c>
      <c r="I26" s="21">
        <f t="shared" si="3"/>
        <v>0</v>
      </c>
    </row>
    <row r="27" spans="1:9" ht="12.75">
      <c r="A27" s="375" t="s">
        <v>639</v>
      </c>
      <c r="B27" s="397">
        <v>25965</v>
      </c>
      <c r="C27" s="463">
        <f t="shared" si="1"/>
        <v>0.099</v>
      </c>
      <c r="D27" s="463">
        <f t="shared" si="2"/>
        <v>0.099</v>
      </c>
      <c r="E27" s="448">
        <v>9.9</v>
      </c>
      <c r="F27" s="82">
        <v>9.9</v>
      </c>
      <c r="G27" s="3">
        <v>-1</v>
      </c>
      <c r="H27" s="21">
        <f t="shared" si="0"/>
        <v>0</v>
      </c>
      <c r="I27" s="21">
        <f t="shared" si="3"/>
        <v>0</v>
      </c>
    </row>
    <row r="28" spans="1:9" ht="12.75">
      <c r="A28" s="375" t="s">
        <v>640</v>
      </c>
      <c r="B28" s="397">
        <v>25993</v>
      </c>
      <c r="C28" s="463">
        <f t="shared" si="1"/>
        <v>0.102</v>
      </c>
      <c r="D28" s="463">
        <f t="shared" si="2"/>
        <v>0.102</v>
      </c>
      <c r="E28" s="448">
        <v>10.2</v>
      </c>
      <c r="F28" s="82">
        <v>10.2</v>
      </c>
      <c r="G28" s="3">
        <v>-1</v>
      </c>
      <c r="H28" s="21">
        <f t="shared" si="0"/>
        <v>0</v>
      </c>
      <c r="I28" s="21">
        <f t="shared" si="3"/>
        <v>0</v>
      </c>
    </row>
    <row r="29" spans="1:9" ht="12.75">
      <c r="A29" s="375" t="s">
        <v>641</v>
      </c>
      <c r="B29" s="397">
        <v>26024</v>
      </c>
      <c r="C29" s="463">
        <f t="shared" si="1"/>
        <v>0.099</v>
      </c>
      <c r="D29" s="463">
        <f t="shared" si="2"/>
        <v>0.099</v>
      </c>
      <c r="E29" s="448">
        <v>9.9</v>
      </c>
      <c r="F29" s="82">
        <v>9.9</v>
      </c>
      <c r="G29" s="3">
        <v>-1</v>
      </c>
      <c r="H29" s="21">
        <f t="shared" si="0"/>
        <v>0</v>
      </c>
      <c r="I29" s="21">
        <f t="shared" si="3"/>
        <v>0</v>
      </c>
    </row>
    <row r="30" spans="1:9" ht="12.75">
      <c r="A30" s="375" t="s">
        <v>642</v>
      </c>
      <c r="B30" s="397">
        <v>26054</v>
      </c>
      <c r="C30" s="463">
        <f t="shared" si="1"/>
        <v>0.102</v>
      </c>
      <c r="D30" s="463">
        <f t="shared" si="2"/>
        <v>0.102</v>
      </c>
      <c r="E30" s="448">
        <v>10.2</v>
      </c>
      <c r="F30" s="82">
        <v>10.2</v>
      </c>
      <c r="G30" s="3">
        <v>-1</v>
      </c>
      <c r="H30" s="21">
        <f t="shared" si="0"/>
        <v>0</v>
      </c>
      <c r="I30" s="21">
        <f t="shared" si="3"/>
        <v>0</v>
      </c>
    </row>
    <row r="31" spans="1:9" ht="12.75">
      <c r="A31" s="375" t="s">
        <v>643</v>
      </c>
      <c r="B31" s="397">
        <v>26085</v>
      </c>
      <c r="C31" s="463">
        <f t="shared" si="1"/>
        <v>0.114</v>
      </c>
      <c r="D31" s="463">
        <f t="shared" si="2"/>
        <v>0.114</v>
      </c>
      <c r="E31" s="448">
        <v>11.4</v>
      </c>
      <c r="F31" s="82">
        <v>11.4</v>
      </c>
      <c r="G31" s="3">
        <v>-1</v>
      </c>
      <c r="H31" s="21">
        <f t="shared" si="0"/>
        <v>0</v>
      </c>
      <c r="I31" s="21">
        <f t="shared" si="3"/>
        <v>0</v>
      </c>
    </row>
    <row r="32" spans="1:9" ht="12.75">
      <c r="A32" s="375" t="s">
        <v>644</v>
      </c>
      <c r="B32" s="397">
        <v>26115</v>
      </c>
      <c r="C32" s="463">
        <f t="shared" si="1"/>
        <v>0.10400000000000001</v>
      </c>
      <c r="D32" s="463">
        <f t="shared" si="2"/>
        <v>0.10400000000000001</v>
      </c>
      <c r="E32" s="448">
        <v>10.4</v>
      </c>
      <c r="F32" s="82">
        <v>10.4</v>
      </c>
      <c r="G32" s="3">
        <v>-1</v>
      </c>
      <c r="H32" s="21">
        <f t="shared" si="0"/>
        <v>0</v>
      </c>
      <c r="I32" s="21">
        <f t="shared" si="3"/>
        <v>0</v>
      </c>
    </row>
    <row r="33" spans="1:9" ht="12.75">
      <c r="A33" s="375" t="s">
        <v>645</v>
      </c>
      <c r="B33" s="397">
        <v>26146</v>
      </c>
      <c r="C33" s="463">
        <f t="shared" si="1"/>
        <v>0.10300000000000001</v>
      </c>
      <c r="D33" s="463">
        <f t="shared" si="2"/>
        <v>0.10300000000000001</v>
      </c>
      <c r="E33" s="448">
        <v>10.3</v>
      </c>
      <c r="F33" s="82">
        <v>10.3</v>
      </c>
      <c r="G33" s="3">
        <v>-1</v>
      </c>
      <c r="H33" s="21">
        <f t="shared" si="0"/>
        <v>0</v>
      </c>
      <c r="I33" s="21">
        <f t="shared" si="3"/>
        <v>0</v>
      </c>
    </row>
    <row r="34" spans="1:9" ht="12.75">
      <c r="A34" s="375" t="s">
        <v>646</v>
      </c>
      <c r="B34" s="397">
        <v>26177</v>
      </c>
      <c r="C34" s="463">
        <f t="shared" si="1"/>
        <v>0.09699999999999999</v>
      </c>
      <c r="D34" s="463">
        <f t="shared" si="2"/>
        <v>0.09699999999999999</v>
      </c>
      <c r="E34" s="448">
        <v>9.7</v>
      </c>
      <c r="F34" s="82">
        <v>9.7</v>
      </c>
      <c r="G34" s="3">
        <v>-1</v>
      </c>
      <c r="H34" s="21">
        <f t="shared" si="0"/>
        <v>0</v>
      </c>
      <c r="I34" s="21">
        <f t="shared" si="3"/>
        <v>0</v>
      </c>
    </row>
    <row r="35" spans="1:9" ht="12.75">
      <c r="A35" s="375" t="s">
        <v>647</v>
      </c>
      <c r="B35" s="397">
        <v>26207</v>
      </c>
      <c r="C35" s="463">
        <f t="shared" si="1"/>
        <v>0.096</v>
      </c>
      <c r="D35" s="463">
        <f t="shared" si="2"/>
        <v>0.096</v>
      </c>
      <c r="E35" s="448">
        <v>9.6</v>
      </c>
      <c r="F35" s="82">
        <v>9.6</v>
      </c>
      <c r="G35" s="3">
        <v>-1</v>
      </c>
      <c r="H35" s="21">
        <f t="shared" si="0"/>
        <v>0</v>
      </c>
      <c r="I35" s="21">
        <f t="shared" si="3"/>
        <v>0</v>
      </c>
    </row>
    <row r="36" spans="1:9" ht="12.75">
      <c r="A36" s="375" t="s">
        <v>648</v>
      </c>
      <c r="B36" s="397">
        <v>26238</v>
      </c>
      <c r="C36" s="463">
        <f t="shared" si="1"/>
        <v>0.095</v>
      </c>
      <c r="D36" s="463">
        <f t="shared" si="2"/>
        <v>0.095</v>
      </c>
      <c r="E36" s="448">
        <v>9.5</v>
      </c>
      <c r="F36" s="82">
        <v>9.5</v>
      </c>
      <c r="G36" s="3">
        <v>-1</v>
      </c>
      <c r="H36" s="21">
        <f t="shared" si="0"/>
        <v>0</v>
      </c>
      <c r="I36" s="21">
        <f t="shared" si="3"/>
        <v>0</v>
      </c>
    </row>
    <row r="37" spans="1:9" ht="12.75">
      <c r="A37" s="375" t="s">
        <v>649</v>
      </c>
      <c r="B37" s="397">
        <v>26268</v>
      </c>
      <c r="C37" s="463">
        <f t="shared" si="1"/>
        <v>0.095</v>
      </c>
      <c r="D37" s="463">
        <f t="shared" si="2"/>
        <v>0.095</v>
      </c>
      <c r="E37" s="448">
        <v>9.5</v>
      </c>
      <c r="F37" s="82">
        <v>9.5</v>
      </c>
      <c r="G37" s="3">
        <v>-1</v>
      </c>
      <c r="H37" s="21">
        <f t="shared" si="0"/>
        <v>0</v>
      </c>
      <c r="I37" s="21">
        <f t="shared" si="3"/>
        <v>0</v>
      </c>
    </row>
    <row r="38" spans="1:9" ht="12.75">
      <c r="A38" s="375" t="s">
        <v>650</v>
      </c>
      <c r="B38" s="397">
        <v>26299</v>
      </c>
      <c r="C38" s="463">
        <f t="shared" si="1"/>
        <v>0.091</v>
      </c>
      <c r="D38" s="463">
        <f t="shared" si="2"/>
        <v>0.091</v>
      </c>
      <c r="E38" s="448">
        <v>9.1</v>
      </c>
      <c r="F38" s="82">
        <v>9.1</v>
      </c>
      <c r="G38" s="3">
        <v>-1</v>
      </c>
      <c r="H38" s="21">
        <f t="shared" si="0"/>
        <v>0</v>
      </c>
      <c r="I38" s="21">
        <f t="shared" si="3"/>
        <v>0</v>
      </c>
    </row>
    <row r="39" spans="1:9" ht="12.75">
      <c r="A39" s="375" t="s">
        <v>651</v>
      </c>
      <c r="B39" s="397">
        <v>26330</v>
      </c>
      <c r="C39" s="463">
        <f t="shared" si="1"/>
        <v>0.094</v>
      </c>
      <c r="D39" s="463">
        <f t="shared" si="2"/>
        <v>0.094</v>
      </c>
      <c r="E39" s="448">
        <v>9.4</v>
      </c>
      <c r="F39" s="82">
        <v>9.4</v>
      </c>
      <c r="G39" s="3">
        <v>-1</v>
      </c>
      <c r="H39" s="21">
        <f t="shared" si="0"/>
        <v>0</v>
      </c>
      <c r="I39" s="21">
        <f t="shared" si="3"/>
        <v>0</v>
      </c>
    </row>
    <row r="40" spans="1:9" ht="12.75">
      <c r="A40" s="375" t="s">
        <v>652</v>
      </c>
      <c r="B40" s="397">
        <v>26359</v>
      </c>
      <c r="C40" s="463">
        <f t="shared" si="1"/>
        <v>0.08199999999999999</v>
      </c>
      <c r="D40" s="463">
        <f t="shared" si="2"/>
        <v>0.08199999999999999</v>
      </c>
      <c r="E40" s="448">
        <v>8.2</v>
      </c>
      <c r="F40" s="82">
        <v>8.2</v>
      </c>
      <c r="G40" s="3">
        <v>-1</v>
      </c>
      <c r="H40" s="21">
        <f t="shared" si="0"/>
        <v>0</v>
      </c>
      <c r="I40" s="21">
        <f t="shared" si="3"/>
        <v>0</v>
      </c>
    </row>
    <row r="41" spans="1:9" ht="12.75">
      <c r="A41" s="375" t="s">
        <v>653</v>
      </c>
      <c r="B41" s="397">
        <v>26390</v>
      </c>
      <c r="C41" s="463">
        <f t="shared" si="1"/>
        <v>0.083</v>
      </c>
      <c r="D41" s="463">
        <f t="shared" si="2"/>
        <v>0.083</v>
      </c>
      <c r="E41" s="448">
        <v>8.3</v>
      </c>
      <c r="F41" s="82">
        <v>8.3</v>
      </c>
      <c r="G41" s="3">
        <v>-1</v>
      </c>
      <c r="H41" s="21">
        <f t="shared" si="0"/>
        <v>0</v>
      </c>
      <c r="I41" s="21">
        <f t="shared" si="3"/>
        <v>0</v>
      </c>
    </row>
    <row r="42" spans="1:9" ht="12.75">
      <c r="A42" s="375" t="s">
        <v>654</v>
      </c>
      <c r="B42" s="397">
        <v>26420</v>
      </c>
      <c r="C42" s="463">
        <f t="shared" si="1"/>
        <v>0.085</v>
      </c>
      <c r="D42" s="463">
        <f t="shared" si="2"/>
        <v>0.085</v>
      </c>
      <c r="E42" s="448">
        <v>8.5</v>
      </c>
      <c r="F42" s="82">
        <v>8.5</v>
      </c>
      <c r="G42" s="3">
        <v>-1</v>
      </c>
      <c r="H42" s="21">
        <f t="shared" si="0"/>
        <v>0</v>
      </c>
      <c r="I42" s="21">
        <f t="shared" si="3"/>
        <v>0</v>
      </c>
    </row>
    <row r="43" spans="1:9" ht="12.75">
      <c r="A43" s="375" t="s">
        <v>655</v>
      </c>
      <c r="B43" s="397">
        <v>26451</v>
      </c>
      <c r="C43" s="463">
        <f t="shared" si="1"/>
        <v>0.07200000000000001</v>
      </c>
      <c r="D43" s="463">
        <f t="shared" si="2"/>
        <v>0.07200000000000001</v>
      </c>
      <c r="E43" s="448">
        <v>7.2</v>
      </c>
      <c r="F43" s="82">
        <v>7.2</v>
      </c>
      <c r="G43" s="3">
        <v>-1</v>
      </c>
      <c r="H43" s="21">
        <f t="shared" si="0"/>
        <v>0</v>
      </c>
      <c r="I43" s="21">
        <f t="shared" si="3"/>
        <v>0</v>
      </c>
    </row>
    <row r="44" spans="1:9" ht="12.75">
      <c r="A44" s="375" t="s">
        <v>656</v>
      </c>
      <c r="B44" s="397">
        <v>26481</v>
      </c>
      <c r="C44" s="463">
        <f t="shared" si="1"/>
        <v>0.08199999999999999</v>
      </c>
      <c r="D44" s="463">
        <f t="shared" si="2"/>
        <v>0.08199999999999999</v>
      </c>
      <c r="E44" s="448">
        <v>8.2</v>
      </c>
      <c r="F44" s="82">
        <v>8.2</v>
      </c>
      <c r="G44" s="3">
        <v>-1</v>
      </c>
      <c r="H44" s="21">
        <f t="shared" si="0"/>
        <v>0</v>
      </c>
      <c r="I44" s="21">
        <f t="shared" si="3"/>
        <v>0</v>
      </c>
    </row>
    <row r="45" spans="1:9" ht="12.75">
      <c r="A45" s="375" t="s">
        <v>657</v>
      </c>
      <c r="B45" s="397">
        <v>26512</v>
      </c>
      <c r="C45" s="463">
        <f t="shared" si="1"/>
        <v>0.086</v>
      </c>
      <c r="D45" s="463">
        <f t="shared" si="2"/>
        <v>0.086</v>
      </c>
      <c r="E45" s="448">
        <v>8.6</v>
      </c>
      <c r="F45" s="82">
        <v>8.6</v>
      </c>
      <c r="G45" s="3">
        <v>-1</v>
      </c>
      <c r="H45" s="21">
        <f t="shared" si="0"/>
        <v>0</v>
      </c>
      <c r="I45" s="21">
        <f t="shared" si="3"/>
        <v>0</v>
      </c>
    </row>
    <row r="46" spans="1:9" ht="12.75">
      <c r="A46" s="375" t="s">
        <v>658</v>
      </c>
      <c r="B46" s="397">
        <v>26543</v>
      </c>
      <c r="C46" s="463">
        <f t="shared" si="1"/>
        <v>0.08800000000000001</v>
      </c>
      <c r="D46" s="463">
        <f t="shared" si="2"/>
        <v>0.08800000000000001</v>
      </c>
      <c r="E46" s="448">
        <v>8.8</v>
      </c>
      <c r="F46" s="82">
        <v>8.8</v>
      </c>
      <c r="G46" s="3">
        <v>-1</v>
      </c>
      <c r="H46" s="21">
        <f t="shared" si="0"/>
        <v>0</v>
      </c>
      <c r="I46" s="21">
        <f t="shared" si="3"/>
        <v>0</v>
      </c>
    </row>
    <row r="47" spans="1:9" ht="12.75">
      <c r="A47" s="375" t="s">
        <v>659</v>
      </c>
      <c r="B47" s="397">
        <v>26573</v>
      </c>
      <c r="C47" s="463">
        <f t="shared" si="1"/>
        <v>0.095</v>
      </c>
      <c r="D47" s="463">
        <f t="shared" si="2"/>
        <v>0.095</v>
      </c>
      <c r="E47" s="448">
        <v>9.5</v>
      </c>
      <c r="F47" s="82">
        <v>9.5</v>
      </c>
      <c r="G47" s="3">
        <v>-1</v>
      </c>
      <c r="H47" s="21">
        <f t="shared" si="0"/>
        <v>0</v>
      </c>
      <c r="I47" s="21">
        <f t="shared" si="3"/>
        <v>0</v>
      </c>
    </row>
    <row r="48" spans="1:9" ht="12.75">
      <c r="A48" s="375" t="s">
        <v>660</v>
      </c>
      <c r="B48" s="397">
        <v>26604</v>
      </c>
      <c r="C48" s="463">
        <f t="shared" si="1"/>
        <v>0.102</v>
      </c>
      <c r="D48" s="463">
        <f t="shared" si="2"/>
        <v>0.102</v>
      </c>
      <c r="E48" s="448">
        <v>10.2</v>
      </c>
      <c r="F48" s="82">
        <v>10.2</v>
      </c>
      <c r="G48" s="3">
        <v>-1</v>
      </c>
      <c r="H48" s="21">
        <f t="shared" si="0"/>
        <v>0</v>
      </c>
      <c r="I48" s="21">
        <f t="shared" si="3"/>
        <v>0</v>
      </c>
    </row>
    <row r="49" spans="1:9" ht="12.75">
      <c r="A49" s="375" t="s">
        <v>661</v>
      </c>
      <c r="B49" s="397">
        <v>26634</v>
      </c>
      <c r="C49" s="463">
        <f t="shared" si="1"/>
        <v>0.10300000000000001</v>
      </c>
      <c r="D49" s="463">
        <f t="shared" si="2"/>
        <v>0.10300000000000001</v>
      </c>
      <c r="E49" s="448">
        <v>10.3</v>
      </c>
      <c r="F49" s="82">
        <v>10.3</v>
      </c>
      <c r="G49" s="3">
        <v>-1</v>
      </c>
      <c r="H49" s="21">
        <f t="shared" si="0"/>
        <v>0</v>
      </c>
      <c r="I49" s="21">
        <f t="shared" si="3"/>
        <v>0</v>
      </c>
    </row>
    <row r="50" spans="1:9" ht="12.75">
      <c r="A50" s="375" t="s">
        <v>662</v>
      </c>
      <c r="B50" s="397">
        <v>26665</v>
      </c>
      <c r="C50" s="463">
        <f t="shared" si="1"/>
        <v>0.091</v>
      </c>
      <c r="D50" s="463">
        <f t="shared" si="2"/>
        <v>0.091</v>
      </c>
      <c r="E50" s="448">
        <v>9.1</v>
      </c>
      <c r="F50" s="82">
        <v>9.1</v>
      </c>
      <c r="G50" s="3">
        <v>-1</v>
      </c>
      <c r="H50" s="21">
        <f t="shared" si="0"/>
        <v>0</v>
      </c>
      <c r="I50" s="21">
        <f t="shared" si="3"/>
        <v>0</v>
      </c>
    </row>
    <row r="51" spans="1:9" ht="12.75">
      <c r="A51" s="375" t="s">
        <v>663</v>
      </c>
      <c r="B51" s="397">
        <v>26696</v>
      </c>
      <c r="C51" s="463">
        <f t="shared" si="1"/>
        <v>0.095</v>
      </c>
      <c r="D51" s="463">
        <f t="shared" si="2"/>
        <v>0.095</v>
      </c>
      <c r="E51" s="448">
        <v>9.5</v>
      </c>
      <c r="F51" s="82">
        <v>9.5</v>
      </c>
      <c r="G51" s="3">
        <v>-1</v>
      </c>
      <c r="H51" s="21">
        <f t="shared" si="0"/>
        <v>0</v>
      </c>
      <c r="I51" s="21">
        <f t="shared" si="3"/>
        <v>0</v>
      </c>
    </row>
    <row r="52" spans="1:9" ht="12.75">
      <c r="A52" s="375" t="s">
        <v>664</v>
      </c>
      <c r="B52" s="397">
        <v>26724</v>
      </c>
      <c r="C52" s="463">
        <f t="shared" si="1"/>
        <v>0.09699999999999999</v>
      </c>
      <c r="D52" s="463">
        <f t="shared" si="2"/>
        <v>0.09699999999999999</v>
      </c>
      <c r="E52" s="448">
        <v>9.7</v>
      </c>
      <c r="F52" s="82">
        <v>9.7</v>
      </c>
      <c r="G52" s="3">
        <v>-1</v>
      </c>
      <c r="H52" s="21">
        <f t="shared" si="0"/>
        <v>0</v>
      </c>
      <c r="I52" s="21">
        <f t="shared" si="3"/>
        <v>0</v>
      </c>
    </row>
    <row r="53" spans="1:9" ht="12.75">
      <c r="A53" s="375" t="s">
        <v>665</v>
      </c>
      <c r="B53" s="397">
        <v>26755</v>
      </c>
      <c r="C53" s="463">
        <f t="shared" si="1"/>
        <v>0.1</v>
      </c>
      <c r="D53" s="463">
        <f t="shared" si="2"/>
        <v>0.1</v>
      </c>
      <c r="E53" s="448">
        <v>10</v>
      </c>
      <c r="F53" s="82">
        <v>10</v>
      </c>
      <c r="G53" s="3">
        <v>-1</v>
      </c>
      <c r="H53" s="21">
        <f t="shared" si="0"/>
        <v>0</v>
      </c>
      <c r="I53" s="21">
        <f t="shared" si="3"/>
        <v>0</v>
      </c>
    </row>
    <row r="54" spans="1:9" ht="12.75">
      <c r="A54" s="375" t="s">
        <v>666</v>
      </c>
      <c r="B54" s="397">
        <v>26785</v>
      </c>
      <c r="C54" s="463">
        <f t="shared" si="1"/>
        <v>0.102</v>
      </c>
      <c r="D54" s="463">
        <f t="shared" si="2"/>
        <v>0.102</v>
      </c>
      <c r="E54" s="448">
        <v>10.2</v>
      </c>
      <c r="F54" s="82">
        <v>10.2</v>
      </c>
      <c r="G54" s="3">
        <v>-1</v>
      </c>
      <c r="H54" s="21">
        <f t="shared" si="0"/>
        <v>0</v>
      </c>
      <c r="I54" s="21">
        <f t="shared" si="3"/>
        <v>0</v>
      </c>
    </row>
    <row r="55" spans="1:9" ht="12.75">
      <c r="A55" s="375" t="s">
        <v>667</v>
      </c>
      <c r="B55" s="397">
        <v>26816</v>
      </c>
      <c r="C55" s="463">
        <f t="shared" si="1"/>
        <v>0.107</v>
      </c>
      <c r="D55" s="463">
        <f t="shared" si="2"/>
        <v>0.107</v>
      </c>
      <c r="E55" s="448">
        <v>10.7</v>
      </c>
      <c r="F55" s="82">
        <v>10.7</v>
      </c>
      <c r="G55" s="3">
        <v>-1</v>
      </c>
      <c r="H55" s="21">
        <f t="shared" si="0"/>
        <v>0</v>
      </c>
      <c r="I55" s="21">
        <f t="shared" si="3"/>
        <v>0</v>
      </c>
    </row>
    <row r="56" spans="1:9" ht="12.75">
      <c r="A56" s="375" t="s">
        <v>668</v>
      </c>
      <c r="B56" s="397">
        <v>26846</v>
      </c>
      <c r="C56" s="463">
        <f t="shared" si="1"/>
        <v>0.102</v>
      </c>
      <c r="D56" s="463">
        <f t="shared" si="2"/>
        <v>0.102</v>
      </c>
      <c r="E56" s="448">
        <v>10.2</v>
      </c>
      <c r="F56" s="82">
        <v>10.2</v>
      </c>
      <c r="G56" s="3">
        <v>-1</v>
      </c>
      <c r="H56" s="21">
        <f t="shared" si="0"/>
        <v>0</v>
      </c>
      <c r="I56" s="21">
        <f t="shared" si="3"/>
        <v>0</v>
      </c>
    </row>
    <row r="57" spans="1:9" ht="12.75">
      <c r="A57" s="375" t="s">
        <v>669</v>
      </c>
      <c r="B57" s="397">
        <v>26877</v>
      </c>
      <c r="C57" s="463">
        <f t="shared" si="1"/>
        <v>0.11</v>
      </c>
      <c r="D57" s="463">
        <f t="shared" si="2"/>
        <v>0.11</v>
      </c>
      <c r="E57" s="448">
        <v>11</v>
      </c>
      <c r="F57" s="82">
        <v>11</v>
      </c>
      <c r="G57" s="3">
        <v>-1</v>
      </c>
      <c r="H57" s="21">
        <f t="shared" si="0"/>
        <v>0</v>
      </c>
      <c r="I57" s="21">
        <f t="shared" si="3"/>
        <v>0</v>
      </c>
    </row>
    <row r="58" spans="1:9" ht="12.75">
      <c r="A58" s="375" t="s">
        <v>670</v>
      </c>
      <c r="B58" s="397">
        <v>26908</v>
      </c>
      <c r="C58" s="463">
        <f t="shared" si="1"/>
        <v>0.102</v>
      </c>
      <c r="D58" s="463">
        <f t="shared" si="2"/>
        <v>0.102</v>
      </c>
      <c r="E58" s="448">
        <v>10.2</v>
      </c>
      <c r="F58" s="82">
        <v>10.2</v>
      </c>
      <c r="G58" s="3">
        <v>-1</v>
      </c>
      <c r="H58" s="21">
        <f t="shared" si="0"/>
        <v>0</v>
      </c>
      <c r="I58" s="21">
        <f t="shared" si="3"/>
        <v>0</v>
      </c>
    </row>
    <row r="59" spans="1:9" ht="12.75">
      <c r="A59" s="375" t="s">
        <v>671</v>
      </c>
      <c r="B59" s="397">
        <v>26938</v>
      </c>
      <c r="C59" s="463">
        <f t="shared" si="1"/>
        <v>0.115</v>
      </c>
      <c r="D59" s="463">
        <f t="shared" si="2"/>
        <v>0.115</v>
      </c>
      <c r="E59" s="448">
        <v>11.5</v>
      </c>
      <c r="F59" s="82">
        <v>11.5</v>
      </c>
      <c r="G59" s="3">
        <v>-1</v>
      </c>
      <c r="H59" s="21">
        <f t="shared" si="0"/>
        <v>0</v>
      </c>
      <c r="I59" s="21">
        <f t="shared" si="3"/>
        <v>0</v>
      </c>
    </row>
    <row r="60" spans="1:9" ht="12.75">
      <c r="A60" s="375" t="s">
        <v>672</v>
      </c>
      <c r="B60" s="397">
        <v>26969</v>
      </c>
      <c r="C60" s="463">
        <f t="shared" si="1"/>
        <v>0.11599999999999999</v>
      </c>
      <c r="D60" s="463">
        <f t="shared" si="2"/>
        <v>0.11599999999999999</v>
      </c>
      <c r="E60" s="448">
        <v>11.6</v>
      </c>
      <c r="F60" s="82">
        <v>11.6</v>
      </c>
      <c r="G60" s="3">
        <v>1</v>
      </c>
      <c r="H60" s="21">
        <f t="shared" si="0"/>
        <v>99999999</v>
      </c>
      <c r="I60" s="21">
        <f t="shared" si="3"/>
        <v>-99999999</v>
      </c>
    </row>
    <row r="61" spans="1:9" ht="12.75">
      <c r="A61" s="375" t="s">
        <v>673</v>
      </c>
      <c r="B61" s="397">
        <v>26999</v>
      </c>
      <c r="C61" s="463">
        <f t="shared" si="1"/>
        <v>0.12</v>
      </c>
      <c r="D61" s="463">
        <f t="shared" si="2"/>
        <v>0.12</v>
      </c>
      <c r="E61" s="448">
        <v>12</v>
      </c>
      <c r="F61" s="82">
        <v>12</v>
      </c>
      <c r="G61" s="3">
        <v>1</v>
      </c>
      <c r="H61" s="21">
        <f t="shared" si="0"/>
        <v>99999999</v>
      </c>
      <c r="I61" s="21">
        <f t="shared" si="3"/>
        <v>-99999999</v>
      </c>
    </row>
    <row r="62" spans="1:9" ht="12.75">
      <c r="A62" s="375" t="s">
        <v>674</v>
      </c>
      <c r="B62" s="397">
        <v>27030</v>
      </c>
      <c r="C62" s="463">
        <f t="shared" si="1"/>
        <v>0.11599999999999999</v>
      </c>
      <c r="D62" s="463">
        <f t="shared" si="2"/>
        <v>0.11599999999999999</v>
      </c>
      <c r="E62" s="448">
        <v>11.6</v>
      </c>
      <c r="F62" s="82">
        <v>11.6</v>
      </c>
      <c r="G62" s="3">
        <v>1</v>
      </c>
      <c r="H62" s="21">
        <f t="shared" si="0"/>
        <v>99999999</v>
      </c>
      <c r="I62" s="21">
        <f t="shared" si="3"/>
        <v>-99999999</v>
      </c>
    </row>
    <row r="63" spans="1:9" ht="12.75">
      <c r="A63" s="375" t="s">
        <v>675</v>
      </c>
      <c r="B63" s="397">
        <v>27061</v>
      </c>
      <c r="C63" s="463">
        <f t="shared" si="1"/>
        <v>0.114</v>
      </c>
      <c r="D63" s="463">
        <f t="shared" si="2"/>
        <v>0.114</v>
      </c>
      <c r="E63" s="448">
        <v>11.4</v>
      </c>
      <c r="F63" s="82">
        <v>11.4</v>
      </c>
      <c r="G63" s="3">
        <v>1</v>
      </c>
      <c r="H63" s="21">
        <f t="shared" si="0"/>
        <v>99999999</v>
      </c>
      <c r="I63" s="21">
        <f t="shared" si="3"/>
        <v>-99999999</v>
      </c>
    </row>
    <row r="64" spans="1:9" ht="12.75">
      <c r="A64" s="375" t="s">
        <v>676</v>
      </c>
      <c r="B64" s="397">
        <v>27089</v>
      </c>
      <c r="C64" s="463">
        <f t="shared" si="1"/>
        <v>0.106</v>
      </c>
      <c r="D64" s="463">
        <f t="shared" si="2"/>
        <v>0.106</v>
      </c>
      <c r="E64" s="448">
        <v>10.6</v>
      </c>
      <c r="F64" s="82">
        <v>10.6</v>
      </c>
      <c r="G64" s="3">
        <v>1</v>
      </c>
      <c r="H64" s="21">
        <f t="shared" si="0"/>
        <v>99999999</v>
      </c>
      <c r="I64" s="21">
        <f t="shared" si="3"/>
        <v>-99999999</v>
      </c>
    </row>
    <row r="65" spans="1:9" ht="12.75">
      <c r="A65" s="375" t="s">
        <v>677</v>
      </c>
      <c r="B65" s="397">
        <v>27120</v>
      </c>
      <c r="C65" s="463">
        <f t="shared" si="1"/>
        <v>0.102</v>
      </c>
      <c r="D65" s="463">
        <f t="shared" si="2"/>
        <v>0.102</v>
      </c>
      <c r="E65" s="448">
        <v>10.2</v>
      </c>
      <c r="F65" s="82">
        <v>10.2</v>
      </c>
      <c r="G65" s="3">
        <v>1</v>
      </c>
      <c r="H65" s="21">
        <f t="shared" si="0"/>
        <v>99999999</v>
      </c>
      <c r="I65" s="21">
        <f t="shared" si="3"/>
        <v>-99999999</v>
      </c>
    </row>
    <row r="66" spans="1:9" ht="12.75">
      <c r="A66" s="375" t="s">
        <v>678</v>
      </c>
      <c r="B66" s="397">
        <v>27150</v>
      </c>
      <c r="C66" s="463">
        <f t="shared" si="1"/>
        <v>0.1</v>
      </c>
      <c r="D66" s="463">
        <f t="shared" si="2"/>
        <v>0.1</v>
      </c>
      <c r="E66" s="448">
        <v>10</v>
      </c>
      <c r="F66" s="82">
        <v>10</v>
      </c>
      <c r="G66" s="3">
        <v>1</v>
      </c>
      <c r="H66" s="21">
        <f t="shared" si="0"/>
        <v>99999999</v>
      </c>
      <c r="I66" s="21">
        <f t="shared" si="3"/>
        <v>-99999999</v>
      </c>
    </row>
    <row r="67" spans="1:9" ht="12.75">
      <c r="A67" s="375" t="s">
        <v>679</v>
      </c>
      <c r="B67" s="397">
        <v>27181</v>
      </c>
      <c r="C67" s="463">
        <f t="shared" si="1"/>
        <v>0.102</v>
      </c>
      <c r="D67" s="463">
        <f t="shared" si="2"/>
        <v>0.102</v>
      </c>
      <c r="E67" s="448">
        <v>10.2</v>
      </c>
      <c r="F67" s="82">
        <v>10.2</v>
      </c>
      <c r="G67" s="3">
        <v>1</v>
      </c>
      <c r="H67" s="21">
        <f t="shared" si="0"/>
        <v>99999999</v>
      </c>
      <c r="I67" s="21">
        <f t="shared" si="3"/>
        <v>-99999999</v>
      </c>
    </row>
    <row r="68" spans="1:9" ht="12.75">
      <c r="A68" s="375" t="s">
        <v>680</v>
      </c>
      <c r="B68" s="397">
        <v>27211</v>
      </c>
      <c r="C68" s="463">
        <f t="shared" si="1"/>
        <v>0.106</v>
      </c>
      <c r="D68" s="463">
        <f t="shared" si="2"/>
        <v>0.106</v>
      </c>
      <c r="E68" s="448">
        <v>10.6</v>
      </c>
      <c r="F68" s="82">
        <v>10.6</v>
      </c>
      <c r="G68" s="3">
        <v>1</v>
      </c>
      <c r="H68" s="21">
        <f t="shared" si="0"/>
        <v>99999999</v>
      </c>
      <c r="I68" s="21">
        <f t="shared" si="3"/>
        <v>-99999999</v>
      </c>
    </row>
    <row r="69" spans="1:9" ht="12.75">
      <c r="A69" s="375" t="s">
        <v>681</v>
      </c>
      <c r="B69" s="397">
        <v>27242</v>
      </c>
      <c r="C69" s="463">
        <f t="shared" si="1"/>
        <v>0.095</v>
      </c>
      <c r="D69" s="463">
        <f t="shared" si="2"/>
        <v>0.095</v>
      </c>
      <c r="E69" s="448">
        <v>9.5</v>
      </c>
      <c r="F69" s="82">
        <v>9.5</v>
      </c>
      <c r="G69" s="3">
        <v>1</v>
      </c>
      <c r="H69" s="21">
        <f t="shared" si="0"/>
        <v>99999999</v>
      </c>
      <c r="I69" s="21">
        <f t="shared" si="3"/>
        <v>-99999999</v>
      </c>
    </row>
    <row r="70" spans="1:9" ht="12.75">
      <c r="A70" s="375" t="s">
        <v>682</v>
      </c>
      <c r="B70" s="397">
        <v>27273</v>
      </c>
      <c r="C70" s="463">
        <f t="shared" si="1"/>
        <v>0.102</v>
      </c>
      <c r="D70" s="463">
        <f t="shared" si="2"/>
        <v>0.102</v>
      </c>
      <c r="E70" s="448">
        <v>10.2</v>
      </c>
      <c r="F70" s="82">
        <v>10.2</v>
      </c>
      <c r="G70" s="3">
        <v>1</v>
      </c>
      <c r="H70" s="21">
        <f t="shared" si="0"/>
        <v>99999999</v>
      </c>
      <c r="I70" s="21">
        <f t="shared" si="3"/>
        <v>-99999999</v>
      </c>
    </row>
    <row r="71" spans="1:9" ht="12.75">
      <c r="A71" s="375" t="s">
        <v>683</v>
      </c>
      <c r="B71" s="397">
        <v>27303</v>
      </c>
      <c r="C71" s="463">
        <f t="shared" si="1"/>
        <v>0.107</v>
      </c>
      <c r="D71" s="463">
        <f t="shared" si="2"/>
        <v>0.107</v>
      </c>
      <c r="E71" s="448">
        <v>10.7</v>
      </c>
      <c r="F71" s="82">
        <v>10.7</v>
      </c>
      <c r="G71" s="3">
        <v>1</v>
      </c>
      <c r="H71" s="21">
        <f t="shared" si="0"/>
        <v>99999999</v>
      </c>
      <c r="I71" s="21">
        <f t="shared" si="3"/>
        <v>-99999999</v>
      </c>
    </row>
    <row r="72" spans="1:9" ht="12.75">
      <c r="A72" s="375" t="s">
        <v>684</v>
      </c>
      <c r="B72" s="397">
        <v>27334</v>
      </c>
      <c r="C72" s="463">
        <f t="shared" si="1"/>
        <v>0.111</v>
      </c>
      <c r="D72" s="463">
        <f t="shared" si="2"/>
        <v>0.111</v>
      </c>
      <c r="E72" s="448">
        <v>11.1</v>
      </c>
      <c r="F72" s="82">
        <v>11.1</v>
      </c>
      <c r="G72" s="3">
        <v>1</v>
      </c>
      <c r="H72" s="21">
        <f t="shared" si="0"/>
        <v>99999999</v>
      </c>
      <c r="I72" s="21">
        <f t="shared" si="3"/>
        <v>-99999999</v>
      </c>
    </row>
    <row r="73" spans="1:9" ht="12.75">
      <c r="A73" s="375" t="s">
        <v>685</v>
      </c>
      <c r="B73" s="397">
        <v>27364</v>
      </c>
      <c r="C73" s="463">
        <f t="shared" si="1"/>
        <v>0.111</v>
      </c>
      <c r="D73" s="463">
        <f t="shared" si="2"/>
        <v>0.111</v>
      </c>
      <c r="E73" s="448">
        <v>11.1</v>
      </c>
      <c r="F73" s="82">
        <v>11.1</v>
      </c>
      <c r="G73" s="3">
        <v>1</v>
      </c>
      <c r="H73" s="21">
        <f t="shared" si="0"/>
        <v>99999999</v>
      </c>
      <c r="I73" s="21">
        <f t="shared" si="3"/>
        <v>-99999999</v>
      </c>
    </row>
    <row r="74" spans="1:9" ht="12.75">
      <c r="A74" s="375" t="s">
        <v>686</v>
      </c>
      <c r="B74" s="397">
        <v>27395</v>
      </c>
      <c r="C74" s="463">
        <f t="shared" si="1"/>
        <v>0.10300000000000001</v>
      </c>
      <c r="D74" s="463">
        <f t="shared" si="2"/>
        <v>0.10300000000000001</v>
      </c>
      <c r="E74" s="448">
        <v>10.3</v>
      </c>
      <c r="F74" s="82">
        <v>10.3</v>
      </c>
      <c r="G74" s="3">
        <v>1</v>
      </c>
      <c r="H74" s="21">
        <f aca="true" t="shared" si="4" ref="H74:H137">IF(G74=1,99999999,0)</f>
        <v>99999999</v>
      </c>
      <c r="I74" s="21">
        <f t="shared" si="3"/>
        <v>-99999999</v>
      </c>
    </row>
    <row r="75" spans="1:9" ht="12.75">
      <c r="A75" s="375" t="s">
        <v>687</v>
      </c>
      <c r="B75" s="397">
        <v>27426</v>
      </c>
      <c r="C75" s="463">
        <f t="shared" si="1"/>
        <v>0.095</v>
      </c>
      <c r="D75" s="463">
        <f t="shared" si="2"/>
        <v>0.095</v>
      </c>
      <c r="E75" s="448">
        <v>9.5</v>
      </c>
      <c r="F75" s="82">
        <v>9.5</v>
      </c>
      <c r="G75" s="3">
        <v>1</v>
      </c>
      <c r="H75" s="21">
        <f t="shared" si="4"/>
        <v>99999999</v>
      </c>
      <c r="I75" s="21">
        <f t="shared" si="3"/>
        <v>-99999999</v>
      </c>
    </row>
    <row r="76" spans="1:9" ht="12.75">
      <c r="A76" s="375" t="s">
        <v>688</v>
      </c>
      <c r="B76" s="397">
        <v>27454</v>
      </c>
      <c r="C76" s="463">
        <f t="shared" si="1"/>
        <v>0.09699999999999999</v>
      </c>
      <c r="D76" s="463">
        <f t="shared" si="2"/>
        <v>0.09699999999999999</v>
      </c>
      <c r="E76" s="448">
        <v>9.7</v>
      </c>
      <c r="F76" s="82">
        <v>9.7</v>
      </c>
      <c r="G76" s="3">
        <v>1</v>
      </c>
      <c r="H76" s="21">
        <f t="shared" si="4"/>
        <v>99999999</v>
      </c>
      <c r="I76" s="21">
        <f t="shared" si="3"/>
        <v>-99999999</v>
      </c>
    </row>
    <row r="77" spans="1:9" ht="12.75">
      <c r="A77" s="375" t="s">
        <v>689</v>
      </c>
      <c r="B77" s="397">
        <v>27485</v>
      </c>
      <c r="C77" s="463">
        <f t="shared" si="1"/>
        <v>0.113</v>
      </c>
      <c r="D77" s="463">
        <f t="shared" si="2"/>
        <v>0.113</v>
      </c>
      <c r="E77" s="448">
        <v>11.3</v>
      </c>
      <c r="F77" s="82">
        <v>11.3</v>
      </c>
      <c r="G77" s="3">
        <v>-1</v>
      </c>
      <c r="H77" s="21">
        <f t="shared" si="4"/>
        <v>0</v>
      </c>
      <c r="I77" s="21">
        <f t="shared" si="3"/>
        <v>0</v>
      </c>
    </row>
    <row r="78" spans="1:9" ht="12.75">
      <c r="A78" s="375" t="s">
        <v>690</v>
      </c>
      <c r="B78" s="397">
        <v>27515</v>
      </c>
      <c r="C78" s="463">
        <f t="shared" si="1"/>
        <v>0.146</v>
      </c>
      <c r="D78" s="463">
        <f t="shared" si="2"/>
        <v>0.146</v>
      </c>
      <c r="E78" s="448">
        <v>14.6</v>
      </c>
      <c r="F78" s="82">
        <v>14.6</v>
      </c>
      <c r="G78" s="3">
        <v>-1</v>
      </c>
      <c r="H78" s="21">
        <f t="shared" si="4"/>
        <v>0</v>
      </c>
      <c r="I78" s="21">
        <f t="shared" si="3"/>
        <v>0</v>
      </c>
    </row>
    <row r="79" spans="1:9" ht="12.75">
      <c r="A79" s="375" t="s">
        <v>691</v>
      </c>
      <c r="B79" s="397">
        <v>27546</v>
      </c>
      <c r="C79" s="463">
        <f aca="true" t="shared" si="5" ref="C79:C142">E79*0.01</f>
        <v>0.114</v>
      </c>
      <c r="D79" s="463">
        <f aca="true" t="shared" si="6" ref="D79:D142">F79*0.01</f>
        <v>0.114</v>
      </c>
      <c r="E79" s="448">
        <v>11.4</v>
      </c>
      <c r="F79" s="82">
        <v>11.4</v>
      </c>
      <c r="G79" s="3">
        <v>-1</v>
      </c>
      <c r="H79" s="21">
        <f t="shared" si="4"/>
        <v>0</v>
      </c>
      <c r="I79" s="21">
        <f aca="true" t="shared" si="7" ref="I79:I142">IF(G79=-1,0,-99999999)</f>
        <v>0</v>
      </c>
    </row>
    <row r="80" spans="1:9" ht="12.75">
      <c r="A80" s="375" t="s">
        <v>692</v>
      </c>
      <c r="B80" s="397">
        <v>27576</v>
      </c>
      <c r="C80" s="463">
        <f t="shared" si="5"/>
        <v>0.09699999999999999</v>
      </c>
      <c r="D80" s="463">
        <f t="shared" si="6"/>
        <v>0.09699999999999999</v>
      </c>
      <c r="E80" s="448">
        <v>9.7</v>
      </c>
      <c r="F80" s="82">
        <v>9.7</v>
      </c>
      <c r="G80" s="3">
        <v>-1</v>
      </c>
      <c r="H80" s="21">
        <f t="shared" si="4"/>
        <v>0</v>
      </c>
      <c r="I80" s="21">
        <f t="shared" si="7"/>
        <v>0</v>
      </c>
    </row>
    <row r="81" spans="1:9" ht="12.75">
      <c r="A81" s="375" t="s">
        <v>693</v>
      </c>
      <c r="B81" s="397">
        <v>27607</v>
      </c>
      <c r="C81" s="463">
        <f t="shared" si="5"/>
        <v>0.10099999999999999</v>
      </c>
      <c r="D81" s="463">
        <f t="shared" si="6"/>
        <v>0.10099999999999999</v>
      </c>
      <c r="E81" s="448">
        <v>10.1</v>
      </c>
      <c r="F81" s="82">
        <v>10.1</v>
      </c>
      <c r="G81" s="3">
        <v>-1</v>
      </c>
      <c r="H81" s="21">
        <f t="shared" si="4"/>
        <v>0</v>
      </c>
      <c r="I81" s="21">
        <f t="shared" si="7"/>
        <v>0</v>
      </c>
    </row>
    <row r="82" spans="1:9" ht="12.75">
      <c r="A82" s="375" t="s">
        <v>694</v>
      </c>
      <c r="B82" s="397">
        <v>27638</v>
      </c>
      <c r="C82" s="463">
        <f t="shared" si="5"/>
        <v>0.102</v>
      </c>
      <c r="D82" s="463">
        <f t="shared" si="6"/>
        <v>0.102</v>
      </c>
      <c r="E82" s="448">
        <v>10.2</v>
      </c>
      <c r="F82" s="82">
        <v>10.2</v>
      </c>
      <c r="G82" s="3">
        <v>-1</v>
      </c>
      <c r="H82" s="21">
        <f t="shared" si="4"/>
        <v>0</v>
      </c>
      <c r="I82" s="21">
        <f t="shared" si="7"/>
        <v>0</v>
      </c>
    </row>
    <row r="83" spans="1:9" ht="12.75">
      <c r="A83" s="375" t="s">
        <v>695</v>
      </c>
      <c r="B83" s="397">
        <v>27668</v>
      </c>
      <c r="C83" s="463">
        <f t="shared" si="5"/>
        <v>0.107</v>
      </c>
      <c r="D83" s="463">
        <f t="shared" si="6"/>
        <v>0.107</v>
      </c>
      <c r="E83" s="448">
        <v>10.7</v>
      </c>
      <c r="F83" s="82">
        <v>10.7</v>
      </c>
      <c r="G83" s="3">
        <v>-1</v>
      </c>
      <c r="H83" s="21">
        <f t="shared" si="4"/>
        <v>0</v>
      </c>
      <c r="I83" s="21">
        <f t="shared" si="7"/>
        <v>0</v>
      </c>
    </row>
    <row r="84" spans="1:9" ht="12.75">
      <c r="A84" s="375" t="s">
        <v>696</v>
      </c>
      <c r="B84" s="397">
        <v>27699</v>
      </c>
      <c r="C84" s="463">
        <f t="shared" si="5"/>
        <v>0.1</v>
      </c>
      <c r="D84" s="463">
        <f t="shared" si="6"/>
        <v>0.1</v>
      </c>
      <c r="E84" s="448">
        <v>10</v>
      </c>
      <c r="F84" s="82">
        <v>10</v>
      </c>
      <c r="G84" s="3">
        <v>-1</v>
      </c>
      <c r="H84" s="21">
        <f t="shared" si="4"/>
        <v>0</v>
      </c>
      <c r="I84" s="21">
        <f t="shared" si="7"/>
        <v>0</v>
      </c>
    </row>
    <row r="85" spans="1:9" ht="12.75">
      <c r="A85" s="375" t="s">
        <v>697</v>
      </c>
      <c r="B85" s="397">
        <v>27729</v>
      </c>
      <c r="C85" s="463">
        <f t="shared" si="5"/>
        <v>0.09300000000000001</v>
      </c>
      <c r="D85" s="463">
        <f t="shared" si="6"/>
        <v>0.09300000000000001</v>
      </c>
      <c r="E85" s="448">
        <v>9.3</v>
      </c>
      <c r="F85" s="82">
        <v>9.3</v>
      </c>
      <c r="G85" s="3">
        <v>-1</v>
      </c>
      <c r="H85" s="21">
        <f t="shared" si="4"/>
        <v>0</v>
      </c>
      <c r="I85" s="21">
        <f t="shared" si="7"/>
        <v>0</v>
      </c>
    </row>
    <row r="86" spans="1:9" ht="12.75">
      <c r="A86" s="375" t="s">
        <v>698</v>
      </c>
      <c r="B86" s="397">
        <v>27760</v>
      </c>
      <c r="C86" s="463">
        <f t="shared" si="5"/>
        <v>0.092</v>
      </c>
      <c r="D86" s="463">
        <f t="shared" si="6"/>
        <v>0.092</v>
      </c>
      <c r="E86" s="448">
        <v>9.2</v>
      </c>
      <c r="F86" s="82">
        <v>9.2</v>
      </c>
      <c r="G86" s="3">
        <v>-1</v>
      </c>
      <c r="H86" s="21">
        <f t="shared" si="4"/>
        <v>0</v>
      </c>
      <c r="I86" s="21">
        <f t="shared" si="7"/>
        <v>0</v>
      </c>
    </row>
    <row r="87" spans="1:9" ht="12.75">
      <c r="A87" s="375" t="s">
        <v>699</v>
      </c>
      <c r="B87" s="397">
        <v>27791</v>
      </c>
      <c r="C87" s="463">
        <f t="shared" si="5"/>
        <v>0.099</v>
      </c>
      <c r="D87" s="463">
        <f t="shared" si="6"/>
        <v>0.099</v>
      </c>
      <c r="E87" s="448">
        <v>9.9</v>
      </c>
      <c r="F87" s="82">
        <v>9.9</v>
      </c>
      <c r="G87" s="3">
        <v>-1</v>
      </c>
      <c r="H87" s="21">
        <f t="shared" si="4"/>
        <v>0</v>
      </c>
      <c r="I87" s="21">
        <f t="shared" si="7"/>
        <v>0</v>
      </c>
    </row>
    <row r="88" spans="1:9" ht="12.75">
      <c r="A88" s="375" t="s">
        <v>700</v>
      </c>
      <c r="B88" s="397">
        <v>27820</v>
      </c>
      <c r="C88" s="463">
        <f t="shared" si="5"/>
        <v>0.098</v>
      </c>
      <c r="D88" s="463">
        <f t="shared" si="6"/>
        <v>0.098</v>
      </c>
      <c r="E88" s="448">
        <v>9.8</v>
      </c>
      <c r="F88" s="82">
        <v>9.8</v>
      </c>
      <c r="G88" s="3">
        <v>-1</v>
      </c>
      <c r="H88" s="21">
        <f t="shared" si="4"/>
        <v>0</v>
      </c>
      <c r="I88" s="21">
        <f t="shared" si="7"/>
        <v>0</v>
      </c>
    </row>
    <row r="89" spans="1:9" ht="12.75">
      <c r="A89" s="375" t="s">
        <v>701</v>
      </c>
      <c r="B89" s="397">
        <v>27851</v>
      </c>
      <c r="C89" s="463">
        <f t="shared" si="5"/>
        <v>0.094</v>
      </c>
      <c r="D89" s="463">
        <f t="shared" si="6"/>
        <v>0.094</v>
      </c>
      <c r="E89" s="448">
        <v>9.4</v>
      </c>
      <c r="F89" s="82">
        <v>9.4</v>
      </c>
      <c r="G89" s="3">
        <v>-1</v>
      </c>
      <c r="H89" s="21">
        <f t="shared" si="4"/>
        <v>0</v>
      </c>
      <c r="I89" s="21">
        <f t="shared" si="7"/>
        <v>0</v>
      </c>
    </row>
    <row r="90" spans="1:9" ht="12.75">
      <c r="A90" s="375" t="s">
        <v>702</v>
      </c>
      <c r="B90" s="397">
        <v>27881</v>
      </c>
      <c r="C90" s="463">
        <f t="shared" si="5"/>
        <v>0.10099999999999999</v>
      </c>
      <c r="D90" s="463">
        <f t="shared" si="6"/>
        <v>0.10099999999999999</v>
      </c>
      <c r="E90" s="448">
        <v>10.1</v>
      </c>
      <c r="F90" s="82">
        <v>10.1</v>
      </c>
      <c r="G90" s="3">
        <v>-1</v>
      </c>
      <c r="H90" s="21">
        <f t="shared" si="4"/>
        <v>0</v>
      </c>
      <c r="I90" s="21">
        <f t="shared" si="7"/>
        <v>0</v>
      </c>
    </row>
    <row r="91" spans="1:9" ht="12.75">
      <c r="A91" s="375" t="s">
        <v>703</v>
      </c>
      <c r="B91" s="397">
        <v>27912</v>
      </c>
      <c r="C91" s="463">
        <f t="shared" si="5"/>
        <v>0.092</v>
      </c>
      <c r="D91" s="463">
        <f t="shared" si="6"/>
        <v>0.092</v>
      </c>
      <c r="E91" s="448">
        <v>9.2</v>
      </c>
      <c r="F91" s="82">
        <v>9.2</v>
      </c>
      <c r="G91" s="3">
        <v>-1</v>
      </c>
      <c r="H91" s="21">
        <f t="shared" si="4"/>
        <v>0</v>
      </c>
      <c r="I91" s="21">
        <f t="shared" si="7"/>
        <v>0</v>
      </c>
    </row>
    <row r="92" spans="1:9" ht="12.75">
      <c r="A92" s="375" t="s">
        <v>704</v>
      </c>
      <c r="B92" s="397">
        <v>27942</v>
      </c>
      <c r="C92" s="463">
        <f t="shared" si="5"/>
        <v>0.095</v>
      </c>
      <c r="D92" s="463">
        <f t="shared" si="6"/>
        <v>0.095</v>
      </c>
      <c r="E92" s="448">
        <v>9.5</v>
      </c>
      <c r="F92" s="82">
        <v>9.5</v>
      </c>
      <c r="G92" s="3">
        <v>-1</v>
      </c>
      <c r="H92" s="21">
        <f t="shared" si="4"/>
        <v>0</v>
      </c>
      <c r="I92" s="21">
        <f t="shared" si="7"/>
        <v>0</v>
      </c>
    </row>
    <row r="93" spans="1:9" ht="12.75">
      <c r="A93" s="375" t="s">
        <v>705</v>
      </c>
      <c r="B93" s="397">
        <v>27973</v>
      </c>
      <c r="C93" s="463">
        <f t="shared" si="5"/>
        <v>0.096</v>
      </c>
      <c r="D93" s="463">
        <f t="shared" si="6"/>
        <v>0.096</v>
      </c>
      <c r="E93" s="448">
        <v>9.6</v>
      </c>
      <c r="F93" s="82">
        <v>9.6</v>
      </c>
      <c r="G93" s="3">
        <v>-1</v>
      </c>
      <c r="H93" s="21">
        <f t="shared" si="4"/>
        <v>0</v>
      </c>
      <c r="I93" s="21">
        <f t="shared" si="7"/>
        <v>0</v>
      </c>
    </row>
    <row r="94" spans="1:9" ht="12.75">
      <c r="A94" s="375" t="s">
        <v>706</v>
      </c>
      <c r="B94" s="397">
        <v>28004</v>
      </c>
      <c r="C94" s="463">
        <f t="shared" si="5"/>
        <v>0.09300000000000001</v>
      </c>
      <c r="D94" s="463">
        <f t="shared" si="6"/>
        <v>0.09300000000000001</v>
      </c>
      <c r="E94" s="448">
        <v>9.3</v>
      </c>
      <c r="F94" s="82">
        <v>9.3</v>
      </c>
      <c r="G94" s="3">
        <v>-1</v>
      </c>
      <c r="H94" s="21">
        <f t="shared" si="4"/>
        <v>0</v>
      </c>
      <c r="I94" s="21">
        <f t="shared" si="7"/>
        <v>0</v>
      </c>
    </row>
    <row r="95" spans="1:9" ht="12.75">
      <c r="A95" s="375" t="s">
        <v>707</v>
      </c>
      <c r="B95" s="397">
        <v>28034</v>
      </c>
      <c r="C95" s="463">
        <f t="shared" si="5"/>
        <v>0.09</v>
      </c>
      <c r="D95" s="463">
        <f t="shared" si="6"/>
        <v>0.09</v>
      </c>
      <c r="E95" s="448">
        <v>9</v>
      </c>
      <c r="F95" s="82">
        <v>9</v>
      </c>
      <c r="G95" s="3">
        <v>-1</v>
      </c>
      <c r="H95" s="21">
        <f t="shared" si="4"/>
        <v>0</v>
      </c>
      <c r="I95" s="21">
        <f t="shared" si="7"/>
        <v>0</v>
      </c>
    </row>
    <row r="96" spans="1:9" ht="12.75">
      <c r="A96" s="375" t="s">
        <v>708</v>
      </c>
      <c r="B96" s="397">
        <v>28065</v>
      </c>
      <c r="C96" s="463">
        <f t="shared" si="5"/>
        <v>0.094</v>
      </c>
      <c r="D96" s="463">
        <f t="shared" si="6"/>
        <v>0.094</v>
      </c>
      <c r="E96" s="448">
        <v>9.4</v>
      </c>
      <c r="F96" s="82">
        <v>9.4</v>
      </c>
      <c r="G96" s="3">
        <v>-1</v>
      </c>
      <c r="H96" s="21">
        <f t="shared" si="4"/>
        <v>0</v>
      </c>
      <c r="I96" s="21">
        <f t="shared" si="7"/>
        <v>0</v>
      </c>
    </row>
    <row r="97" spans="1:9" ht="12.75">
      <c r="A97" s="375" t="s">
        <v>709</v>
      </c>
      <c r="B97" s="397">
        <v>28095</v>
      </c>
      <c r="C97" s="463">
        <f t="shared" si="5"/>
        <v>0.084</v>
      </c>
      <c r="D97" s="463">
        <f t="shared" si="6"/>
        <v>0.084</v>
      </c>
      <c r="E97" s="448">
        <v>8.4</v>
      </c>
      <c r="F97" s="82">
        <v>8.4</v>
      </c>
      <c r="G97" s="3">
        <v>-1</v>
      </c>
      <c r="H97" s="21">
        <f t="shared" si="4"/>
        <v>0</v>
      </c>
      <c r="I97" s="21">
        <f t="shared" si="7"/>
        <v>0</v>
      </c>
    </row>
    <row r="98" spans="1:9" ht="12.75">
      <c r="A98" s="375" t="s">
        <v>710</v>
      </c>
      <c r="B98" s="397">
        <v>28126</v>
      </c>
      <c r="C98" s="463">
        <f t="shared" si="5"/>
        <v>0.085</v>
      </c>
      <c r="D98" s="463">
        <f t="shared" si="6"/>
        <v>0.085</v>
      </c>
      <c r="E98" s="448">
        <v>8.5</v>
      </c>
      <c r="F98" s="82">
        <v>8.5</v>
      </c>
      <c r="G98" s="3">
        <v>-1</v>
      </c>
      <c r="H98" s="21">
        <f t="shared" si="4"/>
        <v>0</v>
      </c>
      <c r="I98" s="21">
        <f t="shared" si="7"/>
        <v>0</v>
      </c>
    </row>
    <row r="99" spans="1:9" ht="12.75">
      <c r="A99" s="375" t="s">
        <v>711</v>
      </c>
      <c r="B99" s="397">
        <v>28157</v>
      </c>
      <c r="C99" s="463">
        <f t="shared" si="5"/>
        <v>0.071</v>
      </c>
      <c r="D99" s="463">
        <f t="shared" si="6"/>
        <v>0.071</v>
      </c>
      <c r="E99" s="448">
        <v>7.1</v>
      </c>
      <c r="F99" s="82">
        <v>7.1</v>
      </c>
      <c r="G99" s="3">
        <v>-1</v>
      </c>
      <c r="H99" s="21">
        <f t="shared" si="4"/>
        <v>0</v>
      </c>
      <c r="I99" s="21">
        <f t="shared" si="7"/>
        <v>0</v>
      </c>
    </row>
    <row r="100" spans="1:9" ht="12.75">
      <c r="A100" s="375" t="s">
        <v>712</v>
      </c>
      <c r="B100" s="397">
        <v>28185</v>
      </c>
      <c r="C100" s="463">
        <f t="shared" si="5"/>
        <v>0.084</v>
      </c>
      <c r="D100" s="463">
        <f t="shared" si="6"/>
        <v>0.084</v>
      </c>
      <c r="E100" s="448">
        <v>8.4</v>
      </c>
      <c r="F100" s="82">
        <v>8.4</v>
      </c>
      <c r="G100" s="3">
        <v>-1</v>
      </c>
      <c r="H100" s="21">
        <f t="shared" si="4"/>
        <v>0</v>
      </c>
      <c r="I100" s="21">
        <f t="shared" si="7"/>
        <v>0</v>
      </c>
    </row>
    <row r="101" spans="1:9" ht="12.75">
      <c r="A101" s="375" t="s">
        <v>713</v>
      </c>
      <c r="B101" s="397">
        <v>28216</v>
      </c>
      <c r="C101" s="463">
        <f t="shared" si="5"/>
        <v>0.084</v>
      </c>
      <c r="D101" s="463">
        <f t="shared" si="6"/>
        <v>0.084</v>
      </c>
      <c r="E101" s="448">
        <v>8.4</v>
      </c>
      <c r="F101" s="82">
        <v>8.4</v>
      </c>
      <c r="G101" s="3">
        <v>-1</v>
      </c>
      <c r="H101" s="21">
        <f t="shared" si="4"/>
        <v>0</v>
      </c>
      <c r="I101" s="21">
        <f t="shared" si="7"/>
        <v>0</v>
      </c>
    </row>
    <row r="102" spans="1:9" ht="12.75">
      <c r="A102" s="375" t="s">
        <v>714</v>
      </c>
      <c r="B102" s="397">
        <v>28246</v>
      </c>
      <c r="C102" s="463">
        <f t="shared" si="5"/>
        <v>0.083</v>
      </c>
      <c r="D102" s="463">
        <f t="shared" si="6"/>
        <v>0.083</v>
      </c>
      <c r="E102" s="448">
        <v>8.3</v>
      </c>
      <c r="F102" s="82">
        <v>8.3</v>
      </c>
      <c r="G102" s="3">
        <v>-1</v>
      </c>
      <c r="H102" s="21">
        <f t="shared" si="4"/>
        <v>0</v>
      </c>
      <c r="I102" s="21">
        <f t="shared" si="7"/>
        <v>0</v>
      </c>
    </row>
    <row r="103" spans="1:9" ht="12.75">
      <c r="A103" s="375" t="s">
        <v>715</v>
      </c>
      <c r="B103" s="397">
        <v>28277</v>
      </c>
      <c r="C103" s="463">
        <f t="shared" si="5"/>
        <v>0.087</v>
      </c>
      <c r="D103" s="463">
        <f t="shared" si="6"/>
        <v>0.087</v>
      </c>
      <c r="E103" s="448">
        <v>8.7</v>
      </c>
      <c r="F103" s="82">
        <v>8.7</v>
      </c>
      <c r="G103" s="3">
        <v>-1</v>
      </c>
      <c r="H103" s="21">
        <f t="shared" si="4"/>
        <v>0</v>
      </c>
      <c r="I103" s="21">
        <f t="shared" si="7"/>
        <v>0</v>
      </c>
    </row>
    <row r="104" spans="1:9" ht="12.75">
      <c r="A104" s="375" t="s">
        <v>716</v>
      </c>
      <c r="B104" s="397">
        <v>28307</v>
      </c>
      <c r="C104" s="463">
        <f t="shared" si="5"/>
        <v>0.086</v>
      </c>
      <c r="D104" s="463">
        <f t="shared" si="6"/>
        <v>0.086</v>
      </c>
      <c r="E104" s="448">
        <v>8.6</v>
      </c>
      <c r="F104" s="82">
        <v>8.6</v>
      </c>
      <c r="G104" s="3">
        <v>-1</v>
      </c>
      <c r="H104" s="21">
        <f t="shared" si="4"/>
        <v>0</v>
      </c>
      <c r="I104" s="21">
        <f t="shared" si="7"/>
        <v>0</v>
      </c>
    </row>
    <row r="105" spans="1:9" ht="12.75">
      <c r="A105" s="375" t="s">
        <v>717</v>
      </c>
      <c r="B105" s="397">
        <v>28338</v>
      </c>
      <c r="C105" s="463">
        <f t="shared" si="5"/>
        <v>0.09</v>
      </c>
      <c r="D105" s="463">
        <f t="shared" si="6"/>
        <v>0.09</v>
      </c>
      <c r="E105" s="448">
        <v>9</v>
      </c>
      <c r="F105" s="82">
        <v>9</v>
      </c>
      <c r="G105" s="3">
        <v>-1</v>
      </c>
      <c r="H105" s="21">
        <f t="shared" si="4"/>
        <v>0</v>
      </c>
      <c r="I105" s="21">
        <f t="shared" si="7"/>
        <v>0</v>
      </c>
    </row>
    <row r="106" spans="1:9" ht="12.75">
      <c r="A106" s="375" t="s">
        <v>718</v>
      </c>
      <c r="B106" s="397">
        <v>28369</v>
      </c>
      <c r="C106" s="463">
        <f t="shared" si="5"/>
        <v>0.09300000000000001</v>
      </c>
      <c r="D106" s="463">
        <f t="shared" si="6"/>
        <v>0.09300000000000001</v>
      </c>
      <c r="E106" s="448">
        <v>9.3</v>
      </c>
      <c r="F106" s="82">
        <v>9.3</v>
      </c>
      <c r="G106" s="3">
        <v>-1</v>
      </c>
      <c r="H106" s="21">
        <f t="shared" si="4"/>
        <v>0</v>
      </c>
      <c r="I106" s="21">
        <f t="shared" si="7"/>
        <v>0</v>
      </c>
    </row>
    <row r="107" spans="1:9" ht="12.75">
      <c r="A107" s="375" t="s">
        <v>719</v>
      </c>
      <c r="B107" s="397">
        <v>28399</v>
      </c>
      <c r="C107" s="463">
        <f t="shared" si="5"/>
        <v>0.094</v>
      </c>
      <c r="D107" s="463">
        <f t="shared" si="6"/>
        <v>0.094</v>
      </c>
      <c r="E107" s="448">
        <v>9.4</v>
      </c>
      <c r="F107" s="82">
        <v>9.4</v>
      </c>
      <c r="G107" s="3">
        <v>-1</v>
      </c>
      <c r="H107" s="21">
        <f t="shared" si="4"/>
        <v>0</v>
      </c>
      <c r="I107" s="21">
        <f t="shared" si="7"/>
        <v>0</v>
      </c>
    </row>
    <row r="108" spans="1:9" ht="12.75">
      <c r="A108" s="375" t="s">
        <v>720</v>
      </c>
      <c r="B108" s="397">
        <v>28430</v>
      </c>
      <c r="C108" s="463">
        <f t="shared" si="5"/>
        <v>0.094</v>
      </c>
      <c r="D108" s="463">
        <f t="shared" si="6"/>
        <v>0.094</v>
      </c>
      <c r="E108" s="448">
        <v>9.4</v>
      </c>
      <c r="F108" s="82">
        <v>9.4</v>
      </c>
      <c r="G108" s="3">
        <v>-1</v>
      </c>
      <c r="H108" s="21">
        <f t="shared" si="4"/>
        <v>0</v>
      </c>
      <c r="I108" s="21">
        <f t="shared" si="7"/>
        <v>0</v>
      </c>
    </row>
    <row r="109" spans="1:9" ht="12.75">
      <c r="A109" s="375" t="s">
        <v>721</v>
      </c>
      <c r="B109" s="397">
        <v>28460</v>
      </c>
      <c r="C109" s="463">
        <f t="shared" si="5"/>
        <v>0.094</v>
      </c>
      <c r="D109" s="463">
        <f t="shared" si="6"/>
        <v>0.094</v>
      </c>
      <c r="E109" s="448">
        <v>9.4</v>
      </c>
      <c r="F109" s="82">
        <v>9.4</v>
      </c>
      <c r="G109" s="3">
        <v>-1</v>
      </c>
      <c r="H109" s="21">
        <f t="shared" si="4"/>
        <v>0</v>
      </c>
      <c r="I109" s="21">
        <f t="shared" si="7"/>
        <v>0</v>
      </c>
    </row>
    <row r="110" spans="1:9" ht="12.75">
      <c r="A110" s="375" t="s">
        <v>722</v>
      </c>
      <c r="B110" s="397">
        <v>28491</v>
      </c>
      <c r="C110" s="463">
        <f t="shared" si="5"/>
        <v>0.099</v>
      </c>
      <c r="D110" s="463">
        <f t="shared" si="6"/>
        <v>0.099</v>
      </c>
      <c r="E110" s="448">
        <v>9.9</v>
      </c>
      <c r="F110" s="82">
        <v>9.9</v>
      </c>
      <c r="G110" s="3">
        <v>-1</v>
      </c>
      <c r="H110" s="21">
        <f t="shared" si="4"/>
        <v>0</v>
      </c>
      <c r="I110" s="21">
        <f t="shared" si="7"/>
        <v>0</v>
      </c>
    </row>
    <row r="111" spans="1:9" ht="12.75">
      <c r="A111" s="375" t="s">
        <v>723</v>
      </c>
      <c r="B111" s="397">
        <v>28522</v>
      </c>
      <c r="C111" s="463">
        <f t="shared" si="5"/>
        <v>0.091</v>
      </c>
      <c r="D111" s="463">
        <f t="shared" si="6"/>
        <v>0.091</v>
      </c>
      <c r="E111" s="448">
        <v>9.1</v>
      </c>
      <c r="F111" s="82">
        <v>9.1</v>
      </c>
      <c r="G111" s="3">
        <v>-1</v>
      </c>
      <c r="H111" s="21">
        <f t="shared" si="4"/>
        <v>0</v>
      </c>
      <c r="I111" s="21">
        <f t="shared" si="7"/>
        <v>0</v>
      </c>
    </row>
    <row r="112" spans="1:9" ht="12.75">
      <c r="A112" s="375" t="s">
        <v>724</v>
      </c>
      <c r="B112" s="397">
        <v>28550</v>
      </c>
      <c r="C112" s="463">
        <f t="shared" si="5"/>
        <v>0.091</v>
      </c>
      <c r="D112" s="463">
        <f t="shared" si="6"/>
        <v>0.091</v>
      </c>
      <c r="E112" s="448">
        <v>9.1</v>
      </c>
      <c r="F112" s="82">
        <v>9.1</v>
      </c>
      <c r="G112" s="3">
        <v>-1</v>
      </c>
      <c r="H112" s="21">
        <f t="shared" si="4"/>
        <v>0</v>
      </c>
      <c r="I112" s="21">
        <f t="shared" si="7"/>
        <v>0</v>
      </c>
    </row>
    <row r="113" spans="1:9" ht="12.75">
      <c r="A113" s="375" t="s">
        <v>725</v>
      </c>
      <c r="B113" s="397">
        <v>28581</v>
      </c>
      <c r="C113" s="463">
        <f t="shared" si="5"/>
        <v>0.08900000000000001</v>
      </c>
      <c r="D113" s="463">
        <f t="shared" si="6"/>
        <v>0.08900000000000001</v>
      </c>
      <c r="E113" s="448">
        <v>8.9</v>
      </c>
      <c r="F113" s="82">
        <v>8.9</v>
      </c>
      <c r="G113" s="3">
        <v>-1</v>
      </c>
      <c r="H113" s="21">
        <f t="shared" si="4"/>
        <v>0</v>
      </c>
      <c r="I113" s="21">
        <f t="shared" si="7"/>
        <v>0</v>
      </c>
    </row>
    <row r="114" spans="1:9" ht="12.75">
      <c r="A114" s="375" t="s">
        <v>726</v>
      </c>
      <c r="B114" s="397">
        <v>28611</v>
      </c>
      <c r="C114" s="463">
        <f t="shared" si="5"/>
        <v>0.085</v>
      </c>
      <c r="D114" s="463">
        <f t="shared" si="6"/>
        <v>0.085</v>
      </c>
      <c r="E114" s="448">
        <v>8.5</v>
      </c>
      <c r="F114" s="82">
        <v>8.5</v>
      </c>
      <c r="G114" s="3">
        <v>-1</v>
      </c>
      <c r="H114" s="21">
        <f t="shared" si="4"/>
        <v>0</v>
      </c>
      <c r="I114" s="21">
        <f t="shared" si="7"/>
        <v>0</v>
      </c>
    </row>
    <row r="115" spans="1:9" ht="12.75">
      <c r="A115" s="375" t="s">
        <v>727</v>
      </c>
      <c r="B115" s="397">
        <v>28642</v>
      </c>
      <c r="C115" s="463">
        <f t="shared" si="5"/>
        <v>0.081</v>
      </c>
      <c r="D115" s="463">
        <f t="shared" si="6"/>
        <v>0.081</v>
      </c>
      <c r="E115" s="448">
        <v>8.1</v>
      </c>
      <c r="F115" s="82">
        <v>8.1</v>
      </c>
      <c r="G115" s="3">
        <v>-1</v>
      </c>
      <c r="H115" s="21">
        <f t="shared" si="4"/>
        <v>0</v>
      </c>
      <c r="I115" s="21">
        <f t="shared" si="7"/>
        <v>0</v>
      </c>
    </row>
    <row r="116" spans="1:9" ht="12.75">
      <c r="A116" s="375" t="s">
        <v>728</v>
      </c>
      <c r="B116" s="397">
        <v>28672</v>
      </c>
      <c r="C116" s="463">
        <f t="shared" si="5"/>
        <v>0.091</v>
      </c>
      <c r="D116" s="463">
        <f t="shared" si="6"/>
        <v>0.091</v>
      </c>
      <c r="E116" s="448">
        <v>9.1</v>
      </c>
      <c r="F116" s="82">
        <v>9.1</v>
      </c>
      <c r="G116" s="3">
        <v>-1</v>
      </c>
      <c r="H116" s="21">
        <f t="shared" si="4"/>
        <v>0</v>
      </c>
      <c r="I116" s="21">
        <f t="shared" si="7"/>
        <v>0</v>
      </c>
    </row>
    <row r="117" spans="1:9" ht="12.75">
      <c r="A117" s="375" t="s">
        <v>729</v>
      </c>
      <c r="B117" s="397">
        <v>28703</v>
      </c>
      <c r="C117" s="463">
        <f t="shared" si="5"/>
        <v>0.085</v>
      </c>
      <c r="D117" s="463">
        <f t="shared" si="6"/>
        <v>0.085</v>
      </c>
      <c r="E117" s="448">
        <v>8.5</v>
      </c>
      <c r="F117" s="82">
        <v>8.5</v>
      </c>
      <c r="G117" s="3">
        <v>-1</v>
      </c>
      <c r="H117" s="21">
        <f t="shared" si="4"/>
        <v>0</v>
      </c>
      <c r="I117" s="21">
        <f t="shared" si="7"/>
        <v>0</v>
      </c>
    </row>
    <row r="118" spans="1:9" ht="12.75">
      <c r="A118" s="375" t="s">
        <v>730</v>
      </c>
      <c r="B118" s="397">
        <v>28734</v>
      </c>
      <c r="C118" s="463">
        <f t="shared" si="5"/>
        <v>0.08800000000000001</v>
      </c>
      <c r="D118" s="463">
        <f t="shared" si="6"/>
        <v>0.08800000000000001</v>
      </c>
      <c r="E118" s="448">
        <v>8.8</v>
      </c>
      <c r="F118" s="82">
        <v>8.8</v>
      </c>
      <c r="G118" s="3">
        <v>-1</v>
      </c>
      <c r="H118" s="21">
        <f t="shared" si="4"/>
        <v>0</v>
      </c>
      <c r="I118" s="21">
        <f t="shared" si="7"/>
        <v>0</v>
      </c>
    </row>
    <row r="119" spans="1:9" ht="12.75">
      <c r="A119" s="375" t="s">
        <v>731</v>
      </c>
      <c r="B119" s="397">
        <v>28764</v>
      </c>
      <c r="C119" s="463">
        <f t="shared" si="5"/>
        <v>0.08900000000000001</v>
      </c>
      <c r="D119" s="463">
        <f t="shared" si="6"/>
        <v>0.08900000000000001</v>
      </c>
      <c r="E119" s="448">
        <v>8.9</v>
      </c>
      <c r="F119" s="82">
        <v>8.9</v>
      </c>
      <c r="G119" s="3">
        <v>-1</v>
      </c>
      <c r="H119" s="21">
        <f t="shared" si="4"/>
        <v>0</v>
      </c>
      <c r="I119" s="21">
        <f t="shared" si="7"/>
        <v>0</v>
      </c>
    </row>
    <row r="120" spans="1:9" ht="12.75">
      <c r="A120" s="375" t="s">
        <v>732</v>
      </c>
      <c r="B120" s="397">
        <v>28795</v>
      </c>
      <c r="C120" s="463">
        <f t="shared" si="5"/>
        <v>0.08800000000000001</v>
      </c>
      <c r="D120" s="463">
        <f t="shared" si="6"/>
        <v>0.08800000000000001</v>
      </c>
      <c r="E120" s="448">
        <v>8.8</v>
      </c>
      <c r="F120" s="82">
        <v>8.8</v>
      </c>
      <c r="G120" s="3">
        <v>-1</v>
      </c>
      <c r="H120" s="21">
        <f t="shared" si="4"/>
        <v>0</v>
      </c>
      <c r="I120" s="21">
        <f t="shared" si="7"/>
        <v>0</v>
      </c>
    </row>
    <row r="121" spans="1:9" ht="12.75">
      <c r="A121" s="375" t="s">
        <v>733</v>
      </c>
      <c r="B121" s="397">
        <v>28825</v>
      </c>
      <c r="C121" s="463">
        <f t="shared" si="5"/>
        <v>0.087</v>
      </c>
      <c r="D121" s="463">
        <f t="shared" si="6"/>
        <v>0.087</v>
      </c>
      <c r="E121" s="448">
        <v>8.7</v>
      </c>
      <c r="F121" s="82">
        <v>8.7</v>
      </c>
      <c r="G121" s="3">
        <v>-1</v>
      </c>
      <c r="H121" s="21">
        <f t="shared" si="4"/>
        <v>0</v>
      </c>
      <c r="I121" s="21">
        <f t="shared" si="7"/>
        <v>0</v>
      </c>
    </row>
    <row r="122" spans="1:9" ht="12.75">
      <c r="A122" s="375" t="s">
        <v>734</v>
      </c>
      <c r="B122" s="397">
        <v>28856</v>
      </c>
      <c r="C122" s="463">
        <f t="shared" si="5"/>
        <v>0.094</v>
      </c>
      <c r="D122" s="463">
        <f t="shared" si="6"/>
        <v>0.094</v>
      </c>
      <c r="E122" s="448">
        <v>9.4</v>
      </c>
      <c r="F122" s="82">
        <v>9.4</v>
      </c>
      <c r="G122" s="3">
        <v>-1</v>
      </c>
      <c r="H122" s="21">
        <f t="shared" si="4"/>
        <v>0</v>
      </c>
      <c r="I122" s="21">
        <f t="shared" si="7"/>
        <v>0</v>
      </c>
    </row>
    <row r="123" spans="1:9" ht="12.75">
      <c r="A123" s="375" t="s">
        <v>735</v>
      </c>
      <c r="B123" s="397">
        <v>28887</v>
      </c>
      <c r="C123" s="463">
        <f t="shared" si="5"/>
        <v>0.09300000000000001</v>
      </c>
      <c r="D123" s="463">
        <f t="shared" si="6"/>
        <v>0.09300000000000001</v>
      </c>
      <c r="E123" s="448">
        <v>9.3</v>
      </c>
      <c r="F123" s="82">
        <v>9.3</v>
      </c>
      <c r="G123" s="3">
        <v>-1</v>
      </c>
      <c r="H123" s="21">
        <f t="shared" si="4"/>
        <v>0</v>
      </c>
      <c r="I123" s="21">
        <f t="shared" si="7"/>
        <v>0</v>
      </c>
    </row>
    <row r="124" spans="1:9" ht="12.75">
      <c r="A124" s="375" t="s">
        <v>736</v>
      </c>
      <c r="B124" s="397">
        <v>28915</v>
      </c>
      <c r="C124" s="463">
        <f t="shared" si="5"/>
        <v>0.095</v>
      </c>
      <c r="D124" s="463">
        <f t="shared" si="6"/>
        <v>0.095</v>
      </c>
      <c r="E124" s="448">
        <v>9.5</v>
      </c>
      <c r="F124" s="82">
        <v>9.5</v>
      </c>
      <c r="G124" s="3">
        <v>-1</v>
      </c>
      <c r="H124" s="21">
        <f t="shared" si="4"/>
        <v>0</v>
      </c>
      <c r="I124" s="21">
        <f t="shared" si="7"/>
        <v>0</v>
      </c>
    </row>
    <row r="125" spans="1:9" ht="12.75">
      <c r="A125" s="375" t="s">
        <v>737</v>
      </c>
      <c r="B125" s="397">
        <v>28946</v>
      </c>
      <c r="C125" s="463">
        <f t="shared" si="5"/>
        <v>0.092</v>
      </c>
      <c r="D125" s="463">
        <f t="shared" si="6"/>
        <v>0.092</v>
      </c>
      <c r="E125" s="448">
        <v>9.2</v>
      </c>
      <c r="F125" s="82">
        <v>9.2</v>
      </c>
      <c r="G125" s="3">
        <v>-1</v>
      </c>
      <c r="H125" s="21">
        <f t="shared" si="4"/>
        <v>0</v>
      </c>
      <c r="I125" s="21">
        <f t="shared" si="7"/>
        <v>0</v>
      </c>
    </row>
    <row r="126" spans="1:9" ht="12.75">
      <c r="A126" s="375" t="s">
        <v>738</v>
      </c>
      <c r="B126" s="397">
        <v>28976</v>
      </c>
      <c r="C126" s="463">
        <f t="shared" si="5"/>
        <v>0.08800000000000001</v>
      </c>
      <c r="D126" s="463">
        <f t="shared" si="6"/>
        <v>0.08800000000000001</v>
      </c>
      <c r="E126" s="448">
        <v>8.8</v>
      </c>
      <c r="F126" s="82">
        <v>8.8</v>
      </c>
      <c r="G126" s="3">
        <v>-1</v>
      </c>
      <c r="H126" s="21">
        <f t="shared" si="4"/>
        <v>0</v>
      </c>
      <c r="I126" s="21">
        <f t="shared" si="7"/>
        <v>0</v>
      </c>
    </row>
    <row r="127" spans="1:9" ht="12.75">
      <c r="A127" s="375" t="s">
        <v>739</v>
      </c>
      <c r="B127" s="397">
        <v>29007</v>
      </c>
      <c r="C127" s="463">
        <f t="shared" si="5"/>
        <v>0.084</v>
      </c>
      <c r="D127" s="463">
        <f t="shared" si="6"/>
        <v>0.084</v>
      </c>
      <c r="E127" s="448">
        <v>8.4</v>
      </c>
      <c r="F127" s="82">
        <v>8.4</v>
      </c>
      <c r="G127" s="3">
        <v>-1</v>
      </c>
      <c r="H127" s="21">
        <f t="shared" si="4"/>
        <v>0</v>
      </c>
      <c r="I127" s="21">
        <f t="shared" si="7"/>
        <v>0</v>
      </c>
    </row>
    <row r="128" spans="1:9" ht="12.75">
      <c r="A128" s="375" t="s">
        <v>740</v>
      </c>
      <c r="B128" s="397">
        <v>29037</v>
      </c>
      <c r="C128" s="463">
        <f t="shared" si="5"/>
        <v>0.091</v>
      </c>
      <c r="D128" s="463">
        <f t="shared" si="6"/>
        <v>0.091</v>
      </c>
      <c r="E128" s="448">
        <v>9.1</v>
      </c>
      <c r="F128" s="82">
        <v>9.1</v>
      </c>
      <c r="G128" s="3">
        <v>-1</v>
      </c>
      <c r="H128" s="21">
        <f t="shared" si="4"/>
        <v>0</v>
      </c>
      <c r="I128" s="21">
        <f t="shared" si="7"/>
        <v>0</v>
      </c>
    </row>
    <row r="129" spans="1:9" ht="12.75">
      <c r="A129" s="375" t="s">
        <v>741</v>
      </c>
      <c r="B129" s="397">
        <v>29068</v>
      </c>
      <c r="C129" s="463">
        <f t="shared" si="5"/>
        <v>0.083</v>
      </c>
      <c r="D129" s="463">
        <f t="shared" si="6"/>
        <v>0.083</v>
      </c>
      <c r="E129" s="448">
        <v>8.3</v>
      </c>
      <c r="F129" s="82">
        <v>8.3</v>
      </c>
      <c r="G129" s="3">
        <v>-1</v>
      </c>
      <c r="H129" s="21">
        <f t="shared" si="4"/>
        <v>0</v>
      </c>
      <c r="I129" s="21">
        <f t="shared" si="7"/>
        <v>0</v>
      </c>
    </row>
    <row r="130" spans="1:9" ht="12.75">
      <c r="A130" s="375" t="s">
        <v>742</v>
      </c>
      <c r="B130" s="397">
        <v>29099</v>
      </c>
      <c r="C130" s="463">
        <f t="shared" si="5"/>
        <v>0.079</v>
      </c>
      <c r="D130" s="463">
        <f t="shared" si="6"/>
        <v>0.079</v>
      </c>
      <c r="E130" s="448">
        <v>7.9</v>
      </c>
      <c r="F130" s="82">
        <v>7.9</v>
      </c>
      <c r="G130" s="3">
        <v>-1</v>
      </c>
      <c r="H130" s="21">
        <f t="shared" si="4"/>
        <v>0</v>
      </c>
      <c r="I130" s="21">
        <f t="shared" si="7"/>
        <v>0</v>
      </c>
    </row>
    <row r="131" spans="1:9" ht="12.75">
      <c r="A131" s="375" t="s">
        <v>743</v>
      </c>
      <c r="B131" s="397">
        <v>29129</v>
      </c>
      <c r="C131" s="463">
        <f t="shared" si="5"/>
        <v>0.087</v>
      </c>
      <c r="D131" s="463">
        <f t="shared" si="6"/>
        <v>0.087</v>
      </c>
      <c r="E131" s="448">
        <v>8.7</v>
      </c>
      <c r="F131" s="82">
        <v>8.7</v>
      </c>
      <c r="G131" s="3">
        <v>-1</v>
      </c>
      <c r="H131" s="21">
        <f t="shared" si="4"/>
        <v>0</v>
      </c>
      <c r="I131" s="21">
        <f t="shared" si="7"/>
        <v>0</v>
      </c>
    </row>
    <row r="132" spans="1:9" ht="12.75">
      <c r="A132" s="375" t="s">
        <v>744</v>
      </c>
      <c r="B132" s="397">
        <v>29160</v>
      </c>
      <c r="C132" s="463">
        <f t="shared" si="5"/>
        <v>0.08800000000000001</v>
      </c>
      <c r="D132" s="463">
        <f t="shared" si="6"/>
        <v>0.08800000000000001</v>
      </c>
      <c r="E132" s="448">
        <v>8.8</v>
      </c>
      <c r="F132" s="82">
        <v>8.8</v>
      </c>
      <c r="G132" s="3">
        <v>-1</v>
      </c>
      <c r="H132" s="21">
        <f t="shared" si="4"/>
        <v>0</v>
      </c>
      <c r="I132" s="21">
        <f t="shared" si="7"/>
        <v>0</v>
      </c>
    </row>
    <row r="133" spans="1:9" ht="12.75">
      <c r="A133" s="375" t="s">
        <v>745</v>
      </c>
      <c r="B133" s="397">
        <v>29190</v>
      </c>
      <c r="C133" s="463">
        <f t="shared" si="5"/>
        <v>0.09300000000000001</v>
      </c>
      <c r="D133" s="463">
        <f t="shared" si="6"/>
        <v>0.09300000000000001</v>
      </c>
      <c r="E133" s="448">
        <v>9.3</v>
      </c>
      <c r="F133" s="82">
        <v>9.3</v>
      </c>
      <c r="G133" s="3">
        <v>-1</v>
      </c>
      <c r="H133" s="21">
        <f t="shared" si="4"/>
        <v>0</v>
      </c>
      <c r="I133" s="21">
        <f t="shared" si="7"/>
        <v>0</v>
      </c>
    </row>
    <row r="134" spans="1:9" ht="12.75">
      <c r="A134" s="375" t="s">
        <v>129</v>
      </c>
      <c r="B134" s="397">
        <v>29221</v>
      </c>
      <c r="C134" s="463">
        <f t="shared" si="5"/>
        <v>0.09300000000000001</v>
      </c>
      <c r="D134" s="463">
        <f t="shared" si="6"/>
        <v>0.09300000000000001</v>
      </c>
      <c r="E134" s="448">
        <v>9.3</v>
      </c>
      <c r="F134" s="82">
        <v>9.3</v>
      </c>
      <c r="G134" s="3">
        <v>1</v>
      </c>
      <c r="H134" s="21">
        <f t="shared" si="4"/>
        <v>99999999</v>
      </c>
      <c r="I134" s="21">
        <f t="shared" si="7"/>
        <v>-99999999</v>
      </c>
    </row>
    <row r="135" spans="1:9" ht="12.75">
      <c r="A135" s="375" t="s">
        <v>130</v>
      </c>
      <c r="B135" s="397">
        <v>29252</v>
      </c>
      <c r="C135" s="463">
        <f t="shared" si="5"/>
        <v>0.096</v>
      </c>
      <c r="D135" s="463">
        <f t="shared" si="6"/>
        <v>0.096</v>
      </c>
      <c r="E135" s="448">
        <v>9.6</v>
      </c>
      <c r="F135" s="82">
        <v>9.6</v>
      </c>
      <c r="G135" s="3">
        <v>1</v>
      </c>
      <c r="H135" s="21">
        <f t="shared" si="4"/>
        <v>99999999</v>
      </c>
      <c r="I135" s="21">
        <f t="shared" si="7"/>
        <v>-99999999</v>
      </c>
    </row>
    <row r="136" spans="1:9" ht="12.75">
      <c r="A136" s="375" t="s">
        <v>131</v>
      </c>
      <c r="B136" s="397">
        <v>29281</v>
      </c>
      <c r="C136" s="463">
        <f t="shared" si="5"/>
        <v>0.09699999999999999</v>
      </c>
      <c r="D136" s="463">
        <f t="shared" si="6"/>
        <v>0.09699999999999999</v>
      </c>
      <c r="E136" s="448">
        <v>9.7</v>
      </c>
      <c r="F136" s="82">
        <v>9.7</v>
      </c>
      <c r="G136" s="3">
        <v>1</v>
      </c>
      <c r="H136" s="21">
        <f t="shared" si="4"/>
        <v>99999999</v>
      </c>
      <c r="I136" s="21">
        <f t="shared" si="7"/>
        <v>-99999999</v>
      </c>
    </row>
    <row r="137" spans="1:9" ht="12.75">
      <c r="A137" s="375" t="s">
        <v>132</v>
      </c>
      <c r="B137" s="397">
        <v>29312</v>
      </c>
      <c r="C137" s="463">
        <f t="shared" si="5"/>
        <v>0.10099999999999999</v>
      </c>
      <c r="D137" s="463">
        <f t="shared" si="6"/>
        <v>0.10099999999999999</v>
      </c>
      <c r="E137" s="448">
        <v>10.1</v>
      </c>
      <c r="F137" s="82">
        <v>10.1</v>
      </c>
      <c r="G137" s="3">
        <v>1</v>
      </c>
      <c r="H137" s="21">
        <f t="shared" si="4"/>
        <v>99999999</v>
      </c>
      <c r="I137" s="21">
        <f t="shared" si="7"/>
        <v>-99999999</v>
      </c>
    </row>
    <row r="138" spans="1:9" ht="12.75">
      <c r="A138" s="375" t="s">
        <v>133</v>
      </c>
      <c r="B138" s="397">
        <v>29342</v>
      </c>
      <c r="C138" s="463">
        <f t="shared" si="5"/>
        <v>0.1</v>
      </c>
      <c r="D138" s="463">
        <f t="shared" si="6"/>
        <v>0.1</v>
      </c>
      <c r="E138" s="448">
        <v>10</v>
      </c>
      <c r="F138" s="82">
        <v>10</v>
      </c>
      <c r="G138" s="3">
        <v>1</v>
      </c>
      <c r="H138" s="21">
        <f aca="true" t="shared" si="8" ref="H138:H201">IF(G138=1,99999999,0)</f>
        <v>99999999</v>
      </c>
      <c r="I138" s="21">
        <f t="shared" si="7"/>
        <v>-99999999</v>
      </c>
    </row>
    <row r="139" spans="1:9" ht="12.75">
      <c r="A139" s="375" t="s">
        <v>134</v>
      </c>
      <c r="B139" s="397">
        <v>29373</v>
      </c>
      <c r="C139" s="463">
        <f t="shared" si="5"/>
        <v>0.09699999999999999</v>
      </c>
      <c r="D139" s="463">
        <f t="shared" si="6"/>
        <v>0.09699999999999999</v>
      </c>
      <c r="E139" s="448">
        <v>9.7</v>
      </c>
      <c r="F139" s="82">
        <v>9.7</v>
      </c>
      <c r="G139" s="3">
        <v>1</v>
      </c>
      <c r="H139" s="21">
        <f t="shared" si="8"/>
        <v>99999999</v>
      </c>
      <c r="I139" s="21">
        <f t="shared" si="7"/>
        <v>-99999999</v>
      </c>
    </row>
    <row r="140" spans="1:9" ht="12.75">
      <c r="A140" s="375" t="s">
        <v>135</v>
      </c>
      <c r="B140" s="397">
        <v>29403</v>
      </c>
      <c r="C140" s="463">
        <f t="shared" si="5"/>
        <v>0.098</v>
      </c>
      <c r="D140" s="463">
        <f t="shared" si="6"/>
        <v>0.098</v>
      </c>
      <c r="E140" s="448">
        <v>9.8</v>
      </c>
      <c r="F140" s="82">
        <v>9.8</v>
      </c>
      <c r="G140" s="3">
        <v>1</v>
      </c>
      <c r="H140" s="21">
        <f t="shared" si="8"/>
        <v>99999999</v>
      </c>
      <c r="I140" s="21">
        <f t="shared" si="7"/>
        <v>-99999999</v>
      </c>
    </row>
    <row r="141" spans="1:9" ht="12.75">
      <c r="A141" s="375" t="s">
        <v>136</v>
      </c>
      <c r="B141" s="397">
        <v>29434</v>
      </c>
      <c r="C141" s="463">
        <f t="shared" si="5"/>
        <v>0.098</v>
      </c>
      <c r="D141" s="463">
        <f t="shared" si="6"/>
        <v>0.098</v>
      </c>
      <c r="E141" s="448">
        <v>9.8</v>
      </c>
      <c r="F141" s="82">
        <v>9.8</v>
      </c>
      <c r="G141" s="3">
        <v>-1</v>
      </c>
      <c r="H141" s="21">
        <f t="shared" si="8"/>
        <v>0</v>
      </c>
      <c r="I141" s="21">
        <f t="shared" si="7"/>
        <v>0</v>
      </c>
    </row>
    <row r="142" spans="1:9" ht="12.75">
      <c r="A142" s="375" t="s">
        <v>137</v>
      </c>
      <c r="B142" s="397">
        <v>29465</v>
      </c>
      <c r="C142" s="463">
        <f t="shared" si="5"/>
        <v>0.10300000000000001</v>
      </c>
      <c r="D142" s="463">
        <f t="shared" si="6"/>
        <v>0.10300000000000001</v>
      </c>
      <c r="E142" s="448">
        <v>10.3</v>
      </c>
      <c r="F142" s="82">
        <v>10.3</v>
      </c>
      <c r="G142" s="3">
        <v>-1</v>
      </c>
      <c r="H142" s="21">
        <f t="shared" si="8"/>
        <v>0</v>
      </c>
      <c r="I142" s="21">
        <f t="shared" si="7"/>
        <v>0</v>
      </c>
    </row>
    <row r="143" spans="1:9" ht="12.75">
      <c r="A143" s="375" t="s">
        <v>138</v>
      </c>
      <c r="B143" s="397">
        <v>29495</v>
      </c>
      <c r="C143" s="463">
        <f aca="true" t="shared" si="9" ref="C143:C206">E143*0.01</f>
        <v>0.10400000000000001</v>
      </c>
      <c r="D143" s="463">
        <f aca="true" t="shared" si="10" ref="D143:D206">F143*0.01</f>
        <v>0.10400000000000001</v>
      </c>
      <c r="E143" s="448">
        <v>10.4</v>
      </c>
      <c r="F143" s="82">
        <v>10.4</v>
      </c>
      <c r="G143" s="3">
        <v>-1</v>
      </c>
      <c r="H143" s="21">
        <f t="shared" si="8"/>
        <v>0</v>
      </c>
      <c r="I143" s="21">
        <f aca="true" t="shared" si="11" ref="I143:I206">IF(G143=-1,0,-99999999)</f>
        <v>0</v>
      </c>
    </row>
    <row r="144" spans="1:9" ht="12.75">
      <c r="A144" s="375" t="s">
        <v>139</v>
      </c>
      <c r="B144" s="397">
        <v>29526</v>
      </c>
      <c r="C144" s="463">
        <f t="shared" si="9"/>
        <v>0.109</v>
      </c>
      <c r="D144" s="463">
        <f t="shared" si="10"/>
        <v>0.109</v>
      </c>
      <c r="E144" s="448">
        <v>10.9</v>
      </c>
      <c r="F144" s="82">
        <v>10.9</v>
      </c>
      <c r="G144" s="3">
        <v>-1</v>
      </c>
      <c r="H144" s="21">
        <f t="shared" si="8"/>
        <v>0</v>
      </c>
      <c r="I144" s="21">
        <f t="shared" si="11"/>
        <v>0</v>
      </c>
    </row>
    <row r="145" spans="1:9" ht="12.75">
      <c r="A145" s="375" t="s">
        <v>140</v>
      </c>
      <c r="B145" s="397">
        <v>29556</v>
      </c>
      <c r="C145" s="463">
        <f t="shared" si="9"/>
        <v>0.107</v>
      </c>
      <c r="D145" s="463">
        <f t="shared" si="10"/>
        <v>0.107</v>
      </c>
      <c r="E145" s="448">
        <v>10.7</v>
      </c>
      <c r="F145" s="82">
        <v>10.7</v>
      </c>
      <c r="G145" s="3">
        <v>-1</v>
      </c>
      <c r="H145" s="21">
        <f t="shared" si="8"/>
        <v>0</v>
      </c>
      <c r="I145" s="21">
        <f t="shared" si="11"/>
        <v>0</v>
      </c>
    </row>
    <row r="146" spans="1:9" ht="12.75">
      <c r="A146" s="375" t="s">
        <v>141</v>
      </c>
      <c r="B146" s="397">
        <v>29587</v>
      </c>
      <c r="C146" s="463">
        <f t="shared" si="9"/>
        <v>0.099</v>
      </c>
      <c r="D146" s="463">
        <f t="shared" si="10"/>
        <v>0.099</v>
      </c>
      <c r="E146" s="448">
        <v>9.9</v>
      </c>
      <c r="F146" s="82">
        <v>9.9</v>
      </c>
      <c r="G146" s="3">
        <v>-1</v>
      </c>
      <c r="H146" s="21">
        <f t="shared" si="8"/>
        <v>0</v>
      </c>
      <c r="I146" s="21">
        <f t="shared" si="11"/>
        <v>0</v>
      </c>
    </row>
    <row r="147" spans="1:9" ht="12.75">
      <c r="A147" s="375" t="s">
        <v>142</v>
      </c>
      <c r="B147" s="397">
        <v>29618</v>
      </c>
      <c r="C147" s="463">
        <f t="shared" si="9"/>
        <v>0.098</v>
      </c>
      <c r="D147" s="463">
        <f t="shared" si="10"/>
        <v>0.098</v>
      </c>
      <c r="E147" s="448">
        <v>9.8</v>
      </c>
      <c r="F147" s="82">
        <v>9.8</v>
      </c>
      <c r="G147" s="3">
        <v>-1</v>
      </c>
      <c r="H147" s="21">
        <f t="shared" si="8"/>
        <v>0</v>
      </c>
      <c r="I147" s="21">
        <f t="shared" si="11"/>
        <v>0</v>
      </c>
    </row>
    <row r="148" spans="1:9" ht="12.75">
      <c r="A148" s="375" t="s">
        <v>143</v>
      </c>
      <c r="B148" s="397">
        <v>29646</v>
      </c>
      <c r="C148" s="463">
        <f t="shared" si="9"/>
        <v>0.09699999999999999</v>
      </c>
      <c r="D148" s="463">
        <f t="shared" si="10"/>
        <v>0.09699999999999999</v>
      </c>
      <c r="E148" s="448">
        <v>9.7</v>
      </c>
      <c r="F148" s="82">
        <v>9.7</v>
      </c>
      <c r="G148" s="3">
        <v>-1</v>
      </c>
      <c r="H148" s="21">
        <f t="shared" si="8"/>
        <v>0</v>
      </c>
      <c r="I148" s="21">
        <f t="shared" si="11"/>
        <v>0</v>
      </c>
    </row>
    <row r="149" spans="1:9" ht="12.75">
      <c r="A149" s="375" t="s">
        <v>144</v>
      </c>
      <c r="B149" s="397">
        <v>29677</v>
      </c>
      <c r="C149" s="463">
        <f t="shared" si="9"/>
        <v>0.098</v>
      </c>
      <c r="D149" s="463">
        <f t="shared" si="10"/>
        <v>0.098</v>
      </c>
      <c r="E149" s="448">
        <v>9.8</v>
      </c>
      <c r="F149" s="82">
        <v>9.8</v>
      </c>
      <c r="G149" s="3">
        <v>-1</v>
      </c>
      <c r="H149" s="21">
        <f t="shared" si="8"/>
        <v>0</v>
      </c>
      <c r="I149" s="21">
        <f t="shared" si="11"/>
        <v>0</v>
      </c>
    </row>
    <row r="150" spans="1:9" ht="12.75">
      <c r="A150" s="375" t="s">
        <v>145</v>
      </c>
      <c r="B150" s="397">
        <v>29707</v>
      </c>
      <c r="C150" s="463">
        <f t="shared" si="9"/>
        <v>0.1</v>
      </c>
      <c r="D150" s="463">
        <f t="shared" si="10"/>
        <v>0.1</v>
      </c>
      <c r="E150" s="448">
        <v>10</v>
      </c>
      <c r="F150" s="82">
        <v>10</v>
      </c>
      <c r="G150" s="3">
        <v>-1</v>
      </c>
      <c r="H150" s="21">
        <f t="shared" si="8"/>
        <v>0</v>
      </c>
      <c r="I150" s="21">
        <f t="shared" si="11"/>
        <v>0</v>
      </c>
    </row>
    <row r="151" spans="1:9" ht="12.75">
      <c r="A151" s="375" t="s">
        <v>146</v>
      </c>
      <c r="B151" s="397">
        <v>29738</v>
      </c>
      <c r="C151" s="463">
        <f t="shared" si="9"/>
        <v>0.099</v>
      </c>
      <c r="D151" s="463">
        <f t="shared" si="10"/>
        <v>0.099</v>
      </c>
      <c r="E151" s="448">
        <v>9.9</v>
      </c>
      <c r="F151" s="82">
        <v>9.9</v>
      </c>
      <c r="G151" s="3">
        <v>-1</v>
      </c>
      <c r="H151" s="21">
        <f t="shared" si="8"/>
        <v>0</v>
      </c>
      <c r="I151" s="21">
        <f t="shared" si="11"/>
        <v>0</v>
      </c>
    </row>
    <row r="152" spans="1:9" ht="12.75">
      <c r="A152" s="375" t="s">
        <v>147</v>
      </c>
      <c r="B152" s="397">
        <v>29768</v>
      </c>
      <c r="C152" s="463">
        <f t="shared" si="9"/>
        <v>0.114</v>
      </c>
      <c r="D152" s="463">
        <f t="shared" si="10"/>
        <v>0.114</v>
      </c>
      <c r="E152" s="448">
        <v>11.4</v>
      </c>
      <c r="F152" s="82">
        <v>11.4</v>
      </c>
      <c r="G152" s="3">
        <v>1</v>
      </c>
      <c r="H152" s="21">
        <f t="shared" si="8"/>
        <v>99999999</v>
      </c>
      <c r="I152" s="21">
        <f t="shared" si="11"/>
        <v>-99999999</v>
      </c>
    </row>
    <row r="153" spans="1:9" ht="12.75">
      <c r="A153" s="375" t="s">
        <v>148</v>
      </c>
      <c r="B153" s="397">
        <v>29799</v>
      </c>
      <c r="C153" s="463">
        <f t="shared" si="9"/>
        <v>0.11199999999999999</v>
      </c>
      <c r="D153" s="463">
        <f t="shared" si="10"/>
        <v>0.11199999999999999</v>
      </c>
      <c r="E153" s="448">
        <v>11.2</v>
      </c>
      <c r="F153" s="82">
        <v>11.2</v>
      </c>
      <c r="G153" s="3">
        <v>1</v>
      </c>
      <c r="H153" s="21">
        <f t="shared" si="8"/>
        <v>99999999</v>
      </c>
      <c r="I153" s="21">
        <f t="shared" si="11"/>
        <v>-99999999</v>
      </c>
    </row>
    <row r="154" spans="1:9" ht="12.75">
      <c r="A154" s="375" t="s">
        <v>149</v>
      </c>
      <c r="B154" s="397">
        <v>29830</v>
      </c>
      <c r="C154" s="463">
        <f t="shared" si="9"/>
        <v>0.11699999999999999</v>
      </c>
      <c r="D154" s="463">
        <f t="shared" si="10"/>
        <v>0.11699999999999999</v>
      </c>
      <c r="E154" s="448">
        <v>11.7</v>
      </c>
      <c r="F154" s="82">
        <v>11.7</v>
      </c>
      <c r="G154" s="3">
        <v>1</v>
      </c>
      <c r="H154" s="21">
        <f t="shared" si="8"/>
        <v>99999999</v>
      </c>
      <c r="I154" s="21">
        <f t="shared" si="11"/>
        <v>-99999999</v>
      </c>
    </row>
    <row r="155" spans="1:9" ht="12.75">
      <c r="A155" s="375" t="s">
        <v>150</v>
      </c>
      <c r="B155" s="397">
        <v>29860</v>
      </c>
      <c r="C155" s="463">
        <f t="shared" si="9"/>
        <v>0.125</v>
      </c>
      <c r="D155" s="463">
        <f t="shared" si="10"/>
        <v>0.125</v>
      </c>
      <c r="E155" s="448">
        <v>12.5</v>
      </c>
      <c r="F155" s="82">
        <v>12.5</v>
      </c>
      <c r="G155" s="3">
        <v>1</v>
      </c>
      <c r="H155" s="21">
        <f t="shared" si="8"/>
        <v>99999999</v>
      </c>
      <c r="I155" s="21">
        <f t="shared" si="11"/>
        <v>-99999999</v>
      </c>
    </row>
    <row r="156" spans="1:9" ht="12.75">
      <c r="A156" s="375" t="s">
        <v>151</v>
      </c>
      <c r="B156" s="397">
        <v>29891</v>
      </c>
      <c r="C156" s="463">
        <f t="shared" si="9"/>
        <v>0.125</v>
      </c>
      <c r="D156" s="463">
        <f t="shared" si="10"/>
        <v>0.125</v>
      </c>
      <c r="E156" s="448">
        <v>12.5</v>
      </c>
      <c r="F156" s="82">
        <v>12.5</v>
      </c>
      <c r="G156" s="3">
        <v>1</v>
      </c>
      <c r="H156" s="21">
        <f t="shared" si="8"/>
        <v>99999999</v>
      </c>
      <c r="I156" s="21">
        <f t="shared" si="11"/>
        <v>-99999999</v>
      </c>
    </row>
    <row r="157" spans="1:9" ht="12.75">
      <c r="A157" s="375" t="s">
        <v>152</v>
      </c>
      <c r="B157" s="397">
        <v>29921</v>
      </c>
      <c r="C157" s="463">
        <f t="shared" si="9"/>
        <v>0.11699999999999999</v>
      </c>
      <c r="D157" s="463">
        <f t="shared" si="10"/>
        <v>0.11699999999999999</v>
      </c>
      <c r="E157" s="448">
        <v>11.7</v>
      </c>
      <c r="F157" s="82">
        <v>11.7</v>
      </c>
      <c r="G157" s="3">
        <v>1</v>
      </c>
      <c r="H157" s="21">
        <f t="shared" si="8"/>
        <v>99999999</v>
      </c>
      <c r="I157" s="21">
        <f t="shared" si="11"/>
        <v>-99999999</v>
      </c>
    </row>
    <row r="158" spans="1:9" ht="12.75">
      <c r="A158" s="375" t="s">
        <v>153</v>
      </c>
      <c r="B158" s="397">
        <v>29952</v>
      </c>
      <c r="C158" s="463">
        <f t="shared" si="9"/>
        <v>0.11900000000000001</v>
      </c>
      <c r="D158" s="463">
        <f t="shared" si="10"/>
        <v>0.11900000000000001</v>
      </c>
      <c r="E158" s="448">
        <v>11.9</v>
      </c>
      <c r="F158" s="82">
        <v>11.9</v>
      </c>
      <c r="G158" s="3">
        <v>1</v>
      </c>
      <c r="H158" s="21">
        <f t="shared" si="8"/>
        <v>99999999</v>
      </c>
      <c r="I158" s="21">
        <f t="shared" si="11"/>
        <v>-99999999</v>
      </c>
    </row>
    <row r="159" spans="1:9" ht="12.75">
      <c r="A159" s="375" t="s">
        <v>154</v>
      </c>
      <c r="B159" s="397">
        <v>29983</v>
      </c>
      <c r="C159" s="463">
        <f t="shared" si="9"/>
        <v>0.113</v>
      </c>
      <c r="D159" s="463">
        <f t="shared" si="10"/>
        <v>0.113</v>
      </c>
      <c r="E159" s="448">
        <v>11.3</v>
      </c>
      <c r="F159" s="82">
        <v>11.3</v>
      </c>
      <c r="G159" s="3">
        <v>1</v>
      </c>
      <c r="H159" s="21">
        <f t="shared" si="8"/>
        <v>99999999</v>
      </c>
      <c r="I159" s="21">
        <f t="shared" si="11"/>
        <v>-99999999</v>
      </c>
    </row>
    <row r="160" spans="1:9" ht="12.75">
      <c r="A160" s="375" t="s">
        <v>155</v>
      </c>
      <c r="B160" s="397">
        <v>30011</v>
      </c>
      <c r="C160" s="463">
        <f t="shared" si="9"/>
        <v>0.115</v>
      </c>
      <c r="D160" s="463">
        <f t="shared" si="10"/>
        <v>0.115</v>
      </c>
      <c r="E160" s="448">
        <v>11.5</v>
      </c>
      <c r="F160" s="82">
        <v>11.5</v>
      </c>
      <c r="G160" s="3">
        <v>1</v>
      </c>
      <c r="H160" s="21">
        <f t="shared" si="8"/>
        <v>99999999</v>
      </c>
      <c r="I160" s="21">
        <f t="shared" si="11"/>
        <v>-99999999</v>
      </c>
    </row>
    <row r="161" spans="1:9" ht="12.75">
      <c r="A161" s="375" t="s">
        <v>156</v>
      </c>
      <c r="B161" s="397">
        <v>30042</v>
      </c>
      <c r="C161" s="463">
        <f t="shared" si="9"/>
        <v>0.122</v>
      </c>
      <c r="D161" s="463">
        <f t="shared" si="10"/>
        <v>0.122</v>
      </c>
      <c r="E161" s="448">
        <v>12.2</v>
      </c>
      <c r="F161" s="82">
        <v>12.2</v>
      </c>
      <c r="G161" s="3">
        <v>1</v>
      </c>
      <c r="H161" s="21">
        <f t="shared" si="8"/>
        <v>99999999</v>
      </c>
      <c r="I161" s="21">
        <f t="shared" si="11"/>
        <v>-99999999</v>
      </c>
    </row>
    <row r="162" spans="1:9" ht="12.75">
      <c r="A162" s="375" t="s">
        <v>157</v>
      </c>
      <c r="B162" s="397">
        <v>30072</v>
      </c>
      <c r="C162" s="463">
        <f t="shared" si="9"/>
        <v>0.11599999999999999</v>
      </c>
      <c r="D162" s="463">
        <f t="shared" si="10"/>
        <v>0.11599999999999999</v>
      </c>
      <c r="E162" s="448">
        <v>11.6</v>
      </c>
      <c r="F162" s="82">
        <v>11.6</v>
      </c>
      <c r="G162" s="3">
        <v>1</v>
      </c>
      <c r="H162" s="21">
        <f t="shared" si="8"/>
        <v>99999999</v>
      </c>
      <c r="I162" s="21">
        <f t="shared" si="11"/>
        <v>-99999999</v>
      </c>
    </row>
    <row r="163" spans="1:9" ht="12.75">
      <c r="A163" s="375" t="s">
        <v>158</v>
      </c>
      <c r="B163" s="397">
        <v>30103</v>
      </c>
      <c r="C163" s="463">
        <f t="shared" si="9"/>
        <v>0.115</v>
      </c>
      <c r="D163" s="463">
        <f t="shared" si="10"/>
        <v>0.115</v>
      </c>
      <c r="E163" s="448">
        <v>11.5</v>
      </c>
      <c r="F163" s="82">
        <v>11.5</v>
      </c>
      <c r="G163" s="3">
        <v>1</v>
      </c>
      <c r="H163" s="21">
        <f t="shared" si="8"/>
        <v>99999999</v>
      </c>
      <c r="I163" s="21">
        <f t="shared" si="11"/>
        <v>-99999999</v>
      </c>
    </row>
    <row r="164" spans="1:9" ht="12.75">
      <c r="A164" s="375" t="s">
        <v>159</v>
      </c>
      <c r="B164" s="397">
        <v>30133</v>
      </c>
      <c r="C164" s="463">
        <f t="shared" si="9"/>
        <v>0.11900000000000001</v>
      </c>
      <c r="D164" s="463">
        <f t="shared" si="10"/>
        <v>0.11900000000000001</v>
      </c>
      <c r="E164" s="448">
        <v>11.9</v>
      </c>
      <c r="F164" s="82">
        <v>11.9</v>
      </c>
      <c r="G164" s="3">
        <v>1</v>
      </c>
      <c r="H164" s="21">
        <f t="shared" si="8"/>
        <v>99999999</v>
      </c>
      <c r="I164" s="21">
        <f t="shared" si="11"/>
        <v>-99999999</v>
      </c>
    </row>
    <row r="165" spans="1:9" ht="12.75">
      <c r="A165" s="375" t="s">
        <v>160</v>
      </c>
      <c r="B165" s="397">
        <v>30164</v>
      </c>
      <c r="C165" s="463">
        <f t="shared" si="9"/>
        <v>0.11699999999999999</v>
      </c>
      <c r="D165" s="463">
        <f t="shared" si="10"/>
        <v>0.11699999999999999</v>
      </c>
      <c r="E165" s="448">
        <v>11.7</v>
      </c>
      <c r="F165" s="82">
        <v>11.7</v>
      </c>
      <c r="G165" s="3">
        <v>1</v>
      </c>
      <c r="H165" s="21">
        <f t="shared" si="8"/>
        <v>99999999</v>
      </c>
      <c r="I165" s="21">
        <f t="shared" si="11"/>
        <v>-99999999</v>
      </c>
    </row>
    <row r="166" spans="1:9" ht="12.75">
      <c r="A166" s="375" t="s">
        <v>161</v>
      </c>
      <c r="B166" s="397">
        <v>30195</v>
      </c>
      <c r="C166" s="463">
        <f t="shared" si="9"/>
        <v>0.10800000000000001</v>
      </c>
      <c r="D166" s="463">
        <f t="shared" si="10"/>
        <v>0.10800000000000001</v>
      </c>
      <c r="E166" s="448">
        <v>10.8</v>
      </c>
      <c r="F166" s="82">
        <v>10.8</v>
      </c>
      <c r="G166" s="3">
        <v>1</v>
      </c>
      <c r="H166" s="21">
        <f t="shared" si="8"/>
        <v>99999999</v>
      </c>
      <c r="I166" s="21">
        <f t="shared" si="11"/>
        <v>-99999999</v>
      </c>
    </row>
    <row r="167" spans="1:9" ht="12.75">
      <c r="A167" s="375" t="s">
        <v>162</v>
      </c>
      <c r="B167" s="397">
        <v>30225</v>
      </c>
      <c r="C167" s="463">
        <f t="shared" si="9"/>
        <v>0.10300000000000001</v>
      </c>
      <c r="D167" s="463">
        <f t="shared" si="10"/>
        <v>0.10300000000000001</v>
      </c>
      <c r="E167" s="448">
        <v>10.3</v>
      </c>
      <c r="F167" s="82">
        <v>10.3</v>
      </c>
      <c r="G167" s="3">
        <v>1</v>
      </c>
      <c r="H167" s="21">
        <f t="shared" si="8"/>
        <v>99999999</v>
      </c>
      <c r="I167" s="21">
        <f t="shared" si="11"/>
        <v>-99999999</v>
      </c>
    </row>
    <row r="168" spans="1:9" ht="12.75">
      <c r="A168" s="375" t="s">
        <v>163</v>
      </c>
      <c r="B168" s="397">
        <v>30256</v>
      </c>
      <c r="C168" s="463">
        <f t="shared" si="9"/>
        <v>0.099</v>
      </c>
      <c r="D168" s="463">
        <f t="shared" si="10"/>
        <v>0.099</v>
      </c>
      <c r="E168" s="448">
        <v>9.9</v>
      </c>
      <c r="F168" s="82">
        <v>9.9</v>
      </c>
      <c r="G168" s="3">
        <v>1</v>
      </c>
      <c r="H168" s="21">
        <f t="shared" si="8"/>
        <v>99999999</v>
      </c>
      <c r="I168" s="21">
        <f t="shared" si="11"/>
        <v>-99999999</v>
      </c>
    </row>
    <row r="169" spans="1:9" ht="12.75">
      <c r="A169" s="375" t="s">
        <v>164</v>
      </c>
      <c r="B169" s="397">
        <v>30286</v>
      </c>
      <c r="C169" s="463">
        <f t="shared" si="9"/>
        <v>0.09699999999999999</v>
      </c>
      <c r="D169" s="463">
        <f t="shared" si="10"/>
        <v>0.09699999999999999</v>
      </c>
      <c r="E169" s="448">
        <v>9.7</v>
      </c>
      <c r="F169" s="82">
        <v>9.7</v>
      </c>
      <c r="G169" s="3">
        <v>-1</v>
      </c>
      <c r="H169" s="21">
        <f t="shared" si="8"/>
        <v>0</v>
      </c>
      <c r="I169" s="21">
        <f t="shared" si="11"/>
        <v>0</v>
      </c>
    </row>
    <row r="170" spans="1:9" ht="12.75">
      <c r="A170" s="375" t="s">
        <v>165</v>
      </c>
      <c r="B170" s="397">
        <v>30317</v>
      </c>
      <c r="C170" s="463">
        <f t="shared" si="9"/>
        <v>0.099</v>
      </c>
      <c r="D170" s="463">
        <f t="shared" si="10"/>
        <v>0.099</v>
      </c>
      <c r="E170" s="448">
        <v>9.9</v>
      </c>
      <c r="F170" s="82">
        <v>9.9</v>
      </c>
      <c r="G170" s="3">
        <v>-1</v>
      </c>
      <c r="H170" s="21">
        <f t="shared" si="8"/>
        <v>0</v>
      </c>
      <c r="I170" s="21">
        <f t="shared" si="11"/>
        <v>0</v>
      </c>
    </row>
    <row r="171" spans="1:9" ht="12.75">
      <c r="A171" s="375" t="s">
        <v>166</v>
      </c>
      <c r="B171" s="397">
        <v>30348</v>
      </c>
      <c r="C171" s="463">
        <f t="shared" si="9"/>
        <v>0.1</v>
      </c>
      <c r="D171" s="463">
        <f t="shared" si="10"/>
        <v>0.1</v>
      </c>
      <c r="E171" s="448">
        <v>10</v>
      </c>
      <c r="F171" s="82">
        <v>10</v>
      </c>
      <c r="G171" s="3">
        <v>-1</v>
      </c>
      <c r="H171" s="21">
        <f t="shared" si="8"/>
        <v>0</v>
      </c>
      <c r="I171" s="21">
        <f t="shared" si="11"/>
        <v>0</v>
      </c>
    </row>
    <row r="172" spans="1:9" ht="12.75">
      <c r="A172" s="375" t="s">
        <v>167</v>
      </c>
      <c r="B172" s="397">
        <v>30376</v>
      </c>
      <c r="C172" s="463">
        <f t="shared" si="9"/>
        <v>0.095</v>
      </c>
      <c r="D172" s="463">
        <f t="shared" si="10"/>
        <v>0.095</v>
      </c>
      <c r="E172" s="448">
        <v>9.5</v>
      </c>
      <c r="F172" s="82">
        <v>9.5</v>
      </c>
      <c r="G172" s="3">
        <v>-1</v>
      </c>
      <c r="H172" s="21">
        <f t="shared" si="8"/>
        <v>0</v>
      </c>
      <c r="I172" s="21">
        <f t="shared" si="11"/>
        <v>0</v>
      </c>
    </row>
    <row r="173" spans="1:9" ht="12.75">
      <c r="A173" s="375" t="s">
        <v>168</v>
      </c>
      <c r="B173" s="397">
        <v>30407</v>
      </c>
      <c r="C173" s="463">
        <f t="shared" si="9"/>
        <v>0.091</v>
      </c>
      <c r="D173" s="463">
        <f t="shared" si="10"/>
        <v>0.091</v>
      </c>
      <c r="E173" s="448">
        <v>9.1</v>
      </c>
      <c r="F173" s="82">
        <v>9.1</v>
      </c>
      <c r="G173" s="3">
        <v>-1</v>
      </c>
      <c r="H173" s="21">
        <f t="shared" si="8"/>
        <v>0</v>
      </c>
      <c r="I173" s="21">
        <f t="shared" si="11"/>
        <v>0</v>
      </c>
    </row>
    <row r="174" spans="1:9" ht="12.75">
      <c r="A174" s="375" t="s">
        <v>169</v>
      </c>
      <c r="B174" s="397">
        <v>30437</v>
      </c>
      <c r="C174" s="463">
        <f t="shared" si="9"/>
        <v>0.08900000000000001</v>
      </c>
      <c r="D174" s="463">
        <f t="shared" si="10"/>
        <v>0.08900000000000001</v>
      </c>
      <c r="E174" s="448">
        <v>8.9</v>
      </c>
      <c r="F174" s="82">
        <v>8.9</v>
      </c>
      <c r="G174" s="3">
        <v>-1</v>
      </c>
      <c r="H174" s="21">
        <f t="shared" si="8"/>
        <v>0</v>
      </c>
      <c r="I174" s="21">
        <f t="shared" si="11"/>
        <v>0</v>
      </c>
    </row>
    <row r="175" spans="1:9" ht="12.75">
      <c r="A175" s="375" t="s">
        <v>170</v>
      </c>
      <c r="B175" s="397">
        <v>30468</v>
      </c>
      <c r="C175" s="463">
        <f t="shared" si="9"/>
        <v>0.081</v>
      </c>
      <c r="D175" s="463">
        <f t="shared" si="10"/>
        <v>0.081</v>
      </c>
      <c r="E175" s="448">
        <v>8.1</v>
      </c>
      <c r="F175" s="82">
        <v>8.1</v>
      </c>
      <c r="G175" s="3">
        <v>-1</v>
      </c>
      <c r="H175" s="21">
        <f t="shared" si="8"/>
        <v>0</v>
      </c>
      <c r="I175" s="21">
        <f t="shared" si="11"/>
        <v>0</v>
      </c>
    </row>
    <row r="176" spans="1:9" ht="12.75">
      <c r="A176" s="375" t="s">
        <v>171</v>
      </c>
      <c r="B176" s="397">
        <v>30498</v>
      </c>
      <c r="C176" s="463">
        <f t="shared" si="9"/>
        <v>0.086</v>
      </c>
      <c r="D176" s="463">
        <f t="shared" si="10"/>
        <v>0.086</v>
      </c>
      <c r="E176" s="448">
        <v>8.6</v>
      </c>
      <c r="F176" s="82">
        <v>8.6</v>
      </c>
      <c r="G176" s="3">
        <v>-1</v>
      </c>
      <c r="H176" s="21">
        <f t="shared" si="8"/>
        <v>0</v>
      </c>
      <c r="I176" s="21">
        <f t="shared" si="11"/>
        <v>0</v>
      </c>
    </row>
    <row r="177" spans="1:9" ht="12.75">
      <c r="A177" s="375" t="s">
        <v>172</v>
      </c>
      <c r="B177" s="397">
        <v>30529</v>
      </c>
      <c r="C177" s="463">
        <f t="shared" si="9"/>
        <v>0.08</v>
      </c>
      <c r="D177" s="463">
        <f t="shared" si="10"/>
        <v>0.08</v>
      </c>
      <c r="E177" s="448">
        <v>8</v>
      </c>
      <c r="F177" s="82">
        <v>8</v>
      </c>
      <c r="G177" s="3">
        <v>-1</v>
      </c>
      <c r="H177" s="21">
        <f t="shared" si="8"/>
        <v>0</v>
      </c>
      <c r="I177" s="21">
        <f t="shared" si="11"/>
        <v>0</v>
      </c>
    </row>
    <row r="178" spans="1:9" ht="12.75">
      <c r="A178" s="375" t="s">
        <v>173</v>
      </c>
      <c r="B178" s="397">
        <v>30560</v>
      </c>
      <c r="C178" s="463">
        <f t="shared" si="9"/>
        <v>0.085</v>
      </c>
      <c r="D178" s="463">
        <f t="shared" si="10"/>
        <v>0.085</v>
      </c>
      <c r="E178" s="448">
        <v>8.5</v>
      </c>
      <c r="F178" s="82">
        <v>8.5</v>
      </c>
      <c r="G178" s="3">
        <v>-1</v>
      </c>
      <c r="H178" s="21">
        <f t="shared" si="8"/>
        <v>0</v>
      </c>
      <c r="I178" s="21">
        <f t="shared" si="11"/>
        <v>0</v>
      </c>
    </row>
    <row r="179" spans="1:9" ht="12.75">
      <c r="A179" s="375" t="s">
        <v>174</v>
      </c>
      <c r="B179" s="397">
        <v>30590</v>
      </c>
      <c r="C179" s="463">
        <f t="shared" si="9"/>
        <v>0.086</v>
      </c>
      <c r="D179" s="463">
        <f t="shared" si="10"/>
        <v>0.086</v>
      </c>
      <c r="E179" s="448">
        <v>8.6</v>
      </c>
      <c r="F179" s="82">
        <v>8.6</v>
      </c>
      <c r="G179" s="3">
        <v>-1</v>
      </c>
      <c r="H179" s="21">
        <f t="shared" si="8"/>
        <v>0</v>
      </c>
      <c r="I179" s="21">
        <f t="shared" si="11"/>
        <v>0</v>
      </c>
    </row>
    <row r="180" spans="1:9" ht="12.75">
      <c r="A180" s="375" t="s">
        <v>175</v>
      </c>
      <c r="B180" s="397">
        <v>30621</v>
      </c>
      <c r="C180" s="463">
        <f t="shared" si="9"/>
        <v>0.092</v>
      </c>
      <c r="D180" s="463">
        <f t="shared" si="10"/>
        <v>0.092</v>
      </c>
      <c r="E180" s="448">
        <v>9.2</v>
      </c>
      <c r="F180" s="82">
        <v>9.2</v>
      </c>
      <c r="G180" s="3">
        <v>-1</v>
      </c>
      <c r="H180" s="21">
        <f t="shared" si="8"/>
        <v>0</v>
      </c>
      <c r="I180" s="21">
        <f t="shared" si="11"/>
        <v>0</v>
      </c>
    </row>
    <row r="181" spans="1:9" ht="12.75">
      <c r="A181" s="375" t="s">
        <v>176</v>
      </c>
      <c r="B181" s="397">
        <v>30651</v>
      </c>
      <c r="C181" s="463">
        <f t="shared" si="9"/>
        <v>0.091</v>
      </c>
      <c r="D181" s="463">
        <f t="shared" si="10"/>
        <v>0.091</v>
      </c>
      <c r="E181" s="448">
        <v>9.1</v>
      </c>
      <c r="F181" s="82">
        <v>9.1</v>
      </c>
      <c r="G181" s="3">
        <v>-1</v>
      </c>
      <c r="H181" s="21">
        <f t="shared" si="8"/>
        <v>0</v>
      </c>
      <c r="I181" s="21">
        <f t="shared" si="11"/>
        <v>0</v>
      </c>
    </row>
    <row r="182" spans="1:9" ht="12.75">
      <c r="A182" s="375" t="s">
        <v>177</v>
      </c>
      <c r="B182" s="397">
        <v>30682</v>
      </c>
      <c r="C182" s="463">
        <f t="shared" si="9"/>
        <v>0.094</v>
      </c>
      <c r="D182" s="463">
        <f t="shared" si="10"/>
        <v>0.094</v>
      </c>
      <c r="E182" s="448">
        <v>9.4</v>
      </c>
      <c r="F182" s="82">
        <v>9.4</v>
      </c>
      <c r="G182" s="3">
        <v>-1</v>
      </c>
      <c r="H182" s="21">
        <f t="shared" si="8"/>
        <v>0</v>
      </c>
      <c r="I182" s="21">
        <f t="shared" si="11"/>
        <v>0</v>
      </c>
    </row>
    <row r="183" spans="1:9" ht="12.75">
      <c r="A183" s="375" t="s">
        <v>178</v>
      </c>
      <c r="B183" s="397">
        <v>30713</v>
      </c>
      <c r="C183" s="463">
        <f t="shared" si="9"/>
        <v>0.10800000000000001</v>
      </c>
      <c r="D183" s="463">
        <f t="shared" si="10"/>
        <v>0.10800000000000001</v>
      </c>
      <c r="E183" s="448">
        <v>10.8</v>
      </c>
      <c r="F183" s="82">
        <v>10.8</v>
      </c>
      <c r="G183" s="3">
        <v>-1</v>
      </c>
      <c r="H183" s="21">
        <f t="shared" si="8"/>
        <v>0</v>
      </c>
      <c r="I183" s="21">
        <f t="shared" si="11"/>
        <v>0</v>
      </c>
    </row>
    <row r="184" spans="1:9" ht="12.75">
      <c r="A184" s="375" t="s">
        <v>179</v>
      </c>
      <c r="B184" s="397">
        <v>30742</v>
      </c>
      <c r="C184" s="463">
        <f t="shared" si="9"/>
        <v>0.106</v>
      </c>
      <c r="D184" s="463">
        <f t="shared" si="10"/>
        <v>0.106</v>
      </c>
      <c r="E184" s="448">
        <v>10.6</v>
      </c>
      <c r="F184" s="82">
        <v>10.6</v>
      </c>
      <c r="G184" s="3">
        <v>-1</v>
      </c>
      <c r="H184" s="21">
        <f t="shared" si="8"/>
        <v>0</v>
      </c>
      <c r="I184" s="21">
        <f t="shared" si="11"/>
        <v>0</v>
      </c>
    </row>
    <row r="185" spans="1:9" ht="12.75">
      <c r="A185" s="375" t="s">
        <v>180</v>
      </c>
      <c r="B185" s="397">
        <v>30773</v>
      </c>
      <c r="C185" s="463">
        <f t="shared" si="9"/>
        <v>0.10800000000000001</v>
      </c>
      <c r="D185" s="463">
        <f t="shared" si="10"/>
        <v>0.10800000000000001</v>
      </c>
      <c r="E185" s="448">
        <v>10.8</v>
      </c>
      <c r="F185" s="82">
        <v>10.8</v>
      </c>
      <c r="G185" s="3">
        <v>-1</v>
      </c>
      <c r="H185" s="21">
        <f t="shared" si="8"/>
        <v>0</v>
      </c>
      <c r="I185" s="21">
        <f t="shared" si="11"/>
        <v>0</v>
      </c>
    </row>
    <row r="186" spans="1:9" ht="12.75">
      <c r="A186" s="375" t="s">
        <v>181</v>
      </c>
      <c r="B186" s="397">
        <v>30803</v>
      </c>
      <c r="C186" s="463">
        <f t="shared" si="9"/>
        <v>0.105</v>
      </c>
      <c r="D186" s="463">
        <f t="shared" si="10"/>
        <v>0.105</v>
      </c>
      <c r="E186" s="448">
        <v>10.5</v>
      </c>
      <c r="F186" s="82">
        <v>10.5</v>
      </c>
      <c r="G186" s="3">
        <v>-1</v>
      </c>
      <c r="H186" s="21">
        <f t="shared" si="8"/>
        <v>0</v>
      </c>
      <c r="I186" s="21">
        <f t="shared" si="11"/>
        <v>0</v>
      </c>
    </row>
    <row r="187" spans="1:9" ht="12.75">
      <c r="A187" s="375" t="s">
        <v>182</v>
      </c>
      <c r="B187" s="397">
        <v>30834</v>
      </c>
      <c r="C187" s="463">
        <f t="shared" si="9"/>
        <v>0.106</v>
      </c>
      <c r="D187" s="463">
        <f t="shared" si="10"/>
        <v>0.106</v>
      </c>
      <c r="E187" s="448">
        <v>10.6</v>
      </c>
      <c r="F187" s="82">
        <v>10.6</v>
      </c>
      <c r="G187" s="3">
        <v>-1</v>
      </c>
      <c r="H187" s="21">
        <f t="shared" si="8"/>
        <v>0</v>
      </c>
      <c r="I187" s="21">
        <f t="shared" si="11"/>
        <v>0</v>
      </c>
    </row>
    <row r="188" spans="1:9" ht="12.75">
      <c r="A188" s="375" t="s">
        <v>183</v>
      </c>
      <c r="B188" s="397">
        <v>30864</v>
      </c>
      <c r="C188" s="463">
        <f t="shared" si="9"/>
        <v>0.114</v>
      </c>
      <c r="D188" s="463">
        <f t="shared" si="10"/>
        <v>0.114</v>
      </c>
      <c r="E188" s="448">
        <v>11.4</v>
      </c>
      <c r="F188" s="82">
        <v>11.4</v>
      </c>
      <c r="G188" s="3">
        <v>-1</v>
      </c>
      <c r="H188" s="21">
        <f t="shared" si="8"/>
        <v>0</v>
      </c>
      <c r="I188" s="21">
        <f t="shared" si="11"/>
        <v>0</v>
      </c>
    </row>
    <row r="189" spans="1:9" ht="12.75">
      <c r="A189" s="375" t="s">
        <v>184</v>
      </c>
      <c r="B189" s="397">
        <v>30895</v>
      </c>
      <c r="C189" s="463">
        <f t="shared" si="9"/>
        <v>0.113</v>
      </c>
      <c r="D189" s="463">
        <f t="shared" si="10"/>
        <v>0.113</v>
      </c>
      <c r="E189" s="448">
        <v>11.3</v>
      </c>
      <c r="F189" s="82">
        <v>11.3</v>
      </c>
      <c r="G189" s="3">
        <v>-1</v>
      </c>
      <c r="H189" s="21">
        <f t="shared" si="8"/>
        <v>0</v>
      </c>
      <c r="I189" s="21">
        <f t="shared" si="11"/>
        <v>0</v>
      </c>
    </row>
    <row r="190" spans="1:9" ht="12.75">
      <c r="A190" s="375" t="s">
        <v>185</v>
      </c>
      <c r="B190" s="397">
        <v>30926</v>
      </c>
      <c r="C190" s="463">
        <f t="shared" si="9"/>
        <v>0.11199999999999999</v>
      </c>
      <c r="D190" s="463">
        <f t="shared" si="10"/>
        <v>0.11199999999999999</v>
      </c>
      <c r="E190" s="448">
        <v>11.2</v>
      </c>
      <c r="F190" s="82">
        <v>11.2</v>
      </c>
      <c r="G190" s="3">
        <v>-1</v>
      </c>
      <c r="H190" s="21">
        <f t="shared" si="8"/>
        <v>0</v>
      </c>
      <c r="I190" s="21">
        <f t="shared" si="11"/>
        <v>0</v>
      </c>
    </row>
    <row r="191" spans="1:9" ht="12.75">
      <c r="A191" s="375" t="s">
        <v>186</v>
      </c>
      <c r="B191" s="397">
        <v>30956</v>
      </c>
      <c r="C191" s="463">
        <f t="shared" si="9"/>
        <v>0.114</v>
      </c>
      <c r="D191" s="463">
        <f t="shared" si="10"/>
        <v>0.114</v>
      </c>
      <c r="E191" s="448">
        <v>11.4</v>
      </c>
      <c r="F191" s="82">
        <v>11.4</v>
      </c>
      <c r="G191" s="3">
        <v>-1</v>
      </c>
      <c r="H191" s="21">
        <f t="shared" si="8"/>
        <v>0</v>
      </c>
      <c r="I191" s="21">
        <f t="shared" si="11"/>
        <v>0</v>
      </c>
    </row>
    <row r="192" spans="1:9" ht="12.75">
      <c r="A192" s="375" t="s">
        <v>187</v>
      </c>
      <c r="B192" s="397">
        <v>30987</v>
      </c>
      <c r="C192" s="463">
        <f t="shared" si="9"/>
        <v>0.106</v>
      </c>
      <c r="D192" s="463">
        <f t="shared" si="10"/>
        <v>0.106</v>
      </c>
      <c r="E192" s="448">
        <v>10.6</v>
      </c>
      <c r="F192" s="82">
        <v>10.6</v>
      </c>
      <c r="G192" s="3">
        <v>-1</v>
      </c>
      <c r="H192" s="21">
        <f t="shared" si="8"/>
        <v>0</v>
      </c>
      <c r="I192" s="21">
        <f t="shared" si="11"/>
        <v>0</v>
      </c>
    </row>
    <row r="193" spans="1:9" ht="12.75">
      <c r="A193" s="375" t="s">
        <v>188</v>
      </c>
      <c r="B193" s="397">
        <v>31017</v>
      </c>
      <c r="C193" s="463">
        <f t="shared" si="9"/>
        <v>0.11</v>
      </c>
      <c r="D193" s="463">
        <f t="shared" si="10"/>
        <v>0.11</v>
      </c>
      <c r="E193" s="448">
        <v>11</v>
      </c>
      <c r="F193" s="82">
        <v>11</v>
      </c>
      <c r="G193" s="3">
        <v>-1</v>
      </c>
      <c r="H193" s="21">
        <f t="shared" si="8"/>
        <v>0</v>
      </c>
      <c r="I193" s="21">
        <f t="shared" si="11"/>
        <v>0</v>
      </c>
    </row>
    <row r="194" spans="1:9" ht="12.75">
      <c r="A194" s="375" t="s">
        <v>189</v>
      </c>
      <c r="B194" s="397">
        <v>31048</v>
      </c>
      <c r="C194" s="463">
        <f t="shared" si="9"/>
        <v>0.10300000000000001</v>
      </c>
      <c r="D194" s="463">
        <f t="shared" si="10"/>
        <v>0.10300000000000001</v>
      </c>
      <c r="E194" s="448">
        <v>10.3</v>
      </c>
      <c r="F194" s="82">
        <v>10.3</v>
      </c>
      <c r="G194" s="3">
        <v>-1</v>
      </c>
      <c r="H194" s="21">
        <f t="shared" si="8"/>
        <v>0</v>
      </c>
      <c r="I194" s="21">
        <f t="shared" si="11"/>
        <v>0</v>
      </c>
    </row>
    <row r="195" spans="1:9" ht="12.75">
      <c r="A195" s="375" t="s">
        <v>190</v>
      </c>
      <c r="B195" s="397">
        <v>31079</v>
      </c>
      <c r="C195" s="463">
        <f t="shared" si="9"/>
        <v>0.091</v>
      </c>
      <c r="D195" s="463">
        <f t="shared" si="10"/>
        <v>0.091</v>
      </c>
      <c r="E195" s="448">
        <v>9.1</v>
      </c>
      <c r="F195" s="82">
        <v>9.1</v>
      </c>
      <c r="G195" s="3">
        <v>-1</v>
      </c>
      <c r="H195" s="21">
        <f t="shared" si="8"/>
        <v>0</v>
      </c>
      <c r="I195" s="21">
        <f t="shared" si="11"/>
        <v>0</v>
      </c>
    </row>
    <row r="196" spans="1:9" ht="12.75">
      <c r="A196" s="375" t="s">
        <v>191</v>
      </c>
      <c r="B196" s="397">
        <v>31107</v>
      </c>
      <c r="C196" s="463">
        <f t="shared" si="9"/>
        <v>0.087</v>
      </c>
      <c r="D196" s="463">
        <f t="shared" si="10"/>
        <v>0.087</v>
      </c>
      <c r="E196" s="448">
        <v>8.7</v>
      </c>
      <c r="F196" s="82">
        <v>8.7</v>
      </c>
      <c r="G196" s="3">
        <v>-1</v>
      </c>
      <c r="H196" s="21">
        <f t="shared" si="8"/>
        <v>0</v>
      </c>
      <c r="I196" s="21">
        <f t="shared" si="11"/>
        <v>0</v>
      </c>
    </row>
    <row r="197" spans="1:9" ht="12.75">
      <c r="A197" s="375" t="s">
        <v>192</v>
      </c>
      <c r="B197" s="397">
        <v>31138</v>
      </c>
      <c r="C197" s="463">
        <f t="shared" si="9"/>
        <v>0.10099999999999999</v>
      </c>
      <c r="D197" s="463">
        <f t="shared" si="10"/>
        <v>0.10099999999999999</v>
      </c>
      <c r="E197" s="448">
        <v>10.1</v>
      </c>
      <c r="F197" s="82">
        <v>10.1</v>
      </c>
      <c r="G197" s="3">
        <v>-1</v>
      </c>
      <c r="H197" s="21">
        <f t="shared" si="8"/>
        <v>0</v>
      </c>
      <c r="I197" s="21">
        <f t="shared" si="11"/>
        <v>0</v>
      </c>
    </row>
    <row r="198" spans="1:9" ht="12.75">
      <c r="A198" s="375" t="s">
        <v>193</v>
      </c>
      <c r="B198" s="397">
        <v>31168</v>
      </c>
      <c r="C198" s="463">
        <f t="shared" si="9"/>
        <v>0.111</v>
      </c>
      <c r="D198" s="463">
        <f t="shared" si="10"/>
        <v>0.111</v>
      </c>
      <c r="E198" s="448">
        <v>11.1</v>
      </c>
      <c r="F198" s="82">
        <v>11.1</v>
      </c>
      <c r="G198" s="3">
        <v>-1</v>
      </c>
      <c r="H198" s="21">
        <f t="shared" si="8"/>
        <v>0</v>
      </c>
      <c r="I198" s="21">
        <f t="shared" si="11"/>
        <v>0</v>
      </c>
    </row>
    <row r="199" spans="1:9" ht="12.75">
      <c r="A199" s="375" t="s">
        <v>194</v>
      </c>
      <c r="B199" s="397">
        <v>31199</v>
      </c>
      <c r="C199" s="463">
        <f t="shared" si="9"/>
        <v>0.095</v>
      </c>
      <c r="D199" s="463">
        <f t="shared" si="10"/>
        <v>0.095</v>
      </c>
      <c r="E199" s="448">
        <v>9.5</v>
      </c>
      <c r="F199" s="82">
        <v>9.5</v>
      </c>
      <c r="G199" s="3">
        <v>-1</v>
      </c>
      <c r="H199" s="21">
        <f t="shared" si="8"/>
        <v>0</v>
      </c>
      <c r="I199" s="21">
        <f t="shared" si="11"/>
        <v>0</v>
      </c>
    </row>
    <row r="200" spans="1:9" ht="12.75">
      <c r="A200" s="375" t="s">
        <v>195</v>
      </c>
      <c r="B200" s="397">
        <v>31229</v>
      </c>
      <c r="C200" s="463">
        <f t="shared" si="9"/>
        <v>0.08900000000000001</v>
      </c>
      <c r="D200" s="463">
        <f t="shared" si="10"/>
        <v>0.08900000000000001</v>
      </c>
      <c r="E200" s="448">
        <v>8.9</v>
      </c>
      <c r="F200" s="82">
        <v>8.9</v>
      </c>
      <c r="G200" s="3">
        <v>-1</v>
      </c>
      <c r="H200" s="21">
        <f t="shared" si="8"/>
        <v>0</v>
      </c>
      <c r="I200" s="21">
        <f t="shared" si="11"/>
        <v>0</v>
      </c>
    </row>
    <row r="201" spans="1:9" ht="12.75">
      <c r="A201" s="375" t="s">
        <v>196</v>
      </c>
      <c r="B201" s="397">
        <v>31260</v>
      </c>
      <c r="C201" s="463">
        <f t="shared" si="9"/>
        <v>0.08</v>
      </c>
      <c r="D201" s="463">
        <f t="shared" si="10"/>
        <v>0.08</v>
      </c>
      <c r="E201" s="448">
        <v>8</v>
      </c>
      <c r="F201" s="82">
        <v>8</v>
      </c>
      <c r="G201" s="3">
        <v>-1</v>
      </c>
      <c r="H201" s="21">
        <f t="shared" si="8"/>
        <v>0</v>
      </c>
      <c r="I201" s="21">
        <f t="shared" si="11"/>
        <v>0</v>
      </c>
    </row>
    <row r="202" spans="1:9" ht="12.75">
      <c r="A202" s="375" t="s">
        <v>197</v>
      </c>
      <c r="B202" s="397">
        <v>31291</v>
      </c>
      <c r="C202" s="463">
        <f t="shared" si="9"/>
        <v>0.068</v>
      </c>
      <c r="D202" s="463">
        <f t="shared" si="10"/>
        <v>0.068</v>
      </c>
      <c r="E202" s="448">
        <v>6.8</v>
      </c>
      <c r="F202" s="82">
        <v>6.8</v>
      </c>
      <c r="G202" s="3">
        <v>-1</v>
      </c>
      <c r="H202" s="21">
        <f aca="true" t="shared" si="12" ref="H202:H265">IF(G202=1,99999999,0)</f>
        <v>0</v>
      </c>
      <c r="I202" s="21">
        <f t="shared" si="11"/>
        <v>0</v>
      </c>
    </row>
    <row r="203" spans="1:9" ht="12.75">
      <c r="A203" s="375" t="s">
        <v>198</v>
      </c>
      <c r="B203" s="397">
        <v>31321</v>
      </c>
      <c r="C203" s="463">
        <f t="shared" si="9"/>
        <v>0.08900000000000001</v>
      </c>
      <c r="D203" s="463">
        <f t="shared" si="10"/>
        <v>0.08900000000000001</v>
      </c>
      <c r="E203" s="448">
        <v>8.9</v>
      </c>
      <c r="F203" s="82">
        <v>8.9</v>
      </c>
      <c r="G203" s="3">
        <v>-1</v>
      </c>
      <c r="H203" s="21">
        <f t="shared" si="12"/>
        <v>0</v>
      </c>
      <c r="I203" s="21">
        <f t="shared" si="11"/>
        <v>0</v>
      </c>
    </row>
    <row r="204" spans="1:9" ht="12.75">
      <c r="A204" s="375" t="s">
        <v>199</v>
      </c>
      <c r="B204" s="397">
        <v>31352</v>
      </c>
      <c r="C204" s="463">
        <f t="shared" si="9"/>
        <v>0.085</v>
      </c>
      <c r="D204" s="463">
        <f t="shared" si="10"/>
        <v>0.085</v>
      </c>
      <c r="E204" s="448">
        <v>8.5</v>
      </c>
      <c r="F204" s="82">
        <v>8.5</v>
      </c>
      <c r="G204" s="3">
        <v>-1</v>
      </c>
      <c r="H204" s="21">
        <f t="shared" si="12"/>
        <v>0</v>
      </c>
      <c r="I204" s="21">
        <f t="shared" si="11"/>
        <v>0</v>
      </c>
    </row>
    <row r="205" spans="1:9" ht="12.75">
      <c r="A205" s="375" t="s">
        <v>200</v>
      </c>
      <c r="B205" s="397">
        <v>31382</v>
      </c>
      <c r="C205" s="463">
        <f t="shared" si="9"/>
        <v>0.083</v>
      </c>
      <c r="D205" s="463">
        <f t="shared" si="10"/>
        <v>0.083</v>
      </c>
      <c r="E205" s="448">
        <v>8.3</v>
      </c>
      <c r="F205" s="82">
        <v>8.3</v>
      </c>
      <c r="G205" s="3">
        <v>-1</v>
      </c>
      <c r="H205" s="21">
        <f t="shared" si="12"/>
        <v>0</v>
      </c>
      <c r="I205" s="21">
        <f t="shared" si="11"/>
        <v>0</v>
      </c>
    </row>
    <row r="206" spans="1:9" ht="12.75">
      <c r="A206" s="375" t="s">
        <v>201</v>
      </c>
      <c r="B206" s="397">
        <v>31413</v>
      </c>
      <c r="C206" s="463">
        <f t="shared" si="9"/>
        <v>0.08199999999999999</v>
      </c>
      <c r="D206" s="463">
        <f t="shared" si="10"/>
        <v>0.08199999999999999</v>
      </c>
      <c r="E206" s="448">
        <v>8.2</v>
      </c>
      <c r="F206" s="82">
        <v>8.2</v>
      </c>
      <c r="G206" s="3">
        <v>-1</v>
      </c>
      <c r="H206" s="21">
        <f t="shared" si="12"/>
        <v>0</v>
      </c>
      <c r="I206" s="21">
        <f t="shared" si="11"/>
        <v>0</v>
      </c>
    </row>
    <row r="207" spans="1:9" ht="12.75">
      <c r="A207" s="375" t="s">
        <v>202</v>
      </c>
      <c r="B207" s="397">
        <v>31444</v>
      </c>
      <c r="C207" s="463">
        <f aca="true" t="shared" si="13" ref="C207:C270">E207*0.01</f>
        <v>0.08900000000000001</v>
      </c>
      <c r="D207" s="463">
        <f aca="true" t="shared" si="14" ref="D207:D270">F207*0.01</f>
        <v>0.08900000000000001</v>
      </c>
      <c r="E207" s="448">
        <v>8.9</v>
      </c>
      <c r="F207" s="82">
        <v>8.9</v>
      </c>
      <c r="G207" s="3">
        <v>-1</v>
      </c>
      <c r="H207" s="21">
        <f t="shared" si="12"/>
        <v>0</v>
      </c>
      <c r="I207" s="21">
        <f aca="true" t="shared" si="15" ref="I207:I270">IF(G207=-1,0,-99999999)</f>
        <v>0</v>
      </c>
    </row>
    <row r="208" spans="1:9" ht="12.75">
      <c r="A208" s="375" t="s">
        <v>203</v>
      </c>
      <c r="B208" s="397">
        <v>31472</v>
      </c>
      <c r="C208" s="463">
        <f t="shared" si="13"/>
        <v>0.095</v>
      </c>
      <c r="D208" s="463">
        <f t="shared" si="14"/>
        <v>0.095</v>
      </c>
      <c r="E208" s="448">
        <v>9.5</v>
      </c>
      <c r="F208" s="82">
        <v>9.5</v>
      </c>
      <c r="G208" s="3">
        <v>-1</v>
      </c>
      <c r="H208" s="21">
        <f t="shared" si="12"/>
        <v>0</v>
      </c>
      <c r="I208" s="21">
        <f t="shared" si="15"/>
        <v>0</v>
      </c>
    </row>
    <row r="209" spans="1:9" ht="12.75">
      <c r="A209" s="375" t="s">
        <v>204</v>
      </c>
      <c r="B209" s="397">
        <v>31503</v>
      </c>
      <c r="C209" s="463">
        <f t="shared" si="13"/>
        <v>0.091</v>
      </c>
      <c r="D209" s="463">
        <f t="shared" si="14"/>
        <v>0.091</v>
      </c>
      <c r="E209" s="448">
        <v>9.1</v>
      </c>
      <c r="F209" s="82">
        <v>9.1</v>
      </c>
      <c r="G209" s="3">
        <v>-1</v>
      </c>
      <c r="H209" s="21">
        <f t="shared" si="12"/>
        <v>0</v>
      </c>
      <c r="I209" s="21">
        <f t="shared" si="15"/>
        <v>0</v>
      </c>
    </row>
    <row r="210" spans="1:9" ht="12.75">
      <c r="A210" s="375" t="s">
        <v>205</v>
      </c>
      <c r="B210" s="397">
        <v>31533</v>
      </c>
      <c r="C210" s="463">
        <f t="shared" si="13"/>
        <v>0.087</v>
      </c>
      <c r="D210" s="463">
        <f t="shared" si="14"/>
        <v>0.087</v>
      </c>
      <c r="E210" s="448">
        <v>8.7</v>
      </c>
      <c r="F210" s="82">
        <v>8.7</v>
      </c>
      <c r="G210" s="3">
        <v>-1</v>
      </c>
      <c r="H210" s="21">
        <f t="shared" si="12"/>
        <v>0</v>
      </c>
      <c r="I210" s="21">
        <f t="shared" si="15"/>
        <v>0</v>
      </c>
    </row>
    <row r="211" spans="1:9" ht="12.75">
      <c r="A211" s="375" t="s">
        <v>206</v>
      </c>
      <c r="B211" s="397">
        <v>31564</v>
      </c>
      <c r="C211" s="463">
        <f t="shared" si="13"/>
        <v>0.08900000000000001</v>
      </c>
      <c r="D211" s="463">
        <f t="shared" si="14"/>
        <v>0.08900000000000001</v>
      </c>
      <c r="E211" s="448">
        <v>8.9</v>
      </c>
      <c r="F211" s="82">
        <v>8.9</v>
      </c>
      <c r="G211" s="3">
        <v>-1</v>
      </c>
      <c r="H211" s="21">
        <f t="shared" si="12"/>
        <v>0</v>
      </c>
      <c r="I211" s="21">
        <f t="shared" si="15"/>
        <v>0</v>
      </c>
    </row>
    <row r="212" spans="1:9" ht="12.75">
      <c r="A212" s="375" t="s">
        <v>207</v>
      </c>
      <c r="B212" s="397">
        <v>31594</v>
      </c>
      <c r="C212" s="463">
        <f t="shared" si="13"/>
        <v>0.086</v>
      </c>
      <c r="D212" s="463">
        <f t="shared" si="14"/>
        <v>0.086</v>
      </c>
      <c r="E212" s="448">
        <v>8.6</v>
      </c>
      <c r="F212" s="82">
        <v>8.6</v>
      </c>
      <c r="G212" s="3">
        <v>-1</v>
      </c>
      <c r="H212" s="21">
        <f t="shared" si="12"/>
        <v>0</v>
      </c>
      <c r="I212" s="21">
        <f t="shared" si="15"/>
        <v>0</v>
      </c>
    </row>
    <row r="213" spans="1:9" ht="12.75">
      <c r="A213" s="375" t="s">
        <v>208</v>
      </c>
      <c r="B213" s="397">
        <v>31625</v>
      </c>
      <c r="C213" s="463">
        <f t="shared" si="13"/>
        <v>0.083</v>
      </c>
      <c r="D213" s="463">
        <f t="shared" si="14"/>
        <v>0.083</v>
      </c>
      <c r="E213" s="448">
        <v>8.3</v>
      </c>
      <c r="F213" s="82">
        <v>8.3</v>
      </c>
      <c r="G213" s="3">
        <v>-1</v>
      </c>
      <c r="H213" s="21">
        <f t="shared" si="12"/>
        <v>0</v>
      </c>
      <c r="I213" s="21">
        <f t="shared" si="15"/>
        <v>0</v>
      </c>
    </row>
    <row r="214" spans="1:9" ht="12.75">
      <c r="A214" s="375" t="s">
        <v>209</v>
      </c>
      <c r="B214" s="397">
        <v>31656</v>
      </c>
      <c r="C214" s="463">
        <f t="shared" si="13"/>
        <v>0.064</v>
      </c>
      <c r="D214" s="463">
        <f t="shared" si="14"/>
        <v>0.064</v>
      </c>
      <c r="E214" s="448">
        <v>6.4</v>
      </c>
      <c r="F214" s="82">
        <v>6.4</v>
      </c>
      <c r="G214" s="3">
        <v>-1</v>
      </c>
      <c r="H214" s="21">
        <f t="shared" si="12"/>
        <v>0</v>
      </c>
      <c r="I214" s="21">
        <f t="shared" si="15"/>
        <v>0</v>
      </c>
    </row>
    <row r="215" spans="1:9" ht="12.75">
      <c r="A215" s="375" t="s">
        <v>210</v>
      </c>
      <c r="B215" s="397">
        <v>31686</v>
      </c>
      <c r="C215" s="463">
        <f t="shared" si="13"/>
        <v>0.075</v>
      </c>
      <c r="D215" s="463">
        <f t="shared" si="14"/>
        <v>0.075</v>
      </c>
      <c r="E215" s="448">
        <v>7.5</v>
      </c>
      <c r="F215" s="82">
        <v>7.5</v>
      </c>
      <c r="G215" s="3">
        <v>-1</v>
      </c>
      <c r="H215" s="21">
        <f t="shared" si="12"/>
        <v>0</v>
      </c>
      <c r="I215" s="21">
        <f t="shared" si="15"/>
        <v>0</v>
      </c>
    </row>
    <row r="216" spans="1:9" ht="12.75">
      <c r="A216" s="375" t="s">
        <v>211</v>
      </c>
      <c r="B216" s="397">
        <v>31717</v>
      </c>
      <c r="C216" s="463">
        <f t="shared" si="13"/>
        <v>0.081</v>
      </c>
      <c r="D216" s="463">
        <f t="shared" si="14"/>
        <v>0.081</v>
      </c>
      <c r="E216" s="448">
        <v>8.1</v>
      </c>
      <c r="F216" s="82">
        <v>8.1</v>
      </c>
      <c r="G216" s="3">
        <v>-1</v>
      </c>
      <c r="H216" s="21">
        <f t="shared" si="12"/>
        <v>0</v>
      </c>
      <c r="I216" s="21">
        <f t="shared" si="15"/>
        <v>0</v>
      </c>
    </row>
    <row r="217" spans="1:9" ht="12.75">
      <c r="A217" s="375" t="s">
        <v>212</v>
      </c>
      <c r="B217" s="397">
        <v>31747</v>
      </c>
      <c r="C217" s="463">
        <f t="shared" si="13"/>
        <v>0.059000000000000004</v>
      </c>
      <c r="D217" s="463">
        <f t="shared" si="14"/>
        <v>0.059000000000000004</v>
      </c>
      <c r="E217" s="448">
        <v>5.9</v>
      </c>
      <c r="F217" s="82">
        <v>5.9</v>
      </c>
      <c r="G217" s="3">
        <v>-1</v>
      </c>
      <c r="H217" s="21">
        <f t="shared" si="12"/>
        <v>0</v>
      </c>
      <c r="I217" s="21">
        <f t="shared" si="15"/>
        <v>0</v>
      </c>
    </row>
    <row r="218" spans="1:9" ht="12.75">
      <c r="A218" s="375" t="s">
        <v>213</v>
      </c>
      <c r="B218" s="397">
        <v>31778</v>
      </c>
      <c r="C218" s="463">
        <f t="shared" si="13"/>
        <v>0.08800000000000001</v>
      </c>
      <c r="D218" s="463">
        <f t="shared" si="14"/>
        <v>0.08800000000000001</v>
      </c>
      <c r="E218" s="448">
        <v>8.8</v>
      </c>
      <c r="F218" s="82">
        <v>8.8</v>
      </c>
      <c r="G218" s="3">
        <v>-1</v>
      </c>
      <c r="H218" s="21">
        <f t="shared" si="12"/>
        <v>0</v>
      </c>
      <c r="I218" s="21">
        <f t="shared" si="15"/>
        <v>0</v>
      </c>
    </row>
    <row r="219" spans="1:9" ht="12.75">
      <c r="A219" s="375" t="s">
        <v>214</v>
      </c>
      <c r="B219" s="397">
        <v>31809</v>
      </c>
      <c r="C219" s="463">
        <f t="shared" si="13"/>
        <v>0.076</v>
      </c>
      <c r="D219" s="463">
        <f t="shared" si="14"/>
        <v>0.076</v>
      </c>
      <c r="E219" s="448">
        <v>7.6</v>
      </c>
      <c r="F219" s="82">
        <v>7.6</v>
      </c>
      <c r="G219" s="3">
        <v>-1</v>
      </c>
      <c r="H219" s="21">
        <f t="shared" si="12"/>
        <v>0</v>
      </c>
      <c r="I219" s="21">
        <f t="shared" si="15"/>
        <v>0</v>
      </c>
    </row>
    <row r="220" spans="1:9" ht="12.75">
      <c r="A220" s="375" t="s">
        <v>215</v>
      </c>
      <c r="B220" s="397">
        <v>31837</v>
      </c>
      <c r="C220" s="463">
        <f t="shared" si="13"/>
        <v>0.077</v>
      </c>
      <c r="D220" s="463">
        <f t="shared" si="14"/>
        <v>0.077</v>
      </c>
      <c r="E220" s="448">
        <v>7.7</v>
      </c>
      <c r="F220" s="82">
        <v>7.7</v>
      </c>
      <c r="G220" s="3">
        <v>-1</v>
      </c>
      <c r="H220" s="21">
        <f t="shared" si="12"/>
        <v>0</v>
      </c>
      <c r="I220" s="21">
        <f t="shared" si="15"/>
        <v>0</v>
      </c>
    </row>
    <row r="221" spans="1:9" ht="12.75">
      <c r="A221" s="375" t="s">
        <v>216</v>
      </c>
      <c r="B221" s="397">
        <v>31868</v>
      </c>
      <c r="C221" s="463">
        <f t="shared" si="13"/>
        <v>0.035</v>
      </c>
      <c r="D221" s="463">
        <f t="shared" si="14"/>
        <v>0.035</v>
      </c>
      <c r="E221" s="448">
        <v>3.5</v>
      </c>
      <c r="F221" s="82">
        <v>3.5</v>
      </c>
      <c r="G221" s="3">
        <v>-1</v>
      </c>
      <c r="H221" s="21">
        <f t="shared" si="12"/>
        <v>0</v>
      </c>
      <c r="I221" s="21">
        <f t="shared" si="15"/>
        <v>0</v>
      </c>
    </row>
    <row r="222" spans="1:9" ht="12.75">
      <c r="A222" s="375" t="s">
        <v>217</v>
      </c>
      <c r="B222" s="397">
        <v>31898</v>
      </c>
      <c r="C222" s="463">
        <f t="shared" si="13"/>
        <v>0.07200000000000001</v>
      </c>
      <c r="D222" s="463">
        <f t="shared" si="14"/>
        <v>0.07200000000000001</v>
      </c>
      <c r="E222" s="448">
        <v>7.2</v>
      </c>
      <c r="F222" s="82">
        <v>7.2</v>
      </c>
      <c r="G222" s="3">
        <v>-1</v>
      </c>
      <c r="H222" s="21">
        <f t="shared" si="12"/>
        <v>0</v>
      </c>
      <c r="I222" s="21">
        <f t="shared" si="15"/>
        <v>0</v>
      </c>
    </row>
    <row r="223" spans="1:9" ht="12.75">
      <c r="A223" s="375" t="s">
        <v>218</v>
      </c>
      <c r="B223" s="397">
        <v>31929</v>
      </c>
      <c r="C223" s="463">
        <f t="shared" si="13"/>
        <v>0.067</v>
      </c>
      <c r="D223" s="463">
        <f t="shared" si="14"/>
        <v>0.067</v>
      </c>
      <c r="E223" s="448">
        <v>6.7</v>
      </c>
      <c r="F223" s="82">
        <v>6.7</v>
      </c>
      <c r="G223" s="3">
        <v>-1</v>
      </c>
      <c r="H223" s="21">
        <f t="shared" si="12"/>
        <v>0</v>
      </c>
      <c r="I223" s="21">
        <f t="shared" si="15"/>
        <v>0</v>
      </c>
    </row>
    <row r="224" spans="1:9" ht="12.75">
      <c r="A224" s="375" t="s">
        <v>219</v>
      </c>
      <c r="B224" s="397">
        <v>31959</v>
      </c>
      <c r="C224" s="463">
        <f t="shared" si="13"/>
        <v>0.065</v>
      </c>
      <c r="D224" s="463">
        <f t="shared" si="14"/>
        <v>0.065</v>
      </c>
      <c r="E224" s="448">
        <v>6.5</v>
      </c>
      <c r="F224" s="82">
        <v>6.5</v>
      </c>
      <c r="G224" s="3">
        <v>-1</v>
      </c>
      <c r="H224" s="21">
        <f t="shared" si="12"/>
        <v>0</v>
      </c>
      <c r="I224" s="21">
        <f t="shared" si="15"/>
        <v>0</v>
      </c>
    </row>
    <row r="225" spans="1:9" ht="12.75">
      <c r="A225" s="375" t="s">
        <v>220</v>
      </c>
      <c r="B225" s="397">
        <v>31990</v>
      </c>
      <c r="C225" s="463">
        <f t="shared" si="13"/>
        <v>0.062000000000000006</v>
      </c>
      <c r="D225" s="463">
        <f t="shared" si="14"/>
        <v>0.062000000000000006</v>
      </c>
      <c r="E225" s="448">
        <v>6.2</v>
      </c>
      <c r="F225" s="82">
        <v>6.2</v>
      </c>
      <c r="G225" s="3">
        <v>-1</v>
      </c>
      <c r="H225" s="21">
        <f t="shared" si="12"/>
        <v>0</v>
      </c>
      <c r="I225" s="21">
        <f t="shared" si="15"/>
        <v>0</v>
      </c>
    </row>
    <row r="226" spans="1:9" ht="12.75">
      <c r="A226" s="375" t="s">
        <v>221</v>
      </c>
      <c r="B226" s="397">
        <v>32021</v>
      </c>
      <c r="C226" s="463">
        <f t="shared" si="13"/>
        <v>0.067</v>
      </c>
      <c r="D226" s="463">
        <f t="shared" si="14"/>
        <v>0.067</v>
      </c>
      <c r="E226" s="448">
        <v>6.7</v>
      </c>
      <c r="F226" s="82">
        <v>6.7</v>
      </c>
      <c r="G226" s="3">
        <v>-1</v>
      </c>
      <c r="H226" s="21">
        <f t="shared" si="12"/>
        <v>0</v>
      </c>
      <c r="I226" s="21">
        <f t="shared" si="15"/>
        <v>0</v>
      </c>
    </row>
    <row r="227" spans="1:9" ht="12.75">
      <c r="A227" s="375" t="s">
        <v>222</v>
      </c>
      <c r="B227" s="397">
        <v>32051</v>
      </c>
      <c r="C227" s="463">
        <f t="shared" si="13"/>
        <v>0.07400000000000001</v>
      </c>
      <c r="D227" s="463">
        <f t="shared" si="14"/>
        <v>0.07400000000000001</v>
      </c>
      <c r="E227" s="448">
        <v>7.4</v>
      </c>
      <c r="F227" s="82">
        <v>7.4</v>
      </c>
      <c r="G227" s="3">
        <v>-1</v>
      </c>
      <c r="H227" s="21">
        <f t="shared" si="12"/>
        <v>0</v>
      </c>
      <c r="I227" s="21">
        <f t="shared" si="15"/>
        <v>0</v>
      </c>
    </row>
    <row r="228" spans="1:9" ht="12.75">
      <c r="A228" s="375" t="s">
        <v>223</v>
      </c>
      <c r="B228" s="397">
        <v>32082</v>
      </c>
      <c r="C228" s="463">
        <f t="shared" si="13"/>
        <v>0.076</v>
      </c>
      <c r="D228" s="463">
        <f t="shared" si="14"/>
        <v>0.076</v>
      </c>
      <c r="E228" s="448">
        <v>7.6</v>
      </c>
      <c r="F228" s="82">
        <v>7.6</v>
      </c>
      <c r="G228" s="3">
        <v>-1</v>
      </c>
      <c r="H228" s="21">
        <f t="shared" si="12"/>
        <v>0</v>
      </c>
      <c r="I228" s="21">
        <f t="shared" si="15"/>
        <v>0</v>
      </c>
    </row>
    <row r="229" spans="1:9" ht="12.75">
      <c r="A229" s="375" t="s">
        <v>224</v>
      </c>
      <c r="B229" s="397">
        <v>32112</v>
      </c>
      <c r="C229" s="463">
        <f t="shared" si="13"/>
        <v>0.077</v>
      </c>
      <c r="D229" s="463">
        <f t="shared" si="14"/>
        <v>0.077</v>
      </c>
      <c r="E229" s="448">
        <v>7.7</v>
      </c>
      <c r="F229" s="82">
        <v>7.7</v>
      </c>
      <c r="G229" s="3">
        <v>-1</v>
      </c>
      <c r="H229" s="21">
        <f t="shared" si="12"/>
        <v>0</v>
      </c>
      <c r="I229" s="21">
        <f t="shared" si="15"/>
        <v>0</v>
      </c>
    </row>
    <row r="230" spans="1:9" ht="12.75">
      <c r="A230" s="375" t="s">
        <v>225</v>
      </c>
      <c r="B230" s="397">
        <v>32143</v>
      </c>
      <c r="C230" s="463">
        <f t="shared" si="13"/>
        <v>0.07</v>
      </c>
      <c r="D230" s="463">
        <f t="shared" si="14"/>
        <v>0.07</v>
      </c>
      <c r="E230" s="448">
        <v>7</v>
      </c>
      <c r="F230" s="82">
        <v>7</v>
      </c>
      <c r="G230" s="3">
        <v>-1</v>
      </c>
      <c r="H230" s="21">
        <f t="shared" si="12"/>
        <v>0</v>
      </c>
      <c r="I230" s="21">
        <f t="shared" si="15"/>
        <v>0</v>
      </c>
    </row>
    <row r="231" spans="1:9" ht="12.75">
      <c r="A231" s="375" t="s">
        <v>226</v>
      </c>
      <c r="B231" s="397">
        <v>32174</v>
      </c>
      <c r="C231" s="463">
        <f t="shared" si="13"/>
        <v>0.075</v>
      </c>
      <c r="D231" s="463">
        <f t="shared" si="14"/>
        <v>0.075</v>
      </c>
      <c r="E231" s="448">
        <v>7.5</v>
      </c>
      <c r="F231" s="82">
        <v>7.5</v>
      </c>
      <c r="G231" s="3">
        <v>-1</v>
      </c>
      <c r="H231" s="21">
        <f t="shared" si="12"/>
        <v>0</v>
      </c>
      <c r="I231" s="21">
        <f t="shared" si="15"/>
        <v>0</v>
      </c>
    </row>
    <row r="232" spans="1:9" ht="12.75">
      <c r="A232" s="375" t="s">
        <v>227</v>
      </c>
      <c r="B232" s="397">
        <v>32203</v>
      </c>
      <c r="C232" s="463">
        <f t="shared" si="13"/>
        <v>0.07200000000000001</v>
      </c>
      <c r="D232" s="463">
        <f t="shared" si="14"/>
        <v>0.07200000000000001</v>
      </c>
      <c r="E232" s="448">
        <v>7.2</v>
      </c>
      <c r="F232" s="82">
        <v>7.2</v>
      </c>
      <c r="G232" s="3">
        <v>-1</v>
      </c>
      <c r="H232" s="21">
        <f t="shared" si="12"/>
        <v>0</v>
      </c>
      <c r="I232" s="21">
        <f t="shared" si="15"/>
        <v>0</v>
      </c>
    </row>
    <row r="233" spans="1:9" ht="12.75">
      <c r="A233" s="375" t="s">
        <v>228</v>
      </c>
      <c r="B233" s="397">
        <v>32234</v>
      </c>
      <c r="C233" s="463">
        <f t="shared" si="13"/>
        <v>0.076</v>
      </c>
      <c r="D233" s="463">
        <f t="shared" si="14"/>
        <v>0.076</v>
      </c>
      <c r="E233" s="448">
        <v>7.6</v>
      </c>
      <c r="F233" s="82">
        <v>7.6</v>
      </c>
      <c r="G233" s="3">
        <v>-1</v>
      </c>
      <c r="H233" s="21">
        <f t="shared" si="12"/>
        <v>0</v>
      </c>
      <c r="I233" s="21">
        <f t="shared" si="15"/>
        <v>0</v>
      </c>
    </row>
    <row r="234" spans="1:9" ht="12.75">
      <c r="A234" s="375" t="s">
        <v>229</v>
      </c>
      <c r="B234" s="397">
        <v>32264</v>
      </c>
      <c r="C234" s="463">
        <f t="shared" si="13"/>
        <v>0.07200000000000001</v>
      </c>
      <c r="D234" s="463">
        <f t="shared" si="14"/>
        <v>0.07200000000000001</v>
      </c>
      <c r="E234" s="448">
        <v>7.2</v>
      </c>
      <c r="F234" s="82">
        <v>7.2</v>
      </c>
      <c r="G234" s="3">
        <v>-1</v>
      </c>
      <c r="H234" s="21">
        <f t="shared" si="12"/>
        <v>0</v>
      </c>
      <c r="I234" s="21">
        <f t="shared" si="15"/>
        <v>0</v>
      </c>
    </row>
    <row r="235" spans="1:9" ht="12.75">
      <c r="A235" s="375" t="s">
        <v>230</v>
      </c>
      <c r="B235" s="397">
        <v>32295</v>
      </c>
      <c r="C235" s="463">
        <f t="shared" si="13"/>
        <v>0.073</v>
      </c>
      <c r="D235" s="463">
        <f t="shared" si="14"/>
        <v>0.073</v>
      </c>
      <c r="E235" s="448">
        <v>7.3</v>
      </c>
      <c r="F235" s="82">
        <v>7.3</v>
      </c>
      <c r="G235" s="3">
        <v>-1</v>
      </c>
      <c r="H235" s="21">
        <f t="shared" si="12"/>
        <v>0</v>
      </c>
      <c r="I235" s="21">
        <f t="shared" si="15"/>
        <v>0</v>
      </c>
    </row>
    <row r="236" spans="1:9" ht="12.75">
      <c r="A236" s="375" t="s">
        <v>231</v>
      </c>
      <c r="B236" s="397">
        <v>32325</v>
      </c>
      <c r="C236" s="463">
        <f t="shared" si="13"/>
        <v>0.075</v>
      </c>
      <c r="D236" s="463">
        <f t="shared" si="14"/>
        <v>0.075</v>
      </c>
      <c r="E236" s="448">
        <v>7.5</v>
      </c>
      <c r="F236" s="82">
        <v>7.5</v>
      </c>
      <c r="G236" s="3">
        <v>-1</v>
      </c>
      <c r="H236" s="21">
        <f t="shared" si="12"/>
        <v>0</v>
      </c>
      <c r="I236" s="21">
        <f t="shared" si="15"/>
        <v>0</v>
      </c>
    </row>
    <row r="237" spans="1:9" ht="12.75">
      <c r="A237" s="375" t="s">
        <v>232</v>
      </c>
      <c r="B237" s="397">
        <v>32356</v>
      </c>
      <c r="C237" s="463">
        <f t="shared" si="13"/>
        <v>0.07200000000000001</v>
      </c>
      <c r="D237" s="463">
        <f t="shared" si="14"/>
        <v>0.07200000000000001</v>
      </c>
      <c r="E237" s="448">
        <v>7.2</v>
      </c>
      <c r="F237" s="82">
        <v>7.2</v>
      </c>
      <c r="G237" s="3">
        <v>-1</v>
      </c>
      <c r="H237" s="21">
        <f t="shared" si="12"/>
        <v>0</v>
      </c>
      <c r="I237" s="21">
        <f t="shared" si="15"/>
        <v>0</v>
      </c>
    </row>
    <row r="238" spans="1:9" ht="12.75">
      <c r="A238" s="375" t="s">
        <v>233</v>
      </c>
      <c r="B238" s="397">
        <v>32387</v>
      </c>
      <c r="C238" s="463">
        <f t="shared" si="13"/>
        <v>0.075</v>
      </c>
      <c r="D238" s="463">
        <f t="shared" si="14"/>
        <v>0.075</v>
      </c>
      <c r="E238" s="448">
        <v>7.5</v>
      </c>
      <c r="F238" s="82">
        <v>7.5</v>
      </c>
      <c r="G238" s="3">
        <v>-1</v>
      </c>
      <c r="H238" s="21">
        <f t="shared" si="12"/>
        <v>0</v>
      </c>
      <c r="I238" s="21">
        <f t="shared" si="15"/>
        <v>0</v>
      </c>
    </row>
    <row r="239" spans="1:9" ht="12.75">
      <c r="A239" s="375" t="s">
        <v>234</v>
      </c>
      <c r="B239" s="397">
        <v>32417</v>
      </c>
      <c r="C239" s="463">
        <f t="shared" si="13"/>
        <v>0.07200000000000001</v>
      </c>
      <c r="D239" s="463">
        <f t="shared" si="14"/>
        <v>0.07200000000000001</v>
      </c>
      <c r="E239" s="448">
        <v>7.2</v>
      </c>
      <c r="F239" s="82">
        <v>7.2</v>
      </c>
      <c r="G239" s="3">
        <v>-1</v>
      </c>
      <c r="H239" s="21">
        <f t="shared" si="12"/>
        <v>0</v>
      </c>
      <c r="I239" s="21">
        <f t="shared" si="15"/>
        <v>0</v>
      </c>
    </row>
    <row r="240" spans="1:9" ht="12.75">
      <c r="A240" s="375" t="s">
        <v>235</v>
      </c>
      <c r="B240" s="397">
        <v>32448</v>
      </c>
      <c r="C240" s="463">
        <f t="shared" si="13"/>
        <v>0.07</v>
      </c>
      <c r="D240" s="463">
        <f t="shared" si="14"/>
        <v>0.07</v>
      </c>
      <c r="E240" s="448">
        <v>7</v>
      </c>
      <c r="F240" s="82">
        <v>7</v>
      </c>
      <c r="G240" s="3">
        <v>-1</v>
      </c>
      <c r="H240" s="21">
        <f t="shared" si="12"/>
        <v>0</v>
      </c>
      <c r="I240" s="21">
        <f t="shared" si="15"/>
        <v>0</v>
      </c>
    </row>
    <row r="241" spans="1:9" ht="12.75">
      <c r="A241" s="375" t="s">
        <v>236</v>
      </c>
      <c r="B241" s="397">
        <v>32478</v>
      </c>
      <c r="C241" s="463">
        <f t="shared" si="13"/>
        <v>0.07200000000000001</v>
      </c>
      <c r="D241" s="463">
        <f t="shared" si="14"/>
        <v>0.07200000000000001</v>
      </c>
      <c r="E241" s="448">
        <v>7.2</v>
      </c>
      <c r="F241" s="82">
        <v>7.2</v>
      </c>
      <c r="G241" s="3">
        <v>-1</v>
      </c>
      <c r="H241" s="21">
        <f t="shared" si="12"/>
        <v>0</v>
      </c>
      <c r="I241" s="21">
        <f t="shared" si="15"/>
        <v>0</v>
      </c>
    </row>
    <row r="242" spans="1:9" ht="12.75">
      <c r="A242" s="375" t="s">
        <v>237</v>
      </c>
      <c r="B242" s="397">
        <v>32509</v>
      </c>
      <c r="C242" s="463">
        <f t="shared" si="13"/>
        <v>0.076</v>
      </c>
      <c r="D242" s="463">
        <f t="shared" si="14"/>
        <v>0.076</v>
      </c>
      <c r="E242" s="448">
        <v>7.6</v>
      </c>
      <c r="F242" s="82">
        <v>7.6</v>
      </c>
      <c r="G242" s="3">
        <v>-1</v>
      </c>
      <c r="H242" s="21">
        <f t="shared" si="12"/>
        <v>0</v>
      </c>
      <c r="I242" s="21">
        <f t="shared" si="15"/>
        <v>0</v>
      </c>
    </row>
    <row r="243" spans="1:9" ht="12.75">
      <c r="A243" s="375" t="s">
        <v>238</v>
      </c>
      <c r="B243" s="397">
        <v>32540</v>
      </c>
      <c r="C243" s="463">
        <f t="shared" si="13"/>
        <v>0.079</v>
      </c>
      <c r="D243" s="463">
        <f t="shared" si="14"/>
        <v>0.079</v>
      </c>
      <c r="E243" s="448">
        <v>7.9</v>
      </c>
      <c r="F243" s="82">
        <v>7.9</v>
      </c>
      <c r="G243" s="3">
        <v>-1</v>
      </c>
      <c r="H243" s="21">
        <f t="shared" si="12"/>
        <v>0</v>
      </c>
      <c r="I243" s="21">
        <f t="shared" si="15"/>
        <v>0</v>
      </c>
    </row>
    <row r="244" spans="1:9" ht="12.75">
      <c r="A244" s="375" t="s">
        <v>239</v>
      </c>
      <c r="B244" s="397">
        <v>32568</v>
      </c>
      <c r="C244" s="463">
        <f t="shared" si="13"/>
        <v>0.083</v>
      </c>
      <c r="D244" s="463">
        <f t="shared" si="14"/>
        <v>0.083</v>
      </c>
      <c r="E244" s="448">
        <v>8.3</v>
      </c>
      <c r="F244" s="82">
        <v>8.3</v>
      </c>
      <c r="G244" s="3">
        <v>-1</v>
      </c>
      <c r="H244" s="21">
        <f t="shared" si="12"/>
        <v>0</v>
      </c>
      <c r="I244" s="21">
        <f t="shared" si="15"/>
        <v>0</v>
      </c>
    </row>
    <row r="245" spans="1:9" ht="12.75">
      <c r="A245" s="375" t="s">
        <v>240</v>
      </c>
      <c r="B245" s="397">
        <v>32599</v>
      </c>
      <c r="C245" s="463">
        <f t="shared" si="13"/>
        <v>0.073</v>
      </c>
      <c r="D245" s="463">
        <f t="shared" si="14"/>
        <v>0.073</v>
      </c>
      <c r="E245" s="448">
        <v>7.3</v>
      </c>
      <c r="F245" s="82">
        <v>7.3</v>
      </c>
      <c r="G245" s="3">
        <v>-1</v>
      </c>
      <c r="H245" s="21">
        <f t="shared" si="12"/>
        <v>0</v>
      </c>
      <c r="I245" s="21">
        <f t="shared" si="15"/>
        <v>0</v>
      </c>
    </row>
    <row r="246" spans="1:9" ht="12.75">
      <c r="A246" s="375" t="s">
        <v>241</v>
      </c>
      <c r="B246" s="397">
        <v>32629</v>
      </c>
      <c r="C246" s="463">
        <f t="shared" si="13"/>
        <v>0.07</v>
      </c>
      <c r="D246" s="463">
        <f t="shared" si="14"/>
        <v>0.07</v>
      </c>
      <c r="E246" s="448">
        <v>7</v>
      </c>
      <c r="F246" s="82">
        <v>7</v>
      </c>
      <c r="G246" s="3">
        <v>-1</v>
      </c>
      <c r="H246" s="21">
        <f t="shared" si="12"/>
        <v>0</v>
      </c>
      <c r="I246" s="21">
        <f t="shared" si="15"/>
        <v>0</v>
      </c>
    </row>
    <row r="247" spans="1:9" ht="12.75">
      <c r="A247" s="375" t="s">
        <v>242</v>
      </c>
      <c r="B247" s="397">
        <v>32660</v>
      </c>
      <c r="C247" s="463">
        <f t="shared" si="13"/>
        <v>0.071</v>
      </c>
      <c r="D247" s="463">
        <f t="shared" si="14"/>
        <v>0.071</v>
      </c>
      <c r="E247" s="448">
        <v>7.1</v>
      </c>
      <c r="F247" s="82">
        <v>7.1</v>
      </c>
      <c r="G247" s="3">
        <v>-1</v>
      </c>
      <c r="H247" s="21">
        <f t="shared" si="12"/>
        <v>0</v>
      </c>
      <c r="I247" s="21">
        <f t="shared" si="15"/>
        <v>0</v>
      </c>
    </row>
    <row r="248" spans="1:9" ht="12.75">
      <c r="A248" s="375" t="s">
        <v>243</v>
      </c>
      <c r="B248" s="397">
        <v>32690</v>
      </c>
      <c r="C248" s="463">
        <f t="shared" si="13"/>
        <v>0.071</v>
      </c>
      <c r="D248" s="463">
        <f t="shared" si="14"/>
        <v>0.071</v>
      </c>
      <c r="E248" s="448">
        <v>7.1</v>
      </c>
      <c r="F248" s="82">
        <v>7.1</v>
      </c>
      <c r="G248" s="3">
        <v>-1</v>
      </c>
      <c r="H248" s="21">
        <f t="shared" si="12"/>
        <v>0</v>
      </c>
      <c r="I248" s="21">
        <f t="shared" si="15"/>
        <v>0</v>
      </c>
    </row>
    <row r="249" spans="1:9" ht="12.75">
      <c r="A249" s="375" t="s">
        <v>244</v>
      </c>
      <c r="B249" s="397">
        <v>32721</v>
      </c>
      <c r="C249" s="463">
        <f t="shared" si="13"/>
        <v>0.064</v>
      </c>
      <c r="D249" s="463">
        <f t="shared" si="14"/>
        <v>0.064</v>
      </c>
      <c r="E249" s="448">
        <v>6.4</v>
      </c>
      <c r="F249" s="82">
        <v>6.4</v>
      </c>
      <c r="G249" s="3">
        <v>-1</v>
      </c>
      <c r="H249" s="21">
        <f t="shared" si="12"/>
        <v>0</v>
      </c>
      <c r="I249" s="21">
        <f t="shared" si="15"/>
        <v>0</v>
      </c>
    </row>
    <row r="250" spans="1:9" ht="12.75">
      <c r="A250" s="375" t="s">
        <v>245</v>
      </c>
      <c r="B250" s="397">
        <v>32752</v>
      </c>
      <c r="C250" s="463">
        <f t="shared" si="13"/>
        <v>0.066</v>
      </c>
      <c r="D250" s="463">
        <f t="shared" si="14"/>
        <v>0.066</v>
      </c>
      <c r="E250" s="448">
        <v>6.6</v>
      </c>
      <c r="F250" s="82">
        <v>6.6</v>
      </c>
      <c r="G250" s="3">
        <v>-1</v>
      </c>
      <c r="H250" s="21">
        <f t="shared" si="12"/>
        <v>0</v>
      </c>
      <c r="I250" s="21">
        <f t="shared" si="15"/>
        <v>0</v>
      </c>
    </row>
    <row r="251" spans="1:9" ht="12.75">
      <c r="A251" s="375" t="s">
        <v>246</v>
      </c>
      <c r="B251" s="397">
        <v>32782</v>
      </c>
      <c r="C251" s="463">
        <f t="shared" si="13"/>
        <v>0.068</v>
      </c>
      <c r="D251" s="463">
        <f t="shared" si="14"/>
        <v>0.068</v>
      </c>
      <c r="E251" s="448">
        <v>6.8</v>
      </c>
      <c r="F251" s="82">
        <v>6.8</v>
      </c>
      <c r="G251" s="3">
        <v>-1</v>
      </c>
      <c r="H251" s="21">
        <f t="shared" si="12"/>
        <v>0</v>
      </c>
      <c r="I251" s="21">
        <f t="shared" si="15"/>
        <v>0</v>
      </c>
    </row>
    <row r="252" spans="1:9" ht="12.75">
      <c r="A252" s="375" t="s">
        <v>247</v>
      </c>
      <c r="B252" s="397">
        <v>32813</v>
      </c>
      <c r="C252" s="463">
        <f t="shared" si="13"/>
        <v>0.07200000000000001</v>
      </c>
      <c r="D252" s="463">
        <f t="shared" si="14"/>
        <v>0.07200000000000001</v>
      </c>
      <c r="E252" s="448">
        <v>7.2</v>
      </c>
      <c r="F252" s="82">
        <v>7.2</v>
      </c>
      <c r="G252" s="3">
        <v>-1</v>
      </c>
      <c r="H252" s="21">
        <f t="shared" si="12"/>
        <v>0</v>
      </c>
      <c r="I252" s="21">
        <f t="shared" si="15"/>
        <v>0</v>
      </c>
    </row>
    <row r="253" spans="1:9" ht="12.75">
      <c r="A253" s="375" t="s">
        <v>248</v>
      </c>
      <c r="B253" s="397">
        <v>32843</v>
      </c>
      <c r="C253" s="463">
        <f t="shared" si="13"/>
        <v>0.065</v>
      </c>
      <c r="D253" s="463">
        <f t="shared" si="14"/>
        <v>0.065</v>
      </c>
      <c r="E253" s="448">
        <v>6.5</v>
      </c>
      <c r="F253" s="82">
        <v>6.5</v>
      </c>
      <c r="G253" s="3">
        <v>-1</v>
      </c>
      <c r="H253" s="21">
        <f t="shared" si="12"/>
        <v>0</v>
      </c>
      <c r="I253" s="21">
        <f t="shared" si="15"/>
        <v>0</v>
      </c>
    </row>
    <row r="254" spans="1:9" ht="12.75">
      <c r="A254" s="375" t="s">
        <v>249</v>
      </c>
      <c r="B254" s="397">
        <v>32874</v>
      </c>
      <c r="C254" s="463">
        <f t="shared" si="13"/>
        <v>0.066</v>
      </c>
      <c r="D254" s="463">
        <f t="shared" si="14"/>
        <v>0.066</v>
      </c>
      <c r="E254" s="448">
        <v>6.6</v>
      </c>
      <c r="F254" s="82">
        <v>6.6</v>
      </c>
      <c r="G254" s="3">
        <v>-1</v>
      </c>
      <c r="H254" s="21">
        <f t="shared" si="12"/>
        <v>0</v>
      </c>
      <c r="I254" s="21">
        <f t="shared" si="15"/>
        <v>0</v>
      </c>
    </row>
    <row r="255" spans="1:9" ht="12.75">
      <c r="A255" s="375" t="s">
        <v>250</v>
      </c>
      <c r="B255" s="397">
        <v>32905</v>
      </c>
      <c r="C255" s="463">
        <f t="shared" si="13"/>
        <v>0.073</v>
      </c>
      <c r="D255" s="463">
        <f t="shared" si="14"/>
        <v>0.073</v>
      </c>
      <c r="E255" s="448">
        <v>7.3</v>
      </c>
      <c r="F255" s="82">
        <v>7.3</v>
      </c>
      <c r="G255" s="3">
        <v>-1</v>
      </c>
      <c r="H255" s="21">
        <f t="shared" si="12"/>
        <v>0</v>
      </c>
      <c r="I255" s="21">
        <f t="shared" si="15"/>
        <v>0</v>
      </c>
    </row>
    <row r="256" spans="1:9" ht="12.75">
      <c r="A256" s="375" t="s">
        <v>251</v>
      </c>
      <c r="B256" s="397">
        <v>32933</v>
      </c>
      <c r="C256" s="463">
        <f t="shared" si="13"/>
        <v>0.07</v>
      </c>
      <c r="D256" s="463">
        <f t="shared" si="14"/>
        <v>0.07</v>
      </c>
      <c r="E256" s="448">
        <v>7</v>
      </c>
      <c r="F256" s="82">
        <v>7</v>
      </c>
      <c r="G256" s="3">
        <v>-1</v>
      </c>
      <c r="H256" s="21">
        <f t="shared" si="12"/>
        <v>0</v>
      </c>
      <c r="I256" s="21">
        <f t="shared" si="15"/>
        <v>0</v>
      </c>
    </row>
    <row r="257" spans="1:9" ht="12.75">
      <c r="A257" s="375" t="s">
        <v>252</v>
      </c>
      <c r="B257" s="397">
        <v>32964</v>
      </c>
      <c r="C257" s="463">
        <f t="shared" si="13"/>
        <v>0.073</v>
      </c>
      <c r="D257" s="463">
        <f t="shared" si="14"/>
        <v>0.073</v>
      </c>
      <c r="E257" s="448">
        <v>7.3</v>
      </c>
      <c r="F257" s="82">
        <v>7.3</v>
      </c>
      <c r="G257" s="3">
        <v>-1</v>
      </c>
      <c r="H257" s="21">
        <f t="shared" si="12"/>
        <v>0</v>
      </c>
      <c r="I257" s="21">
        <f t="shared" si="15"/>
        <v>0</v>
      </c>
    </row>
    <row r="258" spans="1:9" ht="12.75">
      <c r="A258" s="375" t="s">
        <v>253</v>
      </c>
      <c r="B258" s="397">
        <v>32994</v>
      </c>
      <c r="C258" s="463">
        <f t="shared" si="13"/>
        <v>0.07200000000000001</v>
      </c>
      <c r="D258" s="463">
        <f t="shared" si="14"/>
        <v>0.07200000000000001</v>
      </c>
      <c r="E258" s="448">
        <v>7.2</v>
      </c>
      <c r="F258" s="82">
        <v>7.2</v>
      </c>
      <c r="G258" s="3">
        <v>-1</v>
      </c>
      <c r="H258" s="21">
        <f t="shared" si="12"/>
        <v>0</v>
      </c>
      <c r="I258" s="21">
        <f t="shared" si="15"/>
        <v>0</v>
      </c>
    </row>
    <row r="259" spans="1:9" ht="12.75">
      <c r="A259" s="375" t="s">
        <v>254</v>
      </c>
      <c r="B259" s="397">
        <v>33025</v>
      </c>
      <c r="C259" s="463">
        <f t="shared" si="13"/>
        <v>0.071</v>
      </c>
      <c r="D259" s="463">
        <f t="shared" si="14"/>
        <v>0.071</v>
      </c>
      <c r="E259" s="448">
        <v>7.1</v>
      </c>
      <c r="F259" s="82">
        <v>7.1</v>
      </c>
      <c r="G259" s="3">
        <v>-1</v>
      </c>
      <c r="H259" s="21">
        <f t="shared" si="12"/>
        <v>0</v>
      </c>
      <c r="I259" s="21">
        <f t="shared" si="15"/>
        <v>0</v>
      </c>
    </row>
    <row r="260" spans="1:9" ht="12.75">
      <c r="A260" s="375" t="s">
        <v>255</v>
      </c>
      <c r="B260" s="397">
        <v>33055</v>
      </c>
      <c r="C260" s="463">
        <f t="shared" si="13"/>
        <v>0.07200000000000001</v>
      </c>
      <c r="D260" s="463">
        <f t="shared" si="14"/>
        <v>0.07200000000000001</v>
      </c>
      <c r="E260" s="448">
        <v>7.2</v>
      </c>
      <c r="F260" s="82">
        <v>7.2</v>
      </c>
      <c r="G260" s="3">
        <v>1</v>
      </c>
      <c r="H260" s="21">
        <f t="shared" si="12"/>
        <v>99999999</v>
      </c>
      <c r="I260" s="21">
        <f t="shared" si="15"/>
        <v>-99999999</v>
      </c>
    </row>
    <row r="261" spans="1:9" ht="12.75">
      <c r="A261" s="375" t="s">
        <v>256</v>
      </c>
      <c r="B261" s="397">
        <v>33086</v>
      </c>
      <c r="C261" s="463">
        <f t="shared" si="13"/>
        <v>0.067</v>
      </c>
      <c r="D261" s="463">
        <f t="shared" si="14"/>
        <v>0.067</v>
      </c>
      <c r="E261" s="448">
        <v>6.7</v>
      </c>
      <c r="F261" s="82">
        <v>6.7</v>
      </c>
      <c r="G261" s="3">
        <v>1</v>
      </c>
      <c r="H261" s="21">
        <f t="shared" si="12"/>
        <v>99999999</v>
      </c>
      <c r="I261" s="21">
        <f t="shared" si="15"/>
        <v>-99999999</v>
      </c>
    </row>
    <row r="262" spans="1:9" ht="12.75">
      <c r="A262" s="375" t="s">
        <v>257</v>
      </c>
      <c r="B262" s="397">
        <v>33117</v>
      </c>
      <c r="C262" s="463">
        <f t="shared" si="13"/>
        <v>0.067</v>
      </c>
      <c r="D262" s="463">
        <f t="shared" si="14"/>
        <v>0.067</v>
      </c>
      <c r="E262" s="448">
        <v>6.7</v>
      </c>
      <c r="F262" s="82">
        <v>6.7</v>
      </c>
      <c r="G262" s="3">
        <v>1</v>
      </c>
      <c r="H262" s="21">
        <f t="shared" si="12"/>
        <v>99999999</v>
      </c>
      <c r="I262" s="21">
        <f t="shared" si="15"/>
        <v>-99999999</v>
      </c>
    </row>
    <row r="263" spans="1:9" ht="12.75">
      <c r="A263" s="375" t="s">
        <v>258</v>
      </c>
      <c r="B263" s="397">
        <v>33147</v>
      </c>
      <c r="C263" s="463">
        <f t="shared" si="13"/>
        <v>0.066</v>
      </c>
      <c r="D263" s="463">
        <f t="shared" si="14"/>
        <v>0.066</v>
      </c>
      <c r="E263" s="448">
        <v>6.6</v>
      </c>
      <c r="F263" s="82">
        <v>6.6</v>
      </c>
      <c r="G263" s="3">
        <v>1</v>
      </c>
      <c r="H263" s="21">
        <f t="shared" si="12"/>
        <v>99999999</v>
      </c>
      <c r="I263" s="21">
        <f t="shared" si="15"/>
        <v>-99999999</v>
      </c>
    </row>
    <row r="264" spans="1:9" ht="12.75">
      <c r="A264" s="375" t="s">
        <v>259</v>
      </c>
      <c r="B264" s="397">
        <v>33178</v>
      </c>
      <c r="C264" s="463">
        <f t="shared" si="13"/>
        <v>0.067</v>
      </c>
      <c r="D264" s="463">
        <f t="shared" si="14"/>
        <v>0.067</v>
      </c>
      <c r="E264" s="448">
        <v>6.7</v>
      </c>
      <c r="F264" s="82">
        <v>6.7</v>
      </c>
      <c r="G264" s="3">
        <v>1</v>
      </c>
      <c r="H264" s="21">
        <f t="shared" si="12"/>
        <v>99999999</v>
      </c>
      <c r="I264" s="21">
        <f t="shared" si="15"/>
        <v>-99999999</v>
      </c>
    </row>
    <row r="265" spans="1:9" ht="12.75">
      <c r="A265" s="375" t="s">
        <v>260</v>
      </c>
      <c r="B265" s="397">
        <v>33208</v>
      </c>
      <c r="C265" s="463">
        <f t="shared" si="13"/>
        <v>0.073</v>
      </c>
      <c r="D265" s="463">
        <f t="shared" si="14"/>
        <v>0.073</v>
      </c>
      <c r="E265" s="448">
        <v>7.3</v>
      </c>
      <c r="F265" s="82">
        <v>7.3</v>
      </c>
      <c r="G265" s="3">
        <v>1</v>
      </c>
      <c r="H265" s="21">
        <f t="shared" si="12"/>
        <v>99999999</v>
      </c>
      <c r="I265" s="21">
        <f t="shared" si="15"/>
        <v>-99999999</v>
      </c>
    </row>
    <row r="266" spans="1:9" ht="12.75">
      <c r="A266" s="375" t="s">
        <v>261</v>
      </c>
      <c r="B266" s="397">
        <v>33239</v>
      </c>
      <c r="C266" s="463">
        <f t="shared" si="13"/>
        <v>0.079</v>
      </c>
      <c r="D266" s="463">
        <f t="shared" si="14"/>
        <v>0.079</v>
      </c>
      <c r="E266" s="448">
        <v>7.9</v>
      </c>
      <c r="F266" s="82">
        <v>7.9</v>
      </c>
      <c r="G266" s="3">
        <v>1</v>
      </c>
      <c r="H266" s="21">
        <f aca="true" t="shared" si="16" ref="H266:H329">IF(G266=1,99999999,0)</f>
        <v>99999999</v>
      </c>
      <c r="I266" s="21">
        <f t="shared" si="15"/>
        <v>-99999999</v>
      </c>
    </row>
    <row r="267" spans="1:9" ht="12.75">
      <c r="A267" s="375" t="s">
        <v>262</v>
      </c>
      <c r="B267" s="397">
        <v>33270</v>
      </c>
      <c r="C267" s="463">
        <f t="shared" si="13"/>
        <v>0.075</v>
      </c>
      <c r="D267" s="463">
        <f t="shared" si="14"/>
        <v>0.075</v>
      </c>
      <c r="E267" s="448">
        <v>7.5</v>
      </c>
      <c r="F267" s="82">
        <v>7.5</v>
      </c>
      <c r="G267" s="3">
        <v>1</v>
      </c>
      <c r="H267" s="21">
        <f t="shared" si="16"/>
        <v>99999999</v>
      </c>
      <c r="I267" s="21">
        <f t="shared" si="15"/>
        <v>-99999999</v>
      </c>
    </row>
    <row r="268" spans="1:9" ht="12.75">
      <c r="A268" s="375" t="s">
        <v>263</v>
      </c>
      <c r="B268" s="397">
        <v>33298</v>
      </c>
      <c r="C268" s="463">
        <f t="shared" si="13"/>
        <v>0.066</v>
      </c>
      <c r="D268" s="463">
        <f t="shared" si="14"/>
        <v>0.066</v>
      </c>
      <c r="E268" s="448">
        <v>6.6</v>
      </c>
      <c r="F268" s="82">
        <v>6.6</v>
      </c>
      <c r="G268" s="3">
        <v>1</v>
      </c>
      <c r="H268" s="21">
        <f t="shared" si="16"/>
        <v>99999999</v>
      </c>
      <c r="I268" s="21">
        <f t="shared" si="15"/>
        <v>-99999999</v>
      </c>
    </row>
    <row r="269" spans="1:9" ht="12.75">
      <c r="A269" s="375" t="s">
        <v>264</v>
      </c>
      <c r="B269" s="397">
        <v>33329</v>
      </c>
      <c r="C269" s="463">
        <f t="shared" si="13"/>
        <v>0.071</v>
      </c>
      <c r="D269" s="463">
        <f t="shared" si="14"/>
        <v>0.071</v>
      </c>
      <c r="E269" s="448">
        <v>7.1</v>
      </c>
      <c r="F269" s="82">
        <v>7.1</v>
      </c>
      <c r="G269" s="3">
        <v>-1</v>
      </c>
      <c r="H269" s="21">
        <f t="shared" si="16"/>
        <v>0</v>
      </c>
      <c r="I269" s="21">
        <f t="shared" si="15"/>
        <v>0</v>
      </c>
    </row>
    <row r="270" spans="1:9" ht="12.75">
      <c r="A270" s="375" t="s">
        <v>265</v>
      </c>
      <c r="B270" s="397">
        <v>33359</v>
      </c>
      <c r="C270" s="463">
        <f t="shared" si="13"/>
        <v>0.069</v>
      </c>
      <c r="D270" s="463">
        <f t="shared" si="14"/>
        <v>0.069</v>
      </c>
      <c r="E270" s="448">
        <v>6.9</v>
      </c>
      <c r="F270" s="82">
        <v>6.9</v>
      </c>
      <c r="G270" s="3">
        <v>-1</v>
      </c>
      <c r="H270" s="21">
        <f t="shared" si="16"/>
        <v>0</v>
      </c>
      <c r="I270" s="21">
        <f t="shared" si="15"/>
        <v>0</v>
      </c>
    </row>
    <row r="271" spans="1:9" ht="12.75">
      <c r="A271" s="375" t="s">
        <v>266</v>
      </c>
      <c r="B271" s="397">
        <v>33390</v>
      </c>
      <c r="C271" s="463">
        <f aca="true" t="shared" si="17" ref="C271:C334">E271*0.01</f>
        <v>0.07400000000000001</v>
      </c>
      <c r="D271" s="463">
        <f aca="true" t="shared" si="18" ref="D271:D334">F271*0.01</f>
        <v>0.07400000000000001</v>
      </c>
      <c r="E271" s="448">
        <v>7.4</v>
      </c>
      <c r="F271" s="82">
        <v>7.4</v>
      </c>
      <c r="G271" s="3">
        <v>-1</v>
      </c>
      <c r="H271" s="21">
        <f t="shared" si="16"/>
        <v>0</v>
      </c>
      <c r="I271" s="21">
        <f aca="true" t="shared" si="19" ref="I271:I334">IF(G271=-1,0,-99999999)</f>
        <v>0</v>
      </c>
    </row>
    <row r="272" spans="1:9" ht="12.75">
      <c r="A272" s="375" t="s">
        <v>267</v>
      </c>
      <c r="B272" s="397">
        <v>33420</v>
      </c>
      <c r="C272" s="463">
        <f t="shared" si="17"/>
        <v>0.068</v>
      </c>
      <c r="D272" s="463">
        <f t="shared" si="18"/>
        <v>0.068</v>
      </c>
      <c r="E272" s="448">
        <v>6.8</v>
      </c>
      <c r="F272" s="82">
        <v>6.8</v>
      </c>
      <c r="G272" s="3">
        <v>-1</v>
      </c>
      <c r="H272" s="21">
        <f t="shared" si="16"/>
        <v>0</v>
      </c>
      <c r="I272" s="21">
        <f t="shared" si="19"/>
        <v>0</v>
      </c>
    </row>
    <row r="273" spans="1:9" ht="12.75">
      <c r="A273" s="375" t="s">
        <v>268</v>
      </c>
      <c r="B273" s="397">
        <v>33451</v>
      </c>
      <c r="C273" s="463">
        <f t="shared" si="17"/>
        <v>0.07</v>
      </c>
      <c r="D273" s="463">
        <f t="shared" si="18"/>
        <v>0.07</v>
      </c>
      <c r="E273" s="448">
        <v>7</v>
      </c>
      <c r="F273" s="82">
        <v>7</v>
      </c>
      <c r="G273" s="3">
        <v>-1</v>
      </c>
      <c r="H273" s="21">
        <f t="shared" si="16"/>
        <v>0</v>
      </c>
      <c r="I273" s="21">
        <f t="shared" si="19"/>
        <v>0</v>
      </c>
    </row>
    <row r="274" spans="1:9" ht="12.75">
      <c r="A274" s="375" t="s">
        <v>269</v>
      </c>
      <c r="B274" s="397">
        <v>33482</v>
      </c>
      <c r="C274" s="463">
        <f t="shared" si="17"/>
        <v>0.07200000000000001</v>
      </c>
      <c r="D274" s="463">
        <f t="shared" si="18"/>
        <v>0.07200000000000001</v>
      </c>
      <c r="E274" s="448">
        <v>7.2</v>
      </c>
      <c r="F274" s="82">
        <v>7.2</v>
      </c>
      <c r="G274" s="3">
        <v>-1</v>
      </c>
      <c r="H274" s="21">
        <f t="shared" si="16"/>
        <v>0</v>
      </c>
      <c r="I274" s="21">
        <f t="shared" si="19"/>
        <v>0</v>
      </c>
    </row>
    <row r="275" spans="1:9" ht="12.75">
      <c r="A275" s="375" t="s">
        <v>270</v>
      </c>
      <c r="B275" s="397">
        <v>33512</v>
      </c>
      <c r="C275" s="463">
        <f t="shared" si="17"/>
        <v>0.075</v>
      </c>
      <c r="D275" s="463">
        <f t="shared" si="18"/>
        <v>0.075</v>
      </c>
      <c r="E275" s="448">
        <v>7.5</v>
      </c>
      <c r="F275" s="82">
        <v>7.5</v>
      </c>
      <c r="G275" s="3">
        <v>-1</v>
      </c>
      <c r="H275" s="21">
        <f t="shared" si="16"/>
        <v>0</v>
      </c>
      <c r="I275" s="21">
        <f t="shared" si="19"/>
        <v>0</v>
      </c>
    </row>
    <row r="276" spans="1:9" ht="12.75">
      <c r="A276" s="375" t="s">
        <v>271</v>
      </c>
      <c r="B276" s="397">
        <v>33543</v>
      </c>
      <c r="C276" s="463">
        <f t="shared" si="17"/>
        <v>0.073</v>
      </c>
      <c r="D276" s="463">
        <f t="shared" si="18"/>
        <v>0.073</v>
      </c>
      <c r="E276" s="448">
        <v>7.3</v>
      </c>
      <c r="F276" s="82">
        <v>7.3</v>
      </c>
      <c r="G276" s="3">
        <v>-1</v>
      </c>
      <c r="H276" s="21">
        <f t="shared" si="16"/>
        <v>0</v>
      </c>
      <c r="I276" s="21">
        <f t="shared" si="19"/>
        <v>0</v>
      </c>
    </row>
    <row r="277" spans="1:9" ht="12.75">
      <c r="A277" s="375" t="s">
        <v>272</v>
      </c>
      <c r="B277" s="397">
        <v>33573</v>
      </c>
      <c r="C277" s="463">
        <f t="shared" si="17"/>
        <v>0.079</v>
      </c>
      <c r="D277" s="463">
        <f t="shared" si="18"/>
        <v>0.079</v>
      </c>
      <c r="E277" s="448">
        <v>7.9</v>
      </c>
      <c r="F277" s="82">
        <v>7.9</v>
      </c>
      <c r="G277" s="3">
        <v>-1</v>
      </c>
      <c r="H277" s="21">
        <f t="shared" si="16"/>
        <v>0</v>
      </c>
      <c r="I277" s="21">
        <f t="shared" si="19"/>
        <v>0</v>
      </c>
    </row>
    <row r="278" spans="1:9" ht="12.75">
      <c r="A278" s="375" t="s">
        <v>273</v>
      </c>
      <c r="B278" s="397">
        <v>33604</v>
      </c>
      <c r="C278" s="463">
        <f t="shared" si="17"/>
        <v>0.07400000000000001</v>
      </c>
      <c r="D278" s="463">
        <f t="shared" si="18"/>
        <v>0.07400000000000001</v>
      </c>
      <c r="E278" s="448">
        <v>7.4</v>
      </c>
      <c r="F278" s="82">
        <v>7.4</v>
      </c>
      <c r="G278" s="3">
        <v>-1</v>
      </c>
      <c r="H278" s="21">
        <f t="shared" si="16"/>
        <v>0</v>
      </c>
      <c r="I278" s="21">
        <f t="shared" si="19"/>
        <v>0</v>
      </c>
    </row>
    <row r="279" spans="1:9" ht="12.75">
      <c r="A279" s="375" t="s">
        <v>274</v>
      </c>
      <c r="B279" s="397">
        <v>33635</v>
      </c>
      <c r="C279" s="463">
        <f t="shared" si="17"/>
        <v>0.079</v>
      </c>
      <c r="D279" s="463">
        <f t="shared" si="18"/>
        <v>0.079</v>
      </c>
      <c r="E279" s="448">
        <v>7.9</v>
      </c>
      <c r="F279" s="82">
        <v>7.9</v>
      </c>
      <c r="G279" s="3">
        <v>-1</v>
      </c>
      <c r="H279" s="21">
        <f t="shared" si="16"/>
        <v>0</v>
      </c>
      <c r="I279" s="21">
        <f t="shared" si="19"/>
        <v>0</v>
      </c>
    </row>
    <row r="280" spans="1:9" ht="12.75">
      <c r="A280" s="375" t="s">
        <v>275</v>
      </c>
      <c r="B280" s="397">
        <v>33664</v>
      </c>
      <c r="C280" s="463">
        <f t="shared" si="17"/>
        <v>0.079</v>
      </c>
      <c r="D280" s="463">
        <f t="shared" si="18"/>
        <v>0.079</v>
      </c>
      <c r="E280" s="448">
        <v>7.9</v>
      </c>
      <c r="F280" s="82">
        <v>7.9</v>
      </c>
      <c r="G280" s="3">
        <v>-1</v>
      </c>
      <c r="H280" s="21">
        <f t="shared" si="16"/>
        <v>0</v>
      </c>
      <c r="I280" s="21">
        <f t="shared" si="19"/>
        <v>0</v>
      </c>
    </row>
    <row r="281" spans="1:9" ht="12.75">
      <c r="A281" s="375" t="s">
        <v>276</v>
      </c>
      <c r="B281" s="397">
        <v>33695</v>
      </c>
      <c r="C281" s="463">
        <f t="shared" si="17"/>
        <v>0.08</v>
      </c>
      <c r="D281" s="463">
        <f t="shared" si="18"/>
        <v>0.08</v>
      </c>
      <c r="E281" s="448">
        <v>8</v>
      </c>
      <c r="F281" s="82">
        <v>8</v>
      </c>
      <c r="G281" s="3">
        <v>-1</v>
      </c>
      <c r="H281" s="21">
        <f t="shared" si="16"/>
        <v>0</v>
      </c>
      <c r="I281" s="21">
        <f t="shared" si="19"/>
        <v>0</v>
      </c>
    </row>
    <row r="282" spans="1:9" ht="12.75">
      <c r="A282" s="375" t="s">
        <v>277</v>
      </c>
      <c r="B282" s="397">
        <v>33725</v>
      </c>
      <c r="C282" s="463">
        <f t="shared" si="17"/>
        <v>0.079</v>
      </c>
      <c r="D282" s="463">
        <f t="shared" si="18"/>
        <v>0.079</v>
      </c>
      <c r="E282" s="448">
        <v>7.9</v>
      </c>
      <c r="F282" s="82">
        <v>7.9</v>
      </c>
      <c r="G282" s="3">
        <v>-1</v>
      </c>
      <c r="H282" s="21">
        <f t="shared" si="16"/>
        <v>0</v>
      </c>
      <c r="I282" s="21">
        <f t="shared" si="19"/>
        <v>0</v>
      </c>
    </row>
    <row r="283" spans="1:9" ht="12.75">
      <c r="A283" s="375" t="s">
        <v>278</v>
      </c>
      <c r="B283" s="397">
        <v>33756</v>
      </c>
      <c r="C283" s="463">
        <f t="shared" si="17"/>
        <v>0.078</v>
      </c>
      <c r="D283" s="463">
        <f t="shared" si="18"/>
        <v>0.078</v>
      </c>
      <c r="E283" s="448">
        <v>7.8</v>
      </c>
      <c r="F283" s="82">
        <v>7.8</v>
      </c>
      <c r="G283" s="3">
        <v>-1</v>
      </c>
      <c r="H283" s="21">
        <f t="shared" si="16"/>
        <v>0</v>
      </c>
      <c r="I283" s="21">
        <f t="shared" si="19"/>
        <v>0</v>
      </c>
    </row>
    <row r="284" spans="1:9" ht="12.75">
      <c r="A284" s="375" t="s">
        <v>279</v>
      </c>
      <c r="B284" s="397">
        <v>33786</v>
      </c>
      <c r="C284" s="463">
        <f t="shared" si="17"/>
        <v>0.075</v>
      </c>
      <c r="D284" s="463">
        <f t="shared" si="18"/>
        <v>0.075</v>
      </c>
      <c r="E284" s="448">
        <v>7.5</v>
      </c>
      <c r="F284" s="82">
        <v>7.5</v>
      </c>
      <c r="G284" s="3">
        <v>-1</v>
      </c>
      <c r="H284" s="21">
        <f t="shared" si="16"/>
        <v>0</v>
      </c>
      <c r="I284" s="21">
        <f t="shared" si="19"/>
        <v>0</v>
      </c>
    </row>
    <row r="285" spans="1:9" ht="12.75">
      <c r="A285" s="375" t="s">
        <v>280</v>
      </c>
      <c r="B285" s="397">
        <v>33817</v>
      </c>
      <c r="C285" s="463">
        <f t="shared" si="17"/>
        <v>0.076</v>
      </c>
      <c r="D285" s="463">
        <f t="shared" si="18"/>
        <v>0.076</v>
      </c>
      <c r="E285" s="448">
        <v>7.6</v>
      </c>
      <c r="F285" s="82">
        <v>7.6</v>
      </c>
      <c r="G285" s="3">
        <v>-1</v>
      </c>
      <c r="H285" s="21">
        <f t="shared" si="16"/>
        <v>0</v>
      </c>
      <c r="I285" s="21">
        <f t="shared" si="19"/>
        <v>0</v>
      </c>
    </row>
    <row r="286" spans="1:9" ht="12.75">
      <c r="A286" s="375" t="s">
        <v>281</v>
      </c>
      <c r="B286" s="397">
        <v>33848</v>
      </c>
      <c r="C286" s="463">
        <f t="shared" si="17"/>
        <v>0.069</v>
      </c>
      <c r="D286" s="463">
        <f t="shared" si="18"/>
        <v>0.069</v>
      </c>
      <c r="E286" s="448">
        <v>6.9</v>
      </c>
      <c r="F286" s="82">
        <v>6.9</v>
      </c>
      <c r="G286" s="3">
        <v>-1</v>
      </c>
      <c r="H286" s="21">
        <f t="shared" si="16"/>
        <v>0</v>
      </c>
      <c r="I286" s="21">
        <f t="shared" si="19"/>
        <v>0</v>
      </c>
    </row>
    <row r="287" spans="1:9" ht="12.75">
      <c r="A287" s="375" t="s">
        <v>282</v>
      </c>
      <c r="B287" s="397">
        <v>33878</v>
      </c>
      <c r="C287" s="463">
        <f t="shared" si="17"/>
        <v>0.071</v>
      </c>
      <c r="D287" s="463">
        <f t="shared" si="18"/>
        <v>0.071</v>
      </c>
      <c r="E287" s="448">
        <v>7.1</v>
      </c>
      <c r="F287" s="82">
        <v>7.1</v>
      </c>
      <c r="G287" s="3">
        <v>-1</v>
      </c>
      <c r="H287" s="21">
        <f t="shared" si="16"/>
        <v>0</v>
      </c>
      <c r="I287" s="21">
        <f t="shared" si="19"/>
        <v>0</v>
      </c>
    </row>
    <row r="288" spans="1:9" ht="12.75">
      <c r="A288" s="375" t="s">
        <v>283</v>
      </c>
      <c r="B288" s="397">
        <v>33909</v>
      </c>
      <c r="C288" s="463">
        <f t="shared" si="17"/>
        <v>0.07</v>
      </c>
      <c r="D288" s="463">
        <f t="shared" si="18"/>
        <v>0.07</v>
      </c>
      <c r="E288" s="448">
        <v>7</v>
      </c>
      <c r="F288" s="82">
        <v>7</v>
      </c>
      <c r="G288" s="3">
        <v>-1</v>
      </c>
      <c r="H288" s="21">
        <f t="shared" si="16"/>
        <v>0</v>
      </c>
      <c r="I288" s="21">
        <f t="shared" si="19"/>
        <v>0</v>
      </c>
    </row>
    <row r="289" spans="1:9" ht="12.75">
      <c r="A289" s="375" t="s">
        <v>284</v>
      </c>
      <c r="B289" s="397">
        <v>33939</v>
      </c>
      <c r="C289" s="463">
        <f t="shared" si="17"/>
        <v>0.094</v>
      </c>
      <c r="D289" s="463">
        <f t="shared" si="18"/>
        <v>0.094</v>
      </c>
      <c r="E289" s="448">
        <v>9.4</v>
      </c>
      <c r="F289" s="82">
        <v>9.4</v>
      </c>
      <c r="G289" s="3">
        <v>-1</v>
      </c>
      <c r="H289" s="21">
        <f t="shared" si="16"/>
        <v>0</v>
      </c>
      <c r="I289" s="21">
        <f t="shared" si="19"/>
        <v>0</v>
      </c>
    </row>
    <row r="290" spans="1:9" ht="12.75">
      <c r="A290" s="375" t="s">
        <v>285</v>
      </c>
      <c r="B290" s="397">
        <v>33970</v>
      </c>
      <c r="C290" s="463">
        <f t="shared" si="17"/>
        <v>0.057999999999999996</v>
      </c>
      <c r="D290" s="463">
        <f t="shared" si="18"/>
        <v>0.057999999999999996</v>
      </c>
      <c r="E290" s="448">
        <v>5.8</v>
      </c>
      <c r="F290" s="82">
        <v>5.8</v>
      </c>
      <c r="G290" s="3">
        <v>-1</v>
      </c>
      <c r="H290" s="21">
        <f t="shared" si="16"/>
        <v>0</v>
      </c>
      <c r="I290" s="21">
        <f t="shared" si="19"/>
        <v>0</v>
      </c>
    </row>
    <row r="291" spans="1:9" ht="12.75">
      <c r="A291" s="375" t="s">
        <v>286</v>
      </c>
      <c r="B291" s="397">
        <v>34001</v>
      </c>
      <c r="C291" s="463">
        <f t="shared" si="17"/>
        <v>0.055999999999999994</v>
      </c>
      <c r="D291" s="463">
        <f t="shared" si="18"/>
        <v>0.055999999999999994</v>
      </c>
      <c r="E291" s="448">
        <v>5.6</v>
      </c>
      <c r="F291" s="82">
        <v>5.6</v>
      </c>
      <c r="G291" s="3">
        <v>-1</v>
      </c>
      <c r="H291" s="21">
        <f t="shared" si="16"/>
        <v>0</v>
      </c>
      <c r="I291" s="21">
        <f t="shared" si="19"/>
        <v>0</v>
      </c>
    </row>
    <row r="292" spans="1:9" ht="12.75">
      <c r="A292" s="375" t="s">
        <v>287</v>
      </c>
      <c r="B292" s="397">
        <v>34029</v>
      </c>
      <c r="C292" s="463">
        <f t="shared" si="17"/>
        <v>0.055999999999999994</v>
      </c>
      <c r="D292" s="463">
        <f t="shared" si="18"/>
        <v>0.055999999999999994</v>
      </c>
      <c r="E292" s="448">
        <v>5.6</v>
      </c>
      <c r="F292" s="82">
        <v>5.6</v>
      </c>
      <c r="G292" s="3">
        <v>-1</v>
      </c>
      <c r="H292" s="21">
        <f t="shared" si="16"/>
        <v>0</v>
      </c>
      <c r="I292" s="21">
        <f t="shared" si="19"/>
        <v>0</v>
      </c>
    </row>
    <row r="293" spans="1:9" ht="12.75">
      <c r="A293" s="375" t="s">
        <v>288</v>
      </c>
      <c r="B293" s="397">
        <v>34060</v>
      </c>
      <c r="C293" s="463">
        <f t="shared" si="17"/>
        <v>0.064</v>
      </c>
      <c r="D293" s="463">
        <f t="shared" si="18"/>
        <v>0.064</v>
      </c>
      <c r="E293" s="448">
        <v>6.4</v>
      </c>
      <c r="F293" s="82">
        <v>6.4</v>
      </c>
      <c r="G293" s="3">
        <v>-1</v>
      </c>
      <c r="H293" s="21">
        <f t="shared" si="16"/>
        <v>0</v>
      </c>
      <c r="I293" s="21">
        <f t="shared" si="19"/>
        <v>0</v>
      </c>
    </row>
    <row r="294" spans="1:9" ht="12.75">
      <c r="A294" s="375" t="s">
        <v>289</v>
      </c>
      <c r="B294" s="397">
        <v>34090</v>
      </c>
      <c r="C294" s="463">
        <f t="shared" si="17"/>
        <v>0.063</v>
      </c>
      <c r="D294" s="463">
        <f t="shared" si="18"/>
        <v>0.063</v>
      </c>
      <c r="E294" s="448">
        <v>6.3</v>
      </c>
      <c r="F294" s="82">
        <v>6.3</v>
      </c>
      <c r="G294" s="3">
        <v>-1</v>
      </c>
      <c r="H294" s="21">
        <f t="shared" si="16"/>
        <v>0</v>
      </c>
      <c r="I294" s="21">
        <f t="shared" si="19"/>
        <v>0</v>
      </c>
    </row>
    <row r="295" spans="1:9" ht="12.75">
      <c r="A295" s="375" t="s">
        <v>290</v>
      </c>
      <c r="B295" s="397">
        <v>34121</v>
      </c>
      <c r="C295" s="463">
        <f t="shared" si="17"/>
        <v>0.059000000000000004</v>
      </c>
      <c r="D295" s="463">
        <f t="shared" si="18"/>
        <v>0.059000000000000004</v>
      </c>
      <c r="E295" s="448">
        <v>5.9</v>
      </c>
      <c r="F295" s="82">
        <v>5.9</v>
      </c>
      <c r="G295" s="3">
        <v>-1</v>
      </c>
      <c r="H295" s="21">
        <f t="shared" si="16"/>
        <v>0</v>
      </c>
      <c r="I295" s="21">
        <f t="shared" si="19"/>
        <v>0</v>
      </c>
    </row>
    <row r="296" spans="1:9" ht="12.75">
      <c r="A296" s="375" t="s">
        <v>291</v>
      </c>
      <c r="B296" s="397">
        <v>34151</v>
      </c>
      <c r="C296" s="463">
        <f t="shared" si="17"/>
        <v>0.054000000000000006</v>
      </c>
      <c r="D296" s="463">
        <f t="shared" si="18"/>
        <v>0.054000000000000006</v>
      </c>
      <c r="E296" s="448">
        <v>5.4</v>
      </c>
      <c r="F296" s="82">
        <v>5.4</v>
      </c>
      <c r="G296" s="3">
        <v>-1</v>
      </c>
      <c r="H296" s="21">
        <f t="shared" si="16"/>
        <v>0</v>
      </c>
      <c r="I296" s="21">
        <f t="shared" si="19"/>
        <v>0</v>
      </c>
    </row>
    <row r="297" spans="1:9" ht="12.75">
      <c r="A297" s="375" t="s">
        <v>292</v>
      </c>
      <c r="B297" s="397">
        <v>34182</v>
      </c>
      <c r="C297" s="463">
        <f t="shared" si="17"/>
        <v>0.055999999999999994</v>
      </c>
      <c r="D297" s="463">
        <f t="shared" si="18"/>
        <v>0.055999999999999994</v>
      </c>
      <c r="E297" s="448">
        <v>5.6</v>
      </c>
      <c r="F297" s="82">
        <v>5.6</v>
      </c>
      <c r="G297" s="3">
        <v>-1</v>
      </c>
      <c r="H297" s="21">
        <f t="shared" si="16"/>
        <v>0</v>
      </c>
      <c r="I297" s="21">
        <f t="shared" si="19"/>
        <v>0</v>
      </c>
    </row>
    <row r="298" spans="1:9" ht="12.75">
      <c r="A298" s="375" t="s">
        <v>293</v>
      </c>
      <c r="B298" s="397">
        <v>34213</v>
      </c>
      <c r="C298" s="463">
        <f t="shared" si="17"/>
        <v>0.05</v>
      </c>
      <c r="D298" s="463">
        <f t="shared" si="18"/>
        <v>0.05</v>
      </c>
      <c r="E298" s="448">
        <v>5</v>
      </c>
      <c r="F298" s="82">
        <v>5</v>
      </c>
      <c r="G298" s="3">
        <v>-1</v>
      </c>
      <c r="H298" s="21">
        <f t="shared" si="16"/>
        <v>0</v>
      </c>
      <c r="I298" s="21">
        <f t="shared" si="19"/>
        <v>0</v>
      </c>
    </row>
    <row r="299" spans="1:9" ht="12.75">
      <c r="A299" s="375" t="s">
        <v>294</v>
      </c>
      <c r="B299" s="397">
        <v>34243</v>
      </c>
      <c r="C299" s="463">
        <f t="shared" si="17"/>
        <v>0.05</v>
      </c>
      <c r="D299" s="463">
        <f t="shared" si="18"/>
        <v>0.05</v>
      </c>
      <c r="E299" s="448">
        <v>5</v>
      </c>
      <c r="F299" s="82">
        <v>5</v>
      </c>
      <c r="G299" s="3">
        <v>-1</v>
      </c>
      <c r="H299" s="21">
        <f t="shared" si="16"/>
        <v>0</v>
      </c>
      <c r="I299" s="21">
        <f t="shared" si="19"/>
        <v>0</v>
      </c>
    </row>
    <row r="300" spans="1:9" ht="12.75">
      <c r="A300" s="375" t="s">
        <v>295</v>
      </c>
      <c r="B300" s="397">
        <v>34274</v>
      </c>
      <c r="C300" s="463">
        <f t="shared" si="17"/>
        <v>0.05</v>
      </c>
      <c r="D300" s="463">
        <f t="shared" si="18"/>
        <v>0.05</v>
      </c>
      <c r="E300" s="448">
        <v>5</v>
      </c>
      <c r="F300" s="82">
        <v>5</v>
      </c>
      <c r="G300" s="3">
        <v>-1</v>
      </c>
      <c r="H300" s="21">
        <f t="shared" si="16"/>
        <v>0</v>
      </c>
      <c r="I300" s="21">
        <f t="shared" si="19"/>
        <v>0</v>
      </c>
    </row>
    <row r="301" spans="1:9" ht="12.75">
      <c r="A301" s="375" t="s">
        <v>296</v>
      </c>
      <c r="B301" s="397">
        <v>34304</v>
      </c>
      <c r="C301" s="463">
        <f t="shared" si="17"/>
        <v>0.076</v>
      </c>
      <c r="D301" s="463">
        <f t="shared" si="18"/>
        <v>0.076</v>
      </c>
      <c r="E301" s="448">
        <v>7.6</v>
      </c>
      <c r="F301" s="82">
        <v>7.6</v>
      </c>
      <c r="G301" s="3">
        <v>-1</v>
      </c>
      <c r="H301" s="21">
        <f t="shared" si="16"/>
        <v>0</v>
      </c>
      <c r="I301" s="21">
        <f t="shared" si="19"/>
        <v>0</v>
      </c>
    </row>
    <row r="302" spans="1:9" ht="12.75">
      <c r="A302" s="375" t="s">
        <v>297</v>
      </c>
      <c r="B302" s="397">
        <v>34335</v>
      </c>
      <c r="C302" s="463">
        <f t="shared" si="17"/>
        <v>0.04</v>
      </c>
      <c r="D302" s="463">
        <f t="shared" si="18"/>
        <v>0.04</v>
      </c>
      <c r="E302" s="448">
        <v>4</v>
      </c>
      <c r="F302" s="82">
        <v>4</v>
      </c>
      <c r="G302" s="3">
        <v>-1</v>
      </c>
      <c r="H302" s="21">
        <f t="shared" si="16"/>
        <v>0</v>
      </c>
      <c r="I302" s="21">
        <f t="shared" si="19"/>
        <v>0</v>
      </c>
    </row>
    <row r="303" spans="1:9" ht="12.75">
      <c r="A303" s="375" t="s">
        <v>298</v>
      </c>
      <c r="B303" s="397">
        <v>34366</v>
      </c>
      <c r="C303" s="463">
        <f t="shared" si="17"/>
        <v>0.039</v>
      </c>
      <c r="D303" s="463">
        <f t="shared" si="18"/>
        <v>0.039</v>
      </c>
      <c r="E303" s="448">
        <v>3.9</v>
      </c>
      <c r="F303" s="82">
        <v>3.9</v>
      </c>
      <c r="G303" s="3">
        <v>-1</v>
      </c>
      <c r="H303" s="21">
        <f t="shared" si="16"/>
        <v>0</v>
      </c>
      <c r="I303" s="21">
        <f t="shared" si="19"/>
        <v>0</v>
      </c>
    </row>
    <row r="304" spans="1:9" ht="12.75">
      <c r="A304" s="375" t="s">
        <v>299</v>
      </c>
      <c r="B304" s="397">
        <v>34394</v>
      </c>
      <c r="C304" s="463">
        <f t="shared" si="17"/>
        <v>0.043</v>
      </c>
      <c r="D304" s="463">
        <f t="shared" si="18"/>
        <v>0.043</v>
      </c>
      <c r="E304" s="448">
        <v>4.3</v>
      </c>
      <c r="F304" s="82">
        <v>4.3</v>
      </c>
      <c r="G304" s="3">
        <v>-1</v>
      </c>
      <c r="H304" s="21">
        <f t="shared" si="16"/>
        <v>0</v>
      </c>
      <c r="I304" s="21">
        <f t="shared" si="19"/>
        <v>0</v>
      </c>
    </row>
    <row r="305" spans="1:9" ht="12.75">
      <c r="A305" s="375" t="s">
        <v>300</v>
      </c>
      <c r="B305" s="397">
        <v>34425</v>
      </c>
      <c r="C305" s="463">
        <f t="shared" si="17"/>
        <v>0.042</v>
      </c>
      <c r="D305" s="463">
        <f t="shared" si="18"/>
        <v>0.042</v>
      </c>
      <c r="E305" s="448">
        <v>4.2</v>
      </c>
      <c r="F305" s="82">
        <v>4.2</v>
      </c>
      <c r="G305" s="3">
        <v>-1</v>
      </c>
      <c r="H305" s="21">
        <f t="shared" si="16"/>
        <v>0</v>
      </c>
      <c r="I305" s="21">
        <f t="shared" si="19"/>
        <v>0</v>
      </c>
    </row>
    <row r="306" spans="1:9" ht="12.75">
      <c r="A306" s="375" t="s">
        <v>301</v>
      </c>
      <c r="B306" s="397">
        <v>34455</v>
      </c>
      <c r="C306" s="463">
        <f t="shared" si="17"/>
        <v>0.057999999999999996</v>
      </c>
      <c r="D306" s="463">
        <f t="shared" si="18"/>
        <v>0.057999999999999996</v>
      </c>
      <c r="E306" s="448">
        <v>5.8</v>
      </c>
      <c r="F306" s="82">
        <v>5.8</v>
      </c>
      <c r="G306" s="3">
        <v>-1</v>
      </c>
      <c r="H306" s="21">
        <f t="shared" si="16"/>
        <v>0</v>
      </c>
      <c r="I306" s="21">
        <f t="shared" si="19"/>
        <v>0</v>
      </c>
    </row>
    <row r="307" spans="1:9" ht="12.75">
      <c r="A307" s="375" t="s">
        <v>302</v>
      </c>
      <c r="B307" s="397">
        <v>34486</v>
      </c>
      <c r="C307" s="463">
        <f t="shared" si="17"/>
        <v>0.051</v>
      </c>
      <c r="D307" s="463">
        <f t="shared" si="18"/>
        <v>0.051</v>
      </c>
      <c r="E307" s="448">
        <v>5.1</v>
      </c>
      <c r="F307" s="82">
        <v>5.1</v>
      </c>
      <c r="G307" s="3">
        <v>-1</v>
      </c>
      <c r="H307" s="21">
        <f t="shared" si="16"/>
        <v>0</v>
      </c>
      <c r="I307" s="21">
        <f t="shared" si="19"/>
        <v>0</v>
      </c>
    </row>
    <row r="308" spans="1:9" ht="12.75">
      <c r="A308" s="375" t="s">
        <v>303</v>
      </c>
      <c r="B308" s="397">
        <v>34516</v>
      </c>
      <c r="C308" s="463">
        <f t="shared" si="17"/>
        <v>0.051</v>
      </c>
      <c r="D308" s="463">
        <f t="shared" si="18"/>
        <v>0.051</v>
      </c>
      <c r="E308" s="448">
        <v>5.1</v>
      </c>
      <c r="F308" s="82">
        <v>5.1</v>
      </c>
      <c r="G308" s="3">
        <v>-1</v>
      </c>
      <c r="H308" s="21">
        <f t="shared" si="16"/>
        <v>0</v>
      </c>
      <c r="I308" s="21">
        <f t="shared" si="19"/>
        <v>0</v>
      </c>
    </row>
    <row r="309" spans="1:9" ht="12.75">
      <c r="A309" s="375" t="s">
        <v>304</v>
      </c>
      <c r="B309" s="397">
        <v>34547</v>
      </c>
      <c r="C309" s="463">
        <f t="shared" si="17"/>
        <v>0.047</v>
      </c>
      <c r="D309" s="463">
        <f t="shared" si="18"/>
        <v>0.047</v>
      </c>
      <c r="E309" s="448">
        <v>4.7</v>
      </c>
      <c r="F309" s="82">
        <v>4.7</v>
      </c>
      <c r="G309" s="3">
        <v>-1</v>
      </c>
      <c r="H309" s="21">
        <f t="shared" si="16"/>
        <v>0</v>
      </c>
      <c r="I309" s="21">
        <f t="shared" si="19"/>
        <v>0</v>
      </c>
    </row>
    <row r="310" spans="1:9" ht="12.75">
      <c r="A310" s="375" t="s">
        <v>305</v>
      </c>
      <c r="B310" s="397">
        <v>34578</v>
      </c>
      <c r="C310" s="463">
        <f t="shared" si="17"/>
        <v>0.05</v>
      </c>
      <c r="D310" s="463">
        <f t="shared" si="18"/>
        <v>0.05</v>
      </c>
      <c r="E310" s="448">
        <v>5</v>
      </c>
      <c r="F310" s="82">
        <v>5</v>
      </c>
      <c r="G310" s="3">
        <v>-1</v>
      </c>
      <c r="H310" s="21">
        <f t="shared" si="16"/>
        <v>0</v>
      </c>
      <c r="I310" s="21">
        <f t="shared" si="19"/>
        <v>0</v>
      </c>
    </row>
    <row r="311" spans="1:9" ht="12.75">
      <c r="A311" s="375" t="s">
        <v>306</v>
      </c>
      <c r="B311" s="397">
        <v>34608</v>
      </c>
      <c r="C311" s="463">
        <f t="shared" si="17"/>
        <v>0.053</v>
      </c>
      <c r="D311" s="463">
        <f t="shared" si="18"/>
        <v>0.053</v>
      </c>
      <c r="E311" s="448">
        <v>5.3</v>
      </c>
      <c r="F311" s="82">
        <v>5.3</v>
      </c>
      <c r="G311" s="3">
        <v>-1</v>
      </c>
      <c r="H311" s="21">
        <f t="shared" si="16"/>
        <v>0</v>
      </c>
      <c r="I311" s="21">
        <f t="shared" si="19"/>
        <v>0</v>
      </c>
    </row>
    <row r="312" spans="1:9" ht="12.75">
      <c r="A312" s="375" t="s">
        <v>307</v>
      </c>
      <c r="B312" s="397">
        <v>34639</v>
      </c>
      <c r="C312" s="463">
        <f t="shared" si="17"/>
        <v>0.052000000000000005</v>
      </c>
      <c r="D312" s="463">
        <f t="shared" si="18"/>
        <v>0.052000000000000005</v>
      </c>
      <c r="E312" s="448">
        <v>5.2</v>
      </c>
      <c r="F312" s="82">
        <v>5.2</v>
      </c>
      <c r="G312" s="3">
        <v>-1</v>
      </c>
      <c r="H312" s="21">
        <f t="shared" si="16"/>
        <v>0</v>
      </c>
      <c r="I312" s="21">
        <f t="shared" si="19"/>
        <v>0</v>
      </c>
    </row>
    <row r="313" spans="1:9" ht="12.75">
      <c r="A313" s="375" t="s">
        <v>308</v>
      </c>
      <c r="B313" s="397">
        <v>34669</v>
      </c>
      <c r="C313" s="463">
        <f t="shared" si="17"/>
        <v>0.053</v>
      </c>
      <c r="D313" s="463">
        <f t="shared" si="18"/>
        <v>0.053</v>
      </c>
      <c r="E313" s="448">
        <v>5.3</v>
      </c>
      <c r="F313" s="82">
        <v>5.3</v>
      </c>
      <c r="G313" s="3">
        <v>-1</v>
      </c>
      <c r="H313" s="21">
        <f t="shared" si="16"/>
        <v>0</v>
      </c>
      <c r="I313" s="21">
        <f t="shared" si="19"/>
        <v>0</v>
      </c>
    </row>
    <row r="314" spans="1:9" ht="12.75">
      <c r="A314" s="375" t="s">
        <v>309</v>
      </c>
      <c r="B314" s="397">
        <v>34700</v>
      </c>
      <c r="C314" s="463">
        <f t="shared" si="17"/>
        <v>0.055999999999999994</v>
      </c>
      <c r="D314" s="463">
        <f t="shared" si="18"/>
        <v>0.055999999999999994</v>
      </c>
      <c r="E314" s="448">
        <v>5.6</v>
      </c>
      <c r="F314" s="82">
        <v>5.6</v>
      </c>
      <c r="G314" s="3">
        <v>-1</v>
      </c>
      <c r="H314" s="21">
        <f t="shared" si="16"/>
        <v>0</v>
      </c>
      <c r="I314" s="21">
        <f t="shared" si="19"/>
        <v>0</v>
      </c>
    </row>
    <row r="315" spans="1:9" ht="12.75">
      <c r="A315" s="375" t="s">
        <v>310</v>
      </c>
      <c r="B315" s="397">
        <v>34731</v>
      </c>
      <c r="C315" s="463">
        <f t="shared" si="17"/>
        <v>0.059000000000000004</v>
      </c>
      <c r="D315" s="463">
        <f t="shared" si="18"/>
        <v>0.059000000000000004</v>
      </c>
      <c r="E315" s="448">
        <v>5.9</v>
      </c>
      <c r="F315" s="82">
        <v>5.9</v>
      </c>
      <c r="G315" s="3">
        <v>-1</v>
      </c>
      <c r="H315" s="21">
        <f t="shared" si="16"/>
        <v>0</v>
      </c>
      <c r="I315" s="21">
        <f t="shared" si="19"/>
        <v>0</v>
      </c>
    </row>
    <row r="316" spans="1:9" ht="12.75">
      <c r="A316" s="375" t="s">
        <v>311</v>
      </c>
      <c r="B316" s="397">
        <v>34759</v>
      </c>
      <c r="C316" s="463">
        <f t="shared" si="17"/>
        <v>0.055</v>
      </c>
      <c r="D316" s="463">
        <f t="shared" si="18"/>
        <v>0.055</v>
      </c>
      <c r="E316" s="448">
        <v>5.5</v>
      </c>
      <c r="F316" s="82">
        <v>5.5</v>
      </c>
      <c r="G316" s="3">
        <v>-1</v>
      </c>
      <c r="H316" s="21">
        <f t="shared" si="16"/>
        <v>0</v>
      </c>
      <c r="I316" s="21">
        <f t="shared" si="19"/>
        <v>0</v>
      </c>
    </row>
    <row r="317" spans="1:9" ht="12.75">
      <c r="A317" s="375" t="s">
        <v>312</v>
      </c>
      <c r="B317" s="397">
        <v>34790</v>
      </c>
      <c r="C317" s="463">
        <f t="shared" si="17"/>
        <v>0.048</v>
      </c>
      <c r="D317" s="463">
        <f t="shared" si="18"/>
        <v>0.048</v>
      </c>
      <c r="E317" s="448">
        <v>4.8</v>
      </c>
      <c r="F317" s="82">
        <v>4.8</v>
      </c>
      <c r="G317" s="3">
        <v>-1</v>
      </c>
      <c r="H317" s="21">
        <f t="shared" si="16"/>
        <v>0</v>
      </c>
      <c r="I317" s="21">
        <f t="shared" si="19"/>
        <v>0</v>
      </c>
    </row>
    <row r="318" spans="1:9" ht="12.75">
      <c r="A318" s="375" t="s">
        <v>313</v>
      </c>
      <c r="B318" s="397">
        <v>34820</v>
      </c>
      <c r="C318" s="463">
        <f t="shared" si="17"/>
        <v>0.049</v>
      </c>
      <c r="D318" s="463">
        <f t="shared" si="18"/>
        <v>0.049</v>
      </c>
      <c r="E318" s="448">
        <v>4.9</v>
      </c>
      <c r="F318" s="82">
        <v>4.9</v>
      </c>
      <c r="G318" s="3">
        <v>-1</v>
      </c>
      <c r="H318" s="21">
        <f t="shared" si="16"/>
        <v>0</v>
      </c>
      <c r="I318" s="21">
        <f t="shared" si="19"/>
        <v>0</v>
      </c>
    </row>
    <row r="319" spans="1:9" ht="12.75">
      <c r="A319" s="375" t="s">
        <v>314</v>
      </c>
      <c r="B319" s="397">
        <v>34851</v>
      </c>
      <c r="C319" s="463">
        <f t="shared" si="17"/>
        <v>0.044000000000000004</v>
      </c>
      <c r="D319" s="463">
        <f t="shared" si="18"/>
        <v>0.044000000000000004</v>
      </c>
      <c r="E319" s="448">
        <v>4.4</v>
      </c>
      <c r="F319" s="82">
        <v>4.4</v>
      </c>
      <c r="G319" s="3">
        <v>-1</v>
      </c>
      <c r="H319" s="21">
        <f t="shared" si="16"/>
        <v>0</v>
      </c>
      <c r="I319" s="21">
        <f t="shared" si="19"/>
        <v>0</v>
      </c>
    </row>
    <row r="320" spans="1:9" ht="12.75">
      <c r="A320" s="375" t="s">
        <v>315</v>
      </c>
      <c r="B320" s="397">
        <v>34881</v>
      </c>
      <c r="C320" s="463">
        <f t="shared" si="17"/>
        <v>0.046</v>
      </c>
      <c r="D320" s="463">
        <f t="shared" si="18"/>
        <v>0.046</v>
      </c>
      <c r="E320" s="448">
        <v>4.6</v>
      </c>
      <c r="F320" s="82">
        <v>4.6</v>
      </c>
      <c r="G320" s="3">
        <v>-1</v>
      </c>
      <c r="H320" s="21">
        <f t="shared" si="16"/>
        <v>0</v>
      </c>
      <c r="I320" s="21">
        <f t="shared" si="19"/>
        <v>0</v>
      </c>
    </row>
    <row r="321" spans="1:9" ht="12.75">
      <c r="A321" s="375" t="s">
        <v>316</v>
      </c>
      <c r="B321" s="397">
        <v>34912</v>
      </c>
      <c r="C321" s="463">
        <f t="shared" si="17"/>
        <v>0.040999999999999995</v>
      </c>
      <c r="D321" s="463">
        <f t="shared" si="18"/>
        <v>0.040999999999999995</v>
      </c>
      <c r="E321" s="448">
        <v>4.1</v>
      </c>
      <c r="F321" s="82">
        <v>4.1</v>
      </c>
      <c r="G321" s="3">
        <v>-1</v>
      </c>
      <c r="H321" s="21">
        <f t="shared" si="16"/>
        <v>0</v>
      </c>
      <c r="I321" s="21">
        <f t="shared" si="19"/>
        <v>0</v>
      </c>
    </row>
    <row r="322" spans="1:9" ht="12.75">
      <c r="A322" s="375" t="s">
        <v>317</v>
      </c>
      <c r="B322" s="397">
        <v>34943</v>
      </c>
      <c r="C322" s="463">
        <f t="shared" si="17"/>
        <v>0.040999999999999995</v>
      </c>
      <c r="D322" s="463">
        <f t="shared" si="18"/>
        <v>0.040999999999999995</v>
      </c>
      <c r="E322" s="448">
        <v>4.1</v>
      </c>
      <c r="F322" s="82">
        <v>4.1</v>
      </c>
      <c r="G322" s="3">
        <v>-1</v>
      </c>
      <c r="H322" s="21">
        <f t="shared" si="16"/>
        <v>0</v>
      </c>
      <c r="I322" s="21">
        <f t="shared" si="19"/>
        <v>0</v>
      </c>
    </row>
    <row r="323" spans="1:9" ht="12.75">
      <c r="A323" s="375" t="s">
        <v>318</v>
      </c>
      <c r="B323" s="397">
        <v>34973</v>
      </c>
      <c r="C323" s="463">
        <f t="shared" si="17"/>
        <v>0.044000000000000004</v>
      </c>
      <c r="D323" s="463">
        <f t="shared" si="18"/>
        <v>0.044000000000000004</v>
      </c>
      <c r="E323" s="448">
        <v>4.4</v>
      </c>
      <c r="F323" s="82">
        <v>4.4</v>
      </c>
      <c r="G323" s="3">
        <v>-1</v>
      </c>
      <c r="H323" s="21">
        <f t="shared" si="16"/>
        <v>0</v>
      </c>
      <c r="I323" s="21">
        <f t="shared" si="19"/>
        <v>0</v>
      </c>
    </row>
    <row r="324" spans="1:9" ht="12.75">
      <c r="A324" s="375" t="s">
        <v>319</v>
      </c>
      <c r="B324" s="397">
        <v>35004</v>
      </c>
      <c r="C324" s="463">
        <f t="shared" si="17"/>
        <v>0.039</v>
      </c>
      <c r="D324" s="463">
        <f t="shared" si="18"/>
        <v>0.039</v>
      </c>
      <c r="E324" s="448">
        <v>3.9</v>
      </c>
      <c r="F324" s="82">
        <v>3.9</v>
      </c>
      <c r="G324" s="3">
        <v>-1</v>
      </c>
      <c r="H324" s="21">
        <f t="shared" si="16"/>
        <v>0</v>
      </c>
      <c r="I324" s="21">
        <f t="shared" si="19"/>
        <v>0</v>
      </c>
    </row>
    <row r="325" spans="1:9" ht="12.75">
      <c r="A325" s="375" t="s">
        <v>320</v>
      </c>
      <c r="B325" s="397">
        <v>35034</v>
      </c>
      <c r="C325" s="463">
        <f t="shared" si="17"/>
        <v>0.036000000000000004</v>
      </c>
      <c r="D325" s="463">
        <f t="shared" si="18"/>
        <v>0.036000000000000004</v>
      </c>
      <c r="E325" s="448">
        <v>3.6</v>
      </c>
      <c r="F325" s="82">
        <v>3.6</v>
      </c>
      <c r="G325" s="3">
        <v>-1</v>
      </c>
      <c r="H325" s="21">
        <f t="shared" si="16"/>
        <v>0</v>
      </c>
      <c r="I325" s="21">
        <f t="shared" si="19"/>
        <v>0</v>
      </c>
    </row>
    <row r="326" spans="1:9" ht="12.75">
      <c r="A326" s="375" t="s">
        <v>321</v>
      </c>
      <c r="B326" s="397">
        <v>35065</v>
      </c>
      <c r="C326" s="463">
        <f t="shared" si="17"/>
        <v>0.042</v>
      </c>
      <c r="D326" s="463">
        <f t="shared" si="18"/>
        <v>0.042</v>
      </c>
      <c r="E326" s="448">
        <v>4.2</v>
      </c>
      <c r="F326" s="82">
        <v>4.2</v>
      </c>
      <c r="G326" s="3">
        <v>-1</v>
      </c>
      <c r="H326" s="21">
        <f t="shared" si="16"/>
        <v>0</v>
      </c>
      <c r="I326" s="21">
        <f t="shared" si="19"/>
        <v>0</v>
      </c>
    </row>
    <row r="327" spans="1:9" ht="12.75">
      <c r="A327" s="375" t="s">
        <v>322</v>
      </c>
      <c r="B327" s="397">
        <v>35096</v>
      </c>
      <c r="C327" s="463">
        <f t="shared" si="17"/>
        <v>0.043</v>
      </c>
      <c r="D327" s="463">
        <f t="shared" si="18"/>
        <v>0.043</v>
      </c>
      <c r="E327" s="448">
        <v>4.3</v>
      </c>
      <c r="F327" s="82">
        <v>4.3</v>
      </c>
      <c r="G327" s="3">
        <v>-1</v>
      </c>
      <c r="H327" s="21">
        <f t="shared" si="16"/>
        <v>0</v>
      </c>
      <c r="I327" s="21">
        <f t="shared" si="19"/>
        <v>0</v>
      </c>
    </row>
    <row r="328" spans="1:9" ht="12.75">
      <c r="A328" s="375" t="s">
        <v>323</v>
      </c>
      <c r="B328" s="397">
        <v>35125</v>
      </c>
      <c r="C328" s="463">
        <f t="shared" si="17"/>
        <v>0.042</v>
      </c>
      <c r="D328" s="463">
        <f t="shared" si="18"/>
        <v>0.042</v>
      </c>
      <c r="E328" s="448">
        <v>4.2</v>
      </c>
      <c r="F328" s="82">
        <v>4.2</v>
      </c>
      <c r="G328" s="3">
        <v>-1</v>
      </c>
      <c r="H328" s="21">
        <f t="shared" si="16"/>
        <v>0</v>
      </c>
      <c r="I328" s="21">
        <f t="shared" si="19"/>
        <v>0</v>
      </c>
    </row>
    <row r="329" spans="1:9" ht="12.75">
      <c r="A329" s="375" t="s">
        <v>324</v>
      </c>
      <c r="B329" s="397">
        <v>35156</v>
      </c>
      <c r="C329" s="463">
        <f t="shared" si="17"/>
        <v>0.031000000000000003</v>
      </c>
      <c r="D329" s="463">
        <f t="shared" si="18"/>
        <v>0.031000000000000003</v>
      </c>
      <c r="E329" s="448">
        <v>3.1</v>
      </c>
      <c r="F329" s="82">
        <v>3.1</v>
      </c>
      <c r="G329" s="3">
        <v>-1</v>
      </c>
      <c r="H329" s="21">
        <f t="shared" si="16"/>
        <v>0</v>
      </c>
      <c r="I329" s="21">
        <f t="shared" si="19"/>
        <v>0</v>
      </c>
    </row>
    <row r="330" spans="1:9" ht="12.75">
      <c r="A330" s="375" t="s">
        <v>325</v>
      </c>
      <c r="B330" s="397">
        <v>35186</v>
      </c>
      <c r="C330" s="463">
        <f t="shared" si="17"/>
        <v>0.040999999999999995</v>
      </c>
      <c r="D330" s="463">
        <f t="shared" si="18"/>
        <v>0.040999999999999995</v>
      </c>
      <c r="E330" s="448">
        <v>4.1</v>
      </c>
      <c r="F330" s="82">
        <v>4.1</v>
      </c>
      <c r="G330" s="3">
        <v>-1</v>
      </c>
      <c r="H330" s="21">
        <f aca="true" t="shared" si="20" ref="H330:H393">IF(G330=1,99999999,0)</f>
        <v>0</v>
      </c>
      <c r="I330" s="21">
        <f t="shared" si="19"/>
        <v>0</v>
      </c>
    </row>
    <row r="331" spans="1:9" ht="12.75">
      <c r="A331" s="375" t="s">
        <v>326</v>
      </c>
      <c r="B331" s="397">
        <v>35217</v>
      </c>
      <c r="C331" s="463">
        <f t="shared" si="17"/>
        <v>0.045</v>
      </c>
      <c r="D331" s="463">
        <f t="shared" si="18"/>
        <v>0.045</v>
      </c>
      <c r="E331" s="448">
        <v>4.5</v>
      </c>
      <c r="F331" s="82">
        <v>4.5</v>
      </c>
      <c r="G331" s="3">
        <v>-1</v>
      </c>
      <c r="H331" s="21">
        <f t="shared" si="20"/>
        <v>0</v>
      </c>
      <c r="I331" s="21">
        <f t="shared" si="19"/>
        <v>0</v>
      </c>
    </row>
    <row r="332" spans="1:9" ht="12.75">
      <c r="A332" s="375" t="s">
        <v>327</v>
      </c>
      <c r="B332" s="397">
        <v>35247</v>
      </c>
      <c r="C332" s="463">
        <f t="shared" si="17"/>
        <v>0.040999999999999995</v>
      </c>
      <c r="D332" s="463">
        <f t="shared" si="18"/>
        <v>0.040999999999999995</v>
      </c>
      <c r="E332" s="448">
        <v>4.1</v>
      </c>
      <c r="F332" s="82">
        <v>4.1</v>
      </c>
      <c r="G332" s="3">
        <v>-1</v>
      </c>
      <c r="H332" s="21">
        <f t="shared" si="20"/>
        <v>0</v>
      </c>
      <c r="I332" s="21">
        <f t="shared" si="19"/>
        <v>0</v>
      </c>
    </row>
    <row r="333" spans="1:9" ht="12.75">
      <c r="A333" s="375" t="s">
        <v>328</v>
      </c>
      <c r="B333" s="397">
        <v>35278</v>
      </c>
      <c r="C333" s="463">
        <f t="shared" si="17"/>
        <v>0.040999999999999995</v>
      </c>
      <c r="D333" s="463">
        <f t="shared" si="18"/>
        <v>0.040999999999999995</v>
      </c>
      <c r="E333" s="448">
        <v>4.1</v>
      </c>
      <c r="F333" s="82">
        <v>4.1</v>
      </c>
      <c r="G333" s="3">
        <v>-1</v>
      </c>
      <c r="H333" s="21">
        <f t="shared" si="20"/>
        <v>0</v>
      </c>
      <c r="I333" s="21">
        <f t="shared" si="19"/>
        <v>0</v>
      </c>
    </row>
    <row r="334" spans="1:9" ht="12.75">
      <c r="A334" s="375" t="s">
        <v>329</v>
      </c>
      <c r="B334" s="397">
        <v>35309</v>
      </c>
      <c r="C334" s="463">
        <f t="shared" si="17"/>
        <v>0.040999999999999995</v>
      </c>
      <c r="D334" s="463">
        <f t="shared" si="18"/>
        <v>0.040999999999999995</v>
      </c>
      <c r="E334" s="448">
        <v>4.1</v>
      </c>
      <c r="F334" s="82">
        <v>4.1</v>
      </c>
      <c r="G334" s="3">
        <v>-1</v>
      </c>
      <c r="H334" s="21">
        <f t="shared" si="20"/>
        <v>0</v>
      </c>
      <c r="I334" s="21">
        <f t="shared" si="19"/>
        <v>0</v>
      </c>
    </row>
    <row r="335" spans="1:9" ht="12.75">
      <c r="A335" s="375" t="s">
        <v>330</v>
      </c>
      <c r="B335" s="397">
        <v>35339</v>
      </c>
      <c r="C335" s="463">
        <f aca="true" t="shared" si="21" ref="C335:C398">E335*0.01</f>
        <v>0.038</v>
      </c>
      <c r="D335" s="463">
        <f aca="true" t="shared" si="22" ref="D335:D398">F335*0.01</f>
        <v>0.038</v>
      </c>
      <c r="E335" s="448">
        <v>3.8</v>
      </c>
      <c r="F335" s="82">
        <v>3.8</v>
      </c>
      <c r="G335" s="3">
        <v>-1</v>
      </c>
      <c r="H335" s="21">
        <f t="shared" si="20"/>
        <v>0</v>
      </c>
      <c r="I335" s="21">
        <f aca="true" t="shared" si="23" ref="I335:I398">IF(G335=-1,0,-99999999)</f>
        <v>0</v>
      </c>
    </row>
    <row r="336" spans="1:9" ht="12.75">
      <c r="A336" s="375" t="s">
        <v>331</v>
      </c>
      <c r="B336" s="397">
        <v>35370</v>
      </c>
      <c r="C336" s="463">
        <f t="shared" si="21"/>
        <v>0.038</v>
      </c>
      <c r="D336" s="463">
        <f t="shared" si="22"/>
        <v>0.038</v>
      </c>
      <c r="E336" s="448">
        <v>3.8</v>
      </c>
      <c r="F336" s="82">
        <v>3.8</v>
      </c>
      <c r="G336" s="3">
        <v>-1</v>
      </c>
      <c r="H336" s="21">
        <f t="shared" si="20"/>
        <v>0</v>
      </c>
      <c r="I336" s="21">
        <f t="shared" si="23"/>
        <v>0</v>
      </c>
    </row>
    <row r="337" spans="1:9" ht="12.75">
      <c r="A337" s="375" t="s">
        <v>332</v>
      </c>
      <c r="B337" s="397">
        <v>35400</v>
      </c>
      <c r="C337" s="463">
        <f t="shared" si="21"/>
        <v>0.038</v>
      </c>
      <c r="D337" s="463">
        <f t="shared" si="22"/>
        <v>0.038</v>
      </c>
      <c r="E337" s="448">
        <v>3.8</v>
      </c>
      <c r="F337" s="82">
        <v>3.8</v>
      </c>
      <c r="G337" s="3">
        <v>-1</v>
      </c>
      <c r="H337" s="21">
        <f t="shared" si="20"/>
        <v>0</v>
      </c>
      <c r="I337" s="21">
        <f t="shared" si="23"/>
        <v>0</v>
      </c>
    </row>
    <row r="338" spans="1:9" ht="12.75">
      <c r="A338" s="375" t="s">
        <v>333</v>
      </c>
      <c r="B338" s="397">
        <v>35431</v>
      </c>
      <c r="C338" s="463">
        <f t="shared" si="21"/>
        <v>0.037000000000000005</v>
      </c>
      <c r="D338" s="463">
        <f t="shared" si="22"/>
        <v>0.037000000000000005</v>
      </c>
      <c r="E338" s="448">
        <v>3.7</v>
      </c>
      <c r="F338" s="82">
        <v>3.7</v>
      </c>
      <c r="G338" s="3">
        <v>-1</v>
      </c>
      <c r="H338" s="21">
        <f t="shared" si="20"/>
        <v>0</v>
      </c>
      <c r="I338" s="21">
        <f t="shared" si="23"/>
        <v>0</v>
      </c>
    </row>
    <row r="339" spans="1:9" ht="12.75">
      <c r="A339" s="375" t="s">
        <v>334</v>
      </c>
      <c r="B339" s="397">
        <v>35462</v>
      </c>
      <c r="C339" s="463">
        <f t="shared" si="21"/>
        <v>0.035</v>
      </c>
      <c r="D339" s="463">
        <f t="shared" si="22"/>
        <v>0.035</v>
      </c>
      <c r="E339" s="448">
        <v>3.5</v>
      </c>
      <c r="F339" s="82">
        <v>3.5</v>
      </c>
      <c r="G339" s="3">
        <v>-1</v>
      </c>
      <c r="H339" s="21">
        <f t="shared" si="20"/>
        <v>0</v>
      </c>
      <c r="I339" s="21">
        <f t="shared" si="23"/>
        <v>0</v>
      </c>
    </row>
    <row r="340" spans="1:9" ht="12.75">
      <c r="A340" s="375" t="s">
        <v>335</v>
      </c>
      <c r="B340" s="397">
        <v>35490</v>
      </c>
      <c r="C340" s="463">
        <f t="shared" si="21"/>
        <v>0.037000000000000005</v>
      </c>
      <c r="D340" s="463">
        <f t="shared" si="22"/>
        <v>0.037000000000000005</v>
      </c>
      <c r="E340" s="448">
        <v>3.7</v>
      </c>
      <c r="F340" s="82">
        <v>3.7</v>
      </c>
      <c r="G340" s="3">
        <v>-1</v>
      </c>
      <c r="H340" s="21">
        <f t="shared" si="20"/>
        <v>0</v>
      </c>
      <c r="I340" s="21">
        <f t="shared" si="23"/>
        <v>0</v>
      </c>
    </row>
    <row r="341" spans="1:9" ht="12.75">
      <c r="A341" s="375" t="s">
        <v>336</v>
      </c>
      <c r="B341" s="397">
        <v>35521</v>
      </c>
      <c r="C341" s="463">
        <f t="shared" si="21"/>
        <v>0.038</v>
      </c>
      <c r="D341" s="463">
        <f t="shared" si="22"/>
        <v>0.038</v>
      </c>
      <c r="E341" s="448">
        <v>3.8</v>
      </c>
      <c r="F341" s="82">
        <v>3.8</v>
      </c>
      <c r="G341" s="3">
        <v>-1</v>
      </c>
      <c r="H341" s="21">
        <f t="shared" si="20"/>
        <v>0</v>
      </c>
      <c r="I341" s="21">
        <f t="shared" si="23"/>
        <v>0</v>
      </c>
    </row>
    <row r="342" spans="1:9" ht="12.75">
      <c r="A342" s="375" t="s">
        <v>337</v>
      </c>
      <c r="B342" s="397">
        <v>35551</v>
      </c>
      <c r="C342" s="463">
        <f t="shared" si="21"/>
        <v>0.04</v>
      </c>
      <c r="D342" s="463">
        <f t="shared" si="22"/>
        <v>0.04</v>
      </c>
      <c r="E342" s="448">
        <v>4</v>
      </c>
      <c r="F342" s="82">
        <v>4</v>
      </c>
      <c r="G342" s="3">
        <v>-1</v>
      </c>
      <c r="H342" s="21">
        <f t="shared" si="20"/>
        <v>0</v>
      </c>
      <c r="I342" s="21">
        <f t="shared" si="23"/>
        <v>0</v>
      </c>
    </row>
    <row r="343" spans="1:9" ht="12.75">
      <c r="A343" s="375" t="s">
        <v>338</v>
      </c>
      <c r="B343" s="397">
        <v>35582</v>
      </c>
      <c r="C343" s="463">
        <f t="shared" si="21"/>
        <v>0.039</v>
      </c>
      <c r="D343" s="463">
        <f t="shared" si="22"/>
        <v>0.039</v>
      </c>
      <c r="E343" s="448">
        <v>3.9</v>
      </c>
      <c r="F343" s="82">
        <v>3.9</v>
      </c>
      <c r="G343" s="3">
        <v>-1</v>
      </c>
      <c r="H343" s="21">
        <f t="shared" si="20"/>
        <v>0</v>
      </c>
      <c r="I343" s="21">
        <f t="shared" si="23"/>
        <v>0</v>
      </c>
    </row>
    <row r="344" spans="1:9" ht="12.75">
      <c r="A344" s="375" t="s">
        <v>339</v>
      </c>
      <c r="B344" s="397">
        <v>35612</v>
      </c>
      <c r="C344" s="463">
        <f t="shared" si="21"/>
        <v>0.033</v>
      </c>
      <c r="D344" s="463">
        <f t="shared" si="22"/>
        <v>0.033</v>
      </c>
      <c r="E344" s="448">
        <v>3.3</v>
      </c>
      <c r="F344" s="82">
        <v>3.3</v>
      </c>
      <c r="G344" s="3">
        <v>-1</v>
      </c>
      <c r="H344" s="21">
        <f t="shared" si="20"/>
        <v>0</v>
      </c>
      <c r="I344" s="21">
        <f t="shared" si="23"/>
        <v>0</v>
      </c>
    </row>
    <row r="345" spans="1:9" ht="12.75">
      <c r="A345" s="375" t="s">
        <v>340</v>
      </c>
      <c r="B345" s="397">
        <v>35643</v>
      </c>
      <c r="C345" s="463">
        <f t="shared" si="21"/>
        <v>0.033</v>
      </c>
      <c r="D345" s="463">
        <f t="shared" si="22"/>
        <v>0.033</v>
      </c>
      <c r="E345" s="448">
        <v>3.3</v>
      </c>
      <c r="F345" s="82">
        <v>3.3</v>
      </c>
      <c r="G345" s="3">
        <v>-1</v>
      </c>
      <c r="H345" s="21">
        <f t="shared" si="20"/>
        <v>0</v>
      </c>
      <c r="I345" s="21">
        <f t="shared" si="23"/>
        <v>0</v>
      </c>
    </row>
    <row r="346" spans="1:9" ht="12.75">
      <c r="A346" s="375" t="s">
        <v>341</v>
      </c>
      <c r="B346" s="397">
        <v>35674</v>
      </c>
      <c r="C346" s="463">
        <f t="shared" si="21"/>
        <v>0.036000000000000004</v>
      </c>
      <c r="D346" s="463">
        <f t="shared" si="22"/>
        <v>0.036000000000000004</v>
      </c>
      <c r="E346" s="448">
        <v>3.6</v>
      </c>
      <c r="F346" s="82">
        <v>3.6</v>
      </c>
      <c r="G346" s="3">
        <v>-1</v>
      </c>
      <c r="H346" s="21">
        <f t="shared" si="20"/>
        <v>0</v>
      </c>
      <c r="I346" s="21">
        <f t="shared" si="23"/>
        <v>0</v>
      </c>
    </row>
    <row r="347" spans="1:9" ht="12.75">
      <c r="A347" s="375" t="s">
        <v>342</v>
      </c>
      <c r="B347" s="397">
        <v>35704</v>
      </c>
      <c r="C347" s="463">
        <f t="shared" si="21"/>
        <v>0.035</v>
      </c>
      <c r="D347" s="463">
        <f t="shared" si="22"/>
        <v>0.035</v>
      </c>
      <c r="E347" s="448">
        <v>3.5</v>
      </c>
      <c r="F347" s="82">
        <v>3.5</v>
      </c>
      <c r="G347" s="3">
        <v>-1</v>
      </c>
      <c r="H347" s="21">
        <f t="shared" si="20"/>
        <v>0</v>
      </c>
      <c r="I347" s="21">
        <f t="shared" si="23"/>
        <v>0</v>
      </c>
    </row>
    <row r="348" spans="1:9" ht="12.75">
      <c r="A348" s="375" t="s">
        <v>343</v>
      </c>
      <c r="B348" s="397">
        <v>35735</v>
      </c>
      <c r="C348" s="463">
        <f t="shared" si="21"/>
        <v>0.037000000000000005</v>
      </c>
      <c r="D348" s="463">
        <f t="shared" si="22"/>
        <v>0.037000000000000005</v>
      </c>
      <c r="E348" s="448">
        <v>3.7</v>
      </c>
      <c r="F348" s="82">
        <v>3.7</v>
      </c>
      <c r="G348" s="3">
        <v>-1</v>
      </c>
      <c r="H348" s="21">
        <f t="shared" si="20"/>
        <v>0</v>
      </c>
      <c r="I348" s="21">
        <f t="shared" si="23"/>
        <v>0</v>
      </c>
    </row>
    <row r="349" spans="1:9" ht="12.75">
      <c r="A349" s="375" t="s">
        <v>344</v>
      </c>
      <c r="B349" s="397">
        <v>35765</v>
      </c>
      <c r="C349" s="463">
        <f t="shared" si="21"/>
        <v>0.038</v>
      </c>
      <c r="D349" s="463">
        <f t="shared" si="22"/>
        <v>0.038</v>
      </c>
      <c r="E349" s="448">
        <v>3.8</v>
      </c>
      <c r="F349" s="82">
        <v>3.8</v>
      </c>
      <c r="G349" s="3">
        <v>-1</v>
      </c>
      <c r="H349" s="21">
        <f t="shared" si="20"/>
        <v>0</v>
      </c>
      <c r="I349" s="21">
        <f t="shared" si="23"/>
        <v>0</v>
      </c>
    </row>
    <row r="350" spans="1:9" ht="12.75">
      <c r="A350" s="375" t="s">
        <v>345</v>
      </c>
      <c r="B350" s="397">
        <v>35796</v>
      </c>
      <c r="C350" s="463">
        <f t="shared" si="21"/>
        <v>0.046</v>
      </c>
      <c r="D350" s="463">
        <f t="shared" si="22"/>
        <v>0.046</v>
      </c>
      <c r="E350" s="448">
        <v>4.6</v>
      </c>
      <c r="F350" s="82">
        <v>4.6</v>
      </c>
      <c r="G350" s="3">
        <v>-1</v>
      </c>
      <c r="H350" s="21">
        <f t="shared" si="20"/>
        <v>0</v>
      </c>
      <c r="I350" s="21">
        <f t="shared" si="23"/>
        <v>0</v>
      </c>
    </row>
    <row r="351" spans="1:9" ht="12.75">
      <c r="A351" s="375" t="s">
        <v>346</v>
      </c>
      <c r="B351" s="397">
        <v>35827</v>
      </c>
      <c r="C351" s="463">
        <f t="shared" si="21"/>
        <v>0.046</v>
      </c>
      <c r="D351" s="463">
        <f t="shared" si="22"/>
        <v>0.046</v>
      </c>
      <c r="E351" s="448">
        <v>4.6</v>
      </c>
      <c r="F351" s="82">
        <v>4.6</v>
      </c>
      <c r="G351" s="3">
        <v>-1</v>
      </c>
      <c r="H351" s="21">
        <f t="shared" si="20"/>
        <v>0</v>
      </c>
      <c r="I351" s="21">
        <f t="shared" si="23"/>
        <v>0</v>
      </c>
    </row>
    <row r="352" spans="1:9" ht="12.75">
      <c r="A352" s="375" t="s">
        <v>347</v>
      </c>
      <c r="B352" s="397">
        <v>35855</v>
      </c>
      <c r="C352" s="463">
        <f t="shared" si="21"/>
        <v>0.047</v>
      </c>
      <c r="D352" s="463">
        <f t="shared" si="22"/>
        <v>0.047</v>
      </c>
      <c r="E352" s="448">
        <v>4.7</v>
      </c>
      <c r="F352" s="82">
        <v>4.7</v>
      </c>
      <c r="G352" s="3">
        <v>-1</v>
      </c>
      <c r="H352" s="21">
        <f t="shared" si="20"/>
        <v>0</v>
      </c>
      <c r="I352" s="21">
        <f t="shared" si="23"/>
        <v>0</v>
      </c>
    </row>
    <row r="353" spans="1:9" ht="12.75">
      <c r="A353" s="375" t="s">
        <v>348</v>
      </c>
      <c r="B353" s="397">
        <v>35886</v>
      </c>
      <c r="C353" s="463">
        <f t="shared" si="21"/>
        <v>0.047</v>
      </c>
      <c r="D353" s="463">
        <f t="shared" si="22"/>
        <v>0.047</v>
      </c>
      <c r="E353" s="448">
        <v>4.7</v>
      </c>
      <c r="F353" s="82">
        <v>4.7</v>
      </c>
      <c r="G353" s="3">
        <v>-1</v>
      </c>
      <c r="H353" s="21">
        <f t="shared" si="20"/>
        <v>0</v>
      </c>
      <c r="I353" s="21">
        <f t="shared" si="23"/>
        <v>0</v>
      </c>
    </row>
    <row r="354" spans="1:9" ht="12.75">
      <c r="A354" s="375" t="s">
        <v>349</v>
      </c>
      <c r="B354" s="397">
        <v>35916</v>
      </c>
      <c r="C354" s="463">
        <f t="shared" si="21"/>
        <v>0.044000000000000004</v>
      </c>
      <c r="D354" s="463">
        <f t="shared" si="22"/>
        <v>0.044000000000000004</v>
      </c>
      <c r="E354" s="448">
        <v>4.4</v>
      </c>
      <c r="F354" s="82">
        <v>4.4</v>
      </c>
      <c r="G354" s="3">
        <v>-1</v>
      </c>
      <c r="H354" s="21">
        <f t="shared" si="20"/>
        <v>0</v>
      </c>
      <c r="I354" s="21">
        <f t="shared" si="23"/>
        <v>0</v>
      </c>
    </row>
    <row r="355" spans="1:9" ht="12.75">
      <c r="A355" s="375" t="s">
        <v>350</v>
      </c>
      <c r="B355" s="397">
        <v>35947</v>
      </c>
      <c r="C355" s="463">
        <f t="shared" si="21"/>
        <v>0.044000000000000004</v>
      </c>
      <c r="D355" s="463">
        <f t="shared" si="22"/>
        <v>0.044000000000000004</v>
      </c>
      <c r="E355" s="448">
        <v>4.4</v>
      </c>
      <c r="F355" s="82">
        <v>4.4</v>
      </c>
      <c r="G355" s="3">
        <v>-1</v>
      </c>
      <c r="H355" s="21">
        <f t="shared" si="20"/>
        <v>0</v>
      </c>
      <c r="I355" s="21">
        <f t="shared" si="23"/>
        <v>0</v>
      </c>
    </row>
    <row r="356" spans="1:9" ht="12.75">
      <c r="A356" s="375" t="s">
        <v>351</v>
      </c>
      <c r="B356" s="397">
        <v>35977</v>
      </c>
      <c r="C356" s="463">
        <f t="shared" si="21"/>
        <v>0.045</v>
      </c>
      <c r="D356" s="463">
        <f t="shared" si="22"/>
        <v>0.045</v>
      </c>
      <c r="E356" s="448">
        <v>4.5</v>
      </c>
      <c r="F356" s="82">
        <v>4.5</v>
      </c>
      <c r="G356" s="3">
        <v>-1</v>
      </c>
      <c r="H356" s="21">
        <f t="shared" si="20"/>
        <v>0</v>
      </c>
      <c r="I356" s="21">
        <f t="shared" si="23"/>
        <v>0</v>
      </c>
    </row>
    <row r="357" spans="1:9" ht="12.75">
      <c r="A357" s="375" t="s">
        <v>352</v>
      </c>
      <c r="B357" s="397">
        <v>36008</v>
      </c>
      <c r="C357" s="463">
        <f t="shared" si="21"/>
        <v>0.043</v>
      </c>
      <c r="D357" s="463">
        <f t="shared" si="22"/>
        <v>0.043</v>
      </c>
      <c r="E357" s="448">
        <v>4.3</v>
      </c>
      <c r="F357" s="82">
        <v>4.3</v>
      </c>
      <c r="G357" s="3">
        <v>-1</v>
      </c>
      <c r="H357" s="21">
        <f t="shared" si="20"/>
        <v>0</v>
      </c>
      <c r="I357" s="21">
        <f t="shared" si="23"/>
        <v>0</v>
      </c>
    </row>
    <row r="358" spans="1:9" ht="12.75">
      <c r="A358" s="375" t="s">
        <v>353</v>
      </c>
      <c r="B358" s="397">
        <v>36039</v>
      </c>
      <c r="C358" s="463">
        <f t="shared" si="21"/>
        <v>0.042</v>
      </c>
      <c r="D358" s="463">
        <f t="shared" si="22"/>
        <v>0.042</v>
      </c>
      <c r="E358" s="448">
        <v>4.2</v>
      </c>
      <c r="F358" s="82">
        <v>4.2</v>
      </c>
      <c r="G358" s="3">
        <v>-1</v>
      </c>
      <c r="H358" s="21">
        <f t="shared" si="20"/>
        <v>0</v>
      </c>
      <c r="I358" s="21">
        <f t="shared" si="23"/>
        <v>0</v>
      </c>
    </row>
    <row r="359" spans="1:9" ht="12.75">
      <c r="A359" s="375" t="s">
        <v>354</v>
      </c>
      <c r="B359" s="397">
        <v>36069</v>
      </c>
      <c r="C359" s="463">
        <f t="shared" si="21"/>
        <v>0.039</v>
      </c>
      <c r="D359" s="463">
        <f t="shared" si="22"/>
        <v>0.039</v>
      </c>
      <c r="E359" s="448">
        <v>3.9</v>
      </c>
      <c r="F359" s="82">
        <v>3.9</v>
      </c>
      <c r="G359" s="3">
        <v>-1</v>
      </c>
      <c r="H359" s="21">
        <f t="shared" si="20"/>
        <v>0</v>
      </c>
      <c r="I359" s="21">
        <f t="shared" si="23"/>
        <v>0</v>
      </c>
    </row>
    <row r="360" spans="1:9" ht="12.75">
      <c r="A360" s="375" t="s">
        <v>355</v>
      </c>
      <c r="B360" s="397">
        <v>36100</v>
      </c>
      <c r="C360" s="463">
        <f t="shared" si="21"/>
        <v>0.04</v>
      </c>
      <c r="D360" s="463">
        <f t="shared" si="22"/>
        <v>0.04</v>
      </c>
      <c r="E360" s="448">
        <v>4</v>
      </c>
      <c r="F360" s="82">
        <v>4</v>
      </c>
      <c r="G360" s="3">
        <v>-1</v>
      </c>
      <c r="H360" s="21">
        <f t="shared" si="20"/>
        <v>0</v>
      </c>
      <c r="I360" s="21">
        <f t="shared" si="23"/>
        <v>0</v>
      </c>
    </row>
    <row r="361" spans="1:9" ht="12.75">
      <c r="A361" s="375" t="s">
        <v>356</v>
      </c>
      <c r="B361" s="397">
        <v>36130</v>
      </c>
      <c r="C361" s="463">
        <f t="shared" si="21"/>
        <v>0.035</v>
      </c>
      <c r="D361" s="463">
        <f t="shared" si="22"/>
        <v>0.035</v>
      </c>
      <c r="E361" s="448">
        <v>3.5</v>
      </c>
      <c r="F361" s="82">
        <v>3.5</v>
      </c>
      <c r="G361" s="3">
        <v>-1</v>
      </c>
      <c r="H361" s="21">
        <f t="shared" si="20"/>
        <v>0</v>
      </c>
      <c r="I361" s="21">
        <f t="shared" si="23"/>
        <v>0</v>
      </c>
    </row>
    <row r="362" spans="1:9" ht="12.75">
      <c r="A362" s="375" t="s">
        <v>357</v>
      </c>
      <c r="B362" s="397">
        <v>36161</v>
      </c>
      <c r="C362" s="463">
        <f t="shared" si="21"/>
        <v>0.04</v>
      </c>
      <c r="D362" s="463">
        <f t="shared" si="22"/>
        <v>0.04</v>
      </c>
      <c r="E362" s="448">
        <v>4</v>
      </c>
      <c r="F362" s="82">
        <v>4</v>
      </c>
      <c r="G362" s="3">
        <v>-1</v>
      </c>
      <c r="H362" s="21">
        <f t="shared" si="20"/>
        <v>0</v>
      </c>
      <c r="I362" s="21">
        <f t="shared" si="23"/>
        <v>0</v>
      </c>
    </row>
    <row r="363" spans="1:9" ht="12.75">
      <c r="A363" s="375" t="s">
        <v>358</v>
      </c>
      <c r="B363" s="397">
        <v>36192</v>
      </c>
      <c r="C363" s="463">
        <f t="shared" si="21"/>
        <v>0.037000000000000005</v>
      </c>
      <c r="D363" s="463">
        <f t="shared" si="22"/>
        <v>0.037000000000000005</v>
      </c>
      <c r="E363" s="448">
        <v>3.7</v>
      </c>
      <c r="F363" s="82">
        <v>3.7</v>
      </c>
      <c r="G363" s="3">
        <v>-1</v>
      </c>
      <c r="H363" s="21">
        <f t="shared" si="20"/>
        <v>0</v>
      </c>
      <c r="I363" s="21">
        <f t="shared" si="23"/>
        <v>0</v>
      </c>
    </row>
    <row r="364" spans="1:9" ht="12.75">
      <c r="A364" s="375" t="s">
        <v>359</v>
      </c>
      <c r="B364" s="397">
        <v>36220</v>
      </c>
      <c r="C364" s="463">
        <f t="shared" si="21"/>
        <v>0.033</v>
      </c>
      <c r="D364" s="463">
        <f t="shared" si="22"/>
        <v>0.033</v>
      </c>
      <c r="E364" s="448">
        <v>3.3</v>
      </c>
      <c r="F364" s="82">
        <v>3.3</v>
      </c>
      <c r="G364" s="3">
        <v>-1</v>
      </c>
      <c r="H364" s="21">
        <f t="shared" si="20"/>
        <v>0</v>
      </c>
      <c r="I364" s="21">
        <f t="shared" si="23"/>
        <v>0</v>
      </c>
    </row>
    <row r="365" spans="1:9" ht="12.75">
      <c r="A365" s="375" t="s">
        <v>360</v>
      </c>
      <c r="B365" s="397">
        <v>36251</v>
      </c>
      <c r="C365" s="463">
        <f t="shared" si="21"/>
        <v>0.025</v>
      </c>
      <c r="D365" s="463">
        <f t="shared" si="22"/>
        <v>0.025</v>
      </c>
      <c r="E365" s="448">
        <v>2.5</v>
      </c>
      <c r="F365" s="82">
        <v>2.5</v>
      </c>
      <c r="G365" s="3">
        <v>-1</v>
      </c>
      <c r="H365" s="21">
        <f t="shared" si="20"/>
        <v>0</v>
      </c>
      <c r="I365" s="21">
        <f t="shared" si="23"/>
        <v>0</v>
      </c>
    </row>
    <row r="366" spans="1:9" ht="12.75">
      <c r="A366" s="375" t="s">
        <v>361</v>
      </c>
      <c r="B366" s="397">
        <v>36281</v>
      </c>
      <c r="C366" s="463">
        <f t="shared" si="21"/>
        <v>0.021</v>
      </c>
      <c r="D366" s="463">
        <f t="shared" si="22"/>
        <v>0.021</v>
      </c>
      <c r="E366" s="448">
        <v>2.1</v>
      </c>
      <c r="F366" s="82">
        <v>2.1</v>
      </c>
      <c r="G366" s="3">
        <v>-1</v>
      </c>
      <c r="H366" s="21">
        <f t="shared" si="20"/>
        <v>0</v>
      </c>
      <c r="I366" s="21">
        <f t="shared" si="23"/>
        <v>0</v>
      </c>
    </row>
    <row r="367" spans="1:9" ht="12.75">
      <c r="A367" s="375" t="s">
        <v>362</v>
      </c>
      <c r="B367" s="397">
        <v>36312</v>
      </c>
      <c r="C367" s="463">
        <f t="shared" si="21"/>
        <v>0.021</v>
      </c>
      <c r="D367" s="463">
        <f t="shared" si="22"/>
        <v>0.021</v>
      </c>
      <c r="E367" s="448">
        <v>2.1</v>
      </c>
      <c r="F367" s="82">
        <v>2.1</v>
      </c>
      <c r="G367" s="3">
        <v>-1</v>
      </c>
      <c r="H367" s="21">
        <f t="shared" si="20"/>
        <v>0</v>
      </c>
      <c r="I367" s="21">
        <f t="shared" si="23"/>
        <v>0</v>
      </c>
    </row>
    <row r="368" spans="1:9" ht="12.75">
      <c r="A368" s="375" t="s">
        <v>363</v>
      </c>
      <c r="B368" s="397">
        <v>36342</v>
      </c>
      <c r="C368" s="463">
        <f t="shared" si="21"/>
        <v>0.019</v>
      </c>
      <c r="D368" s="463">
        <f t="shared" si="22"/>
        <v>0.019</v>
      </c>
      <c r="E368" s="448">
        <v>1.9</v>
      </c>
      <c r="F368" s="82">
        <v>1.9</v>
      </c>
      <c r="G368" s="3">
        <v>-1</v>
      </c>
      <c r="H368" s="21">
        <f t="shared" si="20"/>
        <v>0</v>
      </c>
      <c r="I368" s="21">
        <f t="shared" si="23"/>
        <v>0</v>
      </c>
    </row>
    <row r="369" spans="1:9" ht="12.75">
      <c r="A369" s="375" t="s">
        <v>364</v>
      </c>
      <c r="B369" s="397">
        <v>36373</v>
      </c>
      <c r="C369" s="463">
        <f t="shared" si="21"/>
        <v>0.018000000000000002</v>
      </c>
      <c r="D369" s="463">
        <f t="shared" si="22"/>
        <v>0.018000000000000002</v>
      </c>
      <c r="E369" s="448">
        <v>1.8</v>
      </c>
      <c r="F369" s="82">
        <v>1.8</v>
      </c>
      <c r="G369" s="3">
        <v>-1</v>
      </c>
      <c r="H369" s="21">
        <f t="shared" si="20"/>
        <v>0</v>
      </c>
      <c r="I369" s="21">
        <f t="shared" si="23"/>
        <v>0</v>
      </c>
    </row>
    <row r="370" spans="1:9" ht="12.75">
      <c r="A370" s="375" t="s">
        <v>365</v>
      </c>
      <c r="B370" s="397">
        <v>36404</v>
      </c>
      <c r="C370" s="463">
        <f t="shared" si="21"/>
        <v>0.013999999999999999</v>
      </c>
      <c r="D370" s="463">
        <f t="shared" si="22"/>
        <v>0.013999999999999999</v>
      </c>
      <c r="E370" s="448">
        <v>1.4</v>
      </c>
      <c r="F370" s="82">
        <v>1.4</v>
      </c>
      <c r="G370" s="3">
        <v>-1</v>
      </c>
      <c r="H370" s="21">
        <f t="shared" si="20"/>
        <v>0</v>
      </c>
      <c r="I370" s="21">
        <f t="shared" si="23"/>
        <v>0</v>
      </c>
    </row>
    <row r="371" spans="1:9" ht="12.75">
      <c r="A371" s="375" t="s">
        <v>366</v>
      </c>
      <c r="B371" s="397">
        <v>36434</v>
      </c>
      <c r="C371" s="463">
        <f t="shared" si="21"/>
        <v>0.02</v>
      </c>
      <c r="D371" s="463">
        <f t="shared" si="22"/>
        <v>0.02</v>
      </c>
      <c r="E371" s="448">
        <v>2</v>
      </c>
      <c r="F371" s="82">
        <v>2</v>
      </c>
      <c r="G371" s="3">
        <v>-1</v>
      </c>
      <c r="H371" s="21">
        <f t="shared" si="20"/>
        <v>0</v>
      </c>
      <c r="I371" s="21">
        <f t="shared" si="23"/>
        <v>0</v>
      </c>
    </row>
    <row r="372" spans="1:9" ht="12.75">
      <c r="A372" s="375" t="s">
        <v>367</v>
      </c>
      <c r="B372" s="397">
        <v>36465</v>
      </c>
      <c r="C372" s="463">
        <f t="shared" si="21"/>
        <v>0.021</v>
      </c>
      <c r="D372" s="463">
        <f t="shared" si="22"/>
        <v>0.021</v>
      </c>
      <c r="E372" s="448">
        <v>2.1</v>
      </c>
      <c r="F372" s="82">
        <v>2.1</v>
      </c>
      <c r="G372" s="3">
        <v>-1</v>
      </c>
      <c r="H372" s="21">
        <f t="shared" si="20"/>
        <v>0</v>
      </c>
      <c r="I372" s="21">
        <f t="shared" si="23"/>
        <v>0</v>
      </c>
    </row>
    <row r="373" spans="1:9" ht="12.75">
      <c r="A373" s="375" t="s">
        <v>368</v>
      </c>
      <c r="B373" s="397">
        <v>36495</v>
      </c>
      <c r="C373" s="463">
        <f t="shared" si="21"/>
        <v>0.016</v>
      </c>
      <c r="D373" s="463">
        <f t="shared" si="22"/>
        <v>0.016</v>
      </c>
      <c r="E373" s="448">
        <v>1.6</v>
      </c>
      <c r="F373" s="82">
        <v>1.6</v>
      </c>
      <c r="G373" s="3">
        <v>-1</v>
      </c>
      <c r="H373" s="21">
        <f t="shared" si="20"/>
        <v>0</v>
      </c>
      <c r="I373" s="21">
        <f t="shared" si="23"/>
        <v>0</v>
      </c>
    </row>
    <row r="374" spans="1:9" ht="12.75">
      <c r="A374" s="375" t="s">
        <v>369</v>
      </c>
      <c r="B374" s="397">
        <v>36526</v>
      </c>
      <c r="C374" s="463">
        <f t="shared" si="21"/>
        <v>0.028999999999999998</v>
      </c>
      <c r="D374" s="463">
        <f t="shared" si="22"/>
        <v>0.028999999999999998</v>
      </c>
      <c r="E374" s="448">
        <v>2.9</v>
      </c>
      <c r="F374" s="82">
        <v>2.9</v>
      </c>
      <c r="G374" s="3">
        <v>-1</v>
      </c>
      <c r="H374" s="21">
        <f t="shared" si="20"/>
        <v>0</v>
      </c>
      <c r="I374" s="21">
        <f t="shared" si="23"/>
        <v>0</v>
      </c>
    </row>
    <row r="375" spans="1:9" ht="12.75">
      <c r="A375" s="375" t="s">
        <v>370</v>
      </c>
      <c r="B375" s="397">
        <v>36557</v>
      </c>
      <c r="C375" s="463">
        <f t="shared" si="21"/>
        <v>0.024</v>
      </c>
      <c r="D375" s="463">
        <f t="shared" si="22"/>
        <v>0.024</v>
      </c>
      <c r="E375" s="448">
        <v>2.4</v>
      </c>
      <c r="F375" s="82">
        <v>2.4</v>
      </c>
      <c r="G375" s="3">
        <v>-1</v>
      </c>
      <c r="H375" s="21">
        <f t="shared" si="20"/>
        <v>0</v>
      </c>
      <c r="I375" s="21">
        <f t="shared" si="23"/>
        <v>0</v>
      </c>
    </row>
    <row r="376" spans="1:9" ht="12.75">
      <c r="A376" s="375" t="s">
        <v>371</v>
      </c>
      <c r="B376" s="397">
        <v>36586</v>
      </c>
      <c r="C376" s="463">
        <f t="shared" si="21"/>
        <v>0.02</v>
      </c>
      <c r="D376" s="463">
        <f t="shared" si="22"/>
        <v>0.02</v>
      </c>
      <c r="E376" s="448">
        <v>2</v>
      </c>
      <c r="F376" s="82">
        <v>2</v>
      </c>
      <c r="G376" s="3">
        <v>-1</v>
      </c>
      <c r="H376" s="21">
        <f t="shared" si="20"/>
        <v>0</v>
      </c>
      <c r="I376" s="21">
        <f t="shared" si="23"/>
        <v>0</v>
      </c>
    </row>
    <row r="377" spans="1:9" ht="12.75">
      <c r="A377" s="375" t="s">
        <v>372</v>
      </c>
      <c r="B377" s="397">
        <v>36617</v>
      </c>
      <c r="C377" s="463">
        <f t="shared" si="21"/>
        <v>0.024</v>
      </c>
      <c r="D377" s="463">
        <f t="shared" si="22"/>
        <v>0.024</v>
      </c>
      <c r="E377" s="448">
        <v>2.4</v>
      </c>
      <c r="F377" s="82">
        <v>2.4</v>
      </c>
      <c r="G377" s="3">
        <v>-1</v>
      </c>
      <c r="H377" s="21">
        <f t="shared" si="20"/>
        <v>0</v>
      </c>
      <c r="I377" s="21">
        <f t="shared" si="23"/>
        <v>0</v>
      </c>
    </row>
    <row r="378" spans="1:9" ht="12.75">
      <c r="A378" s="375" t="s">
        <v>373</v>
      </c>
      <c r="B378" s="397">
        <v>36647</v>
      </c>
      <c r="C378" s="463">
        <f t="shared" si="21"/>
        <v>0.024</v>
      </c>
      <c r="D378" s="463">
        <f t="shared" si="22"/>
        <v>0.024</v>
      </c>
      <c r="E378" s="448">
        <v>2.4</v>
      </c>
      <c r="F378" s="82">
        <v>2.4</v>
      </c>
      <c r="G378" s="3">
        <v>-1</v>
      </c>
      <c r="H378" s="21">
        <f t="shared" si="20"/>
        <v>0</v>
      </c>
      <c r="I378" s="21">
        <f t="shared" si="23"/>
        <v>0</v>
      </c>
    </row>
    <row r="379" spans="1:9" ht="12.75">
      <c r="A379" s="375" t="s">
        <v>374</v>
      </c>
      <c r="B379" s="397">
        <v>36678</v>
      </c>
      <c r="C379" s="463">
        <f t="shared" si="21"/>
        <v>0.025</v>
      </c>
      <c r="D379" s="463">
        <f t="shared" si="22"/>
        <v>0.025</v>
      </c>
      <c r="E379" s="448">
        <v>2.5</v>
      </c>
      <c r="F379" s="82">
        <v>2.5</v>
      </c>
      <c r="G379" s="3">
        <v>-1</v>
      </c>
      <c r="H379" s="21">
        <f t="shared" si="20"/>
        <v>0</v>
      </c>
      <c r="I379" s="21">
        <f t="shared" si="23"/>
        <v>0</v>
      </c>
    </row>
    <row r="380" spans="1:9" ht="12.75">
      <c r="A380" s="375" t="s">
        <v>375</v>
      </c>
      <c r="B380" s="397">
        <v>36708</v>
      </c>
      <c r="C380" s="463">
        <f t="shared" si="21"/>
        <v>0.028999999999999998</v>
      </c>
      <c r="D380" s="463">
        <f t="shared" si="22"/>
        <v>0.028999999999999998</v>
      </c>
      <c r="E380" s="448">
        <v>2.9</v>
      </c>
      <c r="F380" s="82">
        <v>2.9</v>
      </c>
      <c r="G380" s="3">
        <v>-1</v>
      </c>
      <c r="H380" s="21">
        <f t="shared" si="20"/>
        <v>0</v>
      </c>
      <c r="I380" s="21">
        <f t="shared" si="23"/>
        <v>0</v>
      </c>
    </row>
    <row r="381" spans="1:9" ht="12.75">
      <c r="A381" s="375" t="s">
        <v>376</v>
      </c>
      <c r="B381" s="397">
        <v>36739</v>
      </c>
      <c r="C381" s="463">
        <f t="shared" si="21"/>
        <v>0.027999999999999997</v>
      </c>
      <c r="D381" s="463">
        <f t="shared" si="22"/>
        <v>0.027999999999999997</v>
      </c>
      <c r="E381" s="448">
        <v>2.8</v>
      </c>
      <c r="F381" s="82">
        <v>2.8</v>
      </c>
      <c r="G381" s="3">
        <v>-1</v>
      </c>
      <c r="H381" s="21">
        <f t="shared" si="20"/>
        <v>0</v>
      </c>
      <c r="I381" s="21">
        <f t="shared" si="23"/>
        <v>0</v>
      </c>
    </row>
    <row r="382" spans="1:9" ht="12.75">
      <c r="A382" s="375" t="s">
        <v>377</v>
      </c>
      <c r="B382" s="397">
        <v>36770</v>
      </c>
      <c r="C382" s="463">
        <f t="shared" si="21"/>
        <v>0.022000000000000002</v>
      </c>
      <c r="D382" s="463">
        <f t="shared" si="22"/>
        <v>0.022000000000000002</v>
      </c>
      <c r="E382" s="448">
        <v>2.2</v>
      </c>
      <c r="F382" s="82">
        <v>2.2</v>
      </c>
      <c r="G382" s="3">
        <v>-1</v>
      </c>
      <c r="H382" s="21">
        <f t="shared" si="20"/>
        <v>0</v>
      </c>
      <c r="I382" s="21">
        <f t="shared" si="23"/>
        <v>0</v>
      </c>
    </row>
    <row r="383" spans="1:9" ht="12.75">
      <c r="A383" s="375" t="s">
        <v>378</v>
      </c>
      <c r="B383" s="397">
        <v>36800</v>
      </c>
      <c r="C383" s="463">
        <f t="shared" si="21"/>
        <v>0.023</v>
      </c>
      <c r="D383" s="463">
        <f t="shared" si="22"/>
        <v>0.023</v>
      </c>
      <c r="E383" s="448">
        <v>2.3</v>
      </c>
      <c r="F383" s="82">
        <v>2.3</v>
      </c>
      <c r="G383" s="3">
        <v>-1</v>
      </c>
      <c r="H383" s="21">
        <f t="shared" si="20"/>
        <v>0</v>
      </c>
      <c r="I383" s="21">
        <f t="shared" si="23"/>
        <v>0</v>
      </c>
    </row>
    <row r="384" spans="1:9" ht="12.75">
      <c r="A384" s="375" t="s">
        <v>379</v>
      </c>
      <c r="B384" s="397">
        <v>36831</v>
      </c>
      <c r="C384" s="463">
        <f t="shared" si="21"/>
        <v>0.021</v>
      </c>
      <c r="D384" s="463">
        <f t="shared" si="22"/>
        <v>0.021</v>
      </c>
      <c r="E384" s="448">
        <v>2.1</v>
      </c>
      <c r="F384" s="82">
        <v>2.1</v>
      </c>
      <c r="G384" s="3">
        <v>-1</v>
      </c>
      <c r="H384" s="21">
        <f t="shared" si="20"/>
        <v>0</v>
      </c>
      <c r="I384" s="21">
        <f t="shared" si="23"/>
        <v>0</v>
      </c>
    </row>
    <row r="385" spans="1:9" ht="12.75">
      <c r="A385" s="375" t="s">
        <v>380</v>
      </c>
      <c r="B385" s="397">
        <v>36861</v>
      </c>
      <c r="C385" s="463">
        <f t="shared" si="21"/>
        <v>0.015</v>
      </c>
      <c r="D385" s="463">
        <f t="shared" si="22"/>
        <v>0.015</v>
      </c>
      <c r="E385" s="448">
        <v>1.5</v>
      </c>
      <c r="F385" s="82">
        <v>1.5</v>
      </c>
      <c r="G385" s="3">
        <v>-1</v>
      </c>
      <c r="H385" s="21">
        <f t="shared" si="20"/>
        <v>0</v>
      </c>
      <c r="I385" s="21">
        <f t="shared" si="23"/>
        <v>0</v>
      </c>
    </row>
    <row r="386" spans="1:9" ht="12.75">
      <c r="A386" s="375" t="s">
        <v>381</v>
      </c>
      <c r="B386" s="397">
        <v>36892</v>
      </c>
      <c r="C386" s="463">
        <f t="shared" si="21"/>
        <v>0.019</v>
      </c>
      <c r="D386" s="463">
        <f t="shared" si="22"/>
        <v>0.019</v>
      </c>
      <c r="E386" s="448">
        <v>1.9</v>
      </c>
      <c r="F386" s="82">
        <v>1.9</v>
      </c>
      <c r="G386" s="3">
        <v>-1</v>
      </c>
      <c r="H386" s="21">
        <f t="shared" si="20"/>
        <v>0</v>
      </c>
      <c r="I386" s="21">
        <f t="shared" si="23"/>
        <v>0</v>
      </c>
    </row>
    <row r="387" spans="1:9" ht="12.75">
      <c r="A387" s="375" t="s">
        <v>382</v>
      </c>
      <c r="B387" s="397">
        <v>36923</v>
      </c>
      <c r="C387" s="463">
        <f t="shared" si="21"/>
        <v>0.017</v>
      </c>
      <c r="D387" s="463">
        <f t="shared" si="22"/>
        <v>0.017</v>
      </c>
      <c r="E387" s="448">
        <v>1.7</v>
      </c>
      <c r="F387" s="82">
        <v>1.7</v>
      </c>
      <c r="G387" s="3">
        <v>-1</v>
      </c>
      <c r="H387" s="21">
        <f t="shared" si="20"/>
        <v>0</v>
      </c>
      <c r="I387" s="21">
        <f t="shared" si="23"/>
        <v>0</v>
      </c>
    </row>
    <row r="388" spans="1:9" ht="12.75">
      <c r="A388" s="375" t="s">
        <v>383</v>
      </c>
      <c r="B388" s="397">
        <v>36951</v>
      </c>
      <c r="C388" s="463">
        <f t="shared" si="21"/>
        <v>0.02</v>
      </c>
      <c r="D388" s="463">
        <f t="shared" si="22"/>
        <v>0.02</v>
      </c>
      <c r="E388" s="448">
        <v>2</v>
      </c>
      <c r="F388" s="82">
        <v>2</v>
      </c>
      <c r="G388" s="3">
        <v>1</v>
      </c>
      <c r="H388" s="21">
        <f t="shared" si="20"/>
        <v>99999999</v>
      </c>
      <c r="I388" s="21">
        <f t="shared" si="23"/>
        <v>-99999999</v>
      </c>
    </row>
    <row r="389" spans="1:9" ht="12.75">
      <c r="A389" s="375" t="s">
        <v>384</v>
      </c>
      <c r="B389" s="397">
        <v>36982</v>
      </c>
      <c r="C389" s="463">
        <f t="shared" si="21"/>
        <v>0.016</v>
      </c>
      <c r="D389" s="463">
        <f t="shared" si="22"/>
        <v>0.016</v>
      </c>
      <c r="E389" s="448">
        <v>1.6</v>
      </c>
      <c r="F389" s="82">
        <v>1.6</v>
      </c>
      <c r="G389" s="3">
        <v>1</v>
      </c>
      <c r="H389" s="21">
        <f t="shared" si="20"/>
        <v>99999999</v>
      </c>
      <c r="I389" s="21">
        <f t="shared" si="23"/>
        <v>-99999999</v>
      </c>
    </row>
    <row r="390" spans="1:9" ht="12.75">
      <c r="A390" s="375" t="s">
        <v>385</v>
      </c>
      <c r="B390" s="397">
        <v>37012</v>
      </c>
      <c r="C390" s="463">
        <f t="shared" si="21"/>
        <v>0.01</v>
      </c>
      <c r="D390" s="463">
        <f t="shared" si="22"/>
        <v>0.01</v>
      </c>
      <c r="E390" s="448">
        <v>1</v>
      </c>
      <c r="F390" s="82">
        <v>1</v>
      </c>
      <c r="G390" s="3">
        <v>1</v>
      </c>
      <c r="H390" s="21">
        <f t="shared" si="20"/>
        <v>99999999</v>
      </c>
      <c r="I390" s="21">
        <f t="shared" si="23"/>
        <v>-99999999</v>
      </c>
    </row>
    <row r="391" spans="1:9" ht="12.75">
      <c r="A391" s="375" t="s">
        <v>386</v>
      </c>
      <c r="B391" s="397">
        <v>37043</v>
      </c>
      <c r="C391" s="463">
        <f t="shared" si="21"/>
        <v>0.011000000000000001</v>
      </c>
      <c r="D391" s="463">
        <f t="shared" si="22"/>
        <v>0.011000000000000001</v>
      </c>
      <c r="E391" s="448">
        <v>1.1</v>
      </c>
      <c r="F391" s="82">
        <v>1.1</v>
      </c>
      <c r="G391" s="3">
        <v>1</v>
      </c>
      <c r="H391" s="21">
        <f t="shared" si="20"/>
        <v>99999999</v>
      </c>
      <c r="I391" s="21">
        <f t="shared" si="23"/>
        <v>-99999999</v>
      </c>
    </row>
    <row r="392" spans="1:9" ht="12.75">
      <c r="A392" s="375" t="s">
        <v>387</v>
      </c>
      <c r="B392" s="397">
        <v>37073</v>
      </c>
      <c r="C392" s="463">
        <f t="shared" si="21"/>
        <v>0.024</v>
      </c>
      <c r="D392" s="463">
        <f t="shared" si="22"/>
        <v>0.024</v>
      </c>
      <c r="E392" s="448">
        <v>2.4</v>
      </c>
      <c r="F392" s="82">
        <v>2.4</v>
      </c>
      <c r="G392" s="3">
        <v>1</v>
      </c>
      <c r="H392" s="21">
        <f t="shared" si="20"/>
        <v>99999999</v>
      </c>
      <c r="I392" s="21">
        <f t="shared" si="23"/>
        <v>-99999999</v>
      </c>
    </row>
    <row r="393" spans="1:9" ht="12.75">
      <c r="A393" s="375" t="s">
        <v>388</v>
      </c>
      <c r="B393" s="397">
        <v>37104</v>
      </c>
      <c r="C393" s="463">
        <f t="shared" si="21"/>
        <v>0.037000000000000005</v>
      </c>
      <c r="D393" s="463">
        <f t="shared" si="22"/>
        <v>0.037000000000000005</v>
      </c>
      <c r="E393" s="448">
        <v>3.7</v>
      </c>
      <c r="F393" s="82">
        <v>3.7</v>
      </c>
      <c r="G393" s="3">
        <v>1</v>
      </c>
      <c r="H393" s="21">
        <f t="shared" si="20"/>
        <v>99999999</v>
      </c>
      <c r="I393" s="21">
        <f t="shared" si="23"/>
        <v>-99999999</v>
      </c>
    </row>
    <row r="394" spans="1:9" ht="12.75">
      <c r="A394" s="375" t="s">
        <v>389</v>
      </c>
      <c r="B394" s="397">
        <v>37135</v>
      </c>
      <c r="C394" s="463">
        <f t="shared" si="21"/>
        <v>0.042</v>
      </c>
      <c r="D394" s="463">
        <f t="shared" si="22"/>
        <v>0.042</v>
      </c>
      <c r="E394" s="448">
        <v>4.2</v>
      </c>
      <c r="F394" s="82">
        <v>4.2</v>
      </c>
      <c r="G394" s="3">
        <v>1</v>
      </c>
      <c r="H394" s="21">
        <f aca="true" t="shared" si="24" ref="H394:H457">IF(G394=1,99999999,0)</f>
        <v>99999999</v>
      </c>
      <c r="I394" s="21">
        <f t="shared" si="23"/>
        <v>-99999999</v>
      </c>
    </row>
    <row r="395" spans="1:9" ht="12.75">
      <c r="A395" s="375" t="s">
        <v>390</v>
      </c>
      <c r="B395" s="397">
        <v>37165</v>
      </c>
      <c r="C395" s="463">
        <f t="shared" si="21"/>
        <v>-0.002</v>
      </c>
      <c r="D395" s="463">
        <f t="shared" si="22"/>
        <v>-0.002</v>
      </c>
      <c r="E395" s="448">
        <v>-0.2</v>
      </c>
      <c r="F395" s="82">
        <v>-0.2</v>
      </c>
      <c r="G395" s="3">
        <v>1</v>
      </c>
      <c r="H395" s="21">
        <f t="shared" si="24"/>
        <v>99999999</v>
      </c>
      <c r="I395" s="21">
        <f t="shared" si="23"/>
        <v>-99999999</v>
      </c>
    </row>
    <row r="396" spans="1:9" ht="12.75">
      <c r="A396" s="375" t="s">
        <v>391</v>
      </c>
      <c r="B396" s="397">
        <v>37196</v>
      </c>
      <c r="C396" s="463">
        <f t="shared" si="21"/>
        <v>0.006999999999999999</v>
      </c>
      <c r="D396" s="463">
        <f t="shared" si="22"/>
        <v>0.006999999999999999</v>
      </c>
      <c r="E396" s="448">
        <v>0.7</v>
      </c>
      <c r="F396" s="82">
        <v>0.7</v>
      </c>
      <c r="G396" s="3">
        <v>1</v>
      </c>
      <c r="H396" s="21">
        <f t="shared" si="24"/>
        <v>99999999</v>
      </c>
      <c r="I396" s="21">
        <f t="shared" si="23"/>
        <v>-99999999</v>
      </c>
    </row>
    <row r="397" spans="1:9" ht="12.75">
      <c r="A397" s="375" t="s">
        <v>392</v>
      </c>
      <c r="B397" s="397">
        <v>37226</v>
      </c>
      <c r="C397" s="463">
        <f t="shared" si="21"/>
        <v>0.011000000000000001</v>
      </c>
      <c r="D397" s="463">
        <f t="shared" si="22"/>
        <v>0.011000000000000001</v>
      </c>
      <c r="E397" s="448">
        <v>1.1</v>
      </c>
      <c r="F397" s="82">
        <v>1.1</v>
      </c>
      <c r="G397" s="3">
        <v>-1</v>
      </c>
      <c r="H397" s="21">
        <f t="shared" si="24"/>
        <v>0</v>
      </c>
      <c r="I397" s="21">
        <f t="shared" si="23"/>
        <v>0</v>
      </c>
    </row>
    <row r="398" spans="1:9" ht="12.75">
      <c r="A398" s="375" t="s">
        <v>393</v>
      </c>
      <c r="B398" s="397">
        <v>37257</v>
      </c>
      <c r="C398" s="463">
        <f t="shared" si="21"/>
        <v>0.028999999999999998</v>
      </c>
      <c r="D398" s="463">
        <f t="shared" si="22"/>
        <v>0.028999999999999998</v>
      </c>
      <c r="E398" s="448">
        <v>2.9</v>
      </c>
      <c r="F398" s="82">
        <v>2.9</v>
      </c>
      <c r="G398" s="3">
        <v>-1</v>
      </c>
      <c r="H398" s="21">
        <f t="shared" si="24"/>
        <v>0</v>
      </c>
      <c r="I398" s="21">
        <f t="shared" si="23"/>
        <v>0</v>
      </c>
    </row>
    <row r="399" spans="1:9" ht="12.75">
      <c r="A399" s="375" t="s">
        <v>394</v>
      </c>
      <c r="B399" s="397">
        <v>37288</v>
      </c>
      <c r="C399" s="463">
        <f aca="true" t="shared" si="25" ref="C399:C462">E399*0.01</f>
        <v>0.027999999999999997</v>
      </c>
      <c r="D399" s="463">
        <f aca="true" t="shared" si="26" ref="D399:D462">F399*0.01</f>
        <v>0.027999999999999997</v>
      </c>
      <c r="E399" s="448">
        <v>2.8</v>
      </c>
      <c r="F399" s="82">
        <v>2.8</v>
      </c>
      <c r="G399" s="3">
        <v>-1</v>
      </c>
      <c r="H399" s="21">
        <f t="shared" si="24"/>
        <v>0</v>
      </c>
      <c r="I399" s="21">
        <f aca="true" t="shared" si="27" ref="I399:I447">IF(G399=-1,0,-99999999)</f>
        <v>0</v>
      </c>
    </row>
    <row r="400" spans="1:9" ht="12.75">
      <c r="A400" s="375" t="s">
        <v>395</v>
      </c>
      <c r="B400" s="397">
        <v>37316</v>
      </c>
      <c r="C400" s="463">
        <f t="shared" si="25"/>
        <v>0.03</v>
      </c>
      <c r="D400" s="463">
        <f t="shared" si="26"/>
        <v>0.03</v>
      </c>
      <c r="E400" s="448">
        <v>3</v>
      </c>
      <c r="F400" s="82">
        <v>3</v>
      </c>
      <c r="G400" s="3">
        <v>-1</v>
      </c>
      <c r="H400" s="21">
        <f t="shared" si="24"/>
        <v>0</v>
      </c>
      <c r="I400" s="21">
        <f t="shared" si="27"/>
        <v>0</v>
      </c>
    </row>
    <row r="401" spans="1:9" ht="12.75">
      <c r="A401" s="375" t="s">
        <v>396</v>
      </c>
      <c r="B401" s="397">
        <v>37347</v>
      </c>
      <c r="C401" s="463">
        <f t="shared" si="25"/>
        <v>0.026000000000000002</v>
      </c>
      <c r="D401" s="463">
        <f t="shared" si="26"/>
        <v>0.026000000000000002</v>
      </c>
      <c r="E401" s="448">
        <v>2.6</v>
      </c>
      <c r="F401" s="82">
        <v>2.6</v>
      </c>
      <c r="G401" s="3">
        <v>-1</v>
      </c>
      <c r="H401" s="21">
        <f t="shared" si="24"/>
        <v>0</v>
      </c>
      <c r="I401" s="21">
        <f t="shared" si="27"/>
        <v>0</v>
      </c>
    </row>
    <row r="402" spans="1:9" ht="12.75">
      <c r="A402" s="375" t="s">
        <v>397</v>
      </c>
      <c r="B402" s="397">
        <v>37377</v>
      </c>
      <c r="C402" s="463">
        <f t="shared" si="25"/>
        <v>0.031000000000000003</v>
      </c>
      <c r="D402" s="463">
        <f t="shared" si="26"/>
        <v>0.031000000000000003</v>
      </c>
      <c r="E402" s="448">
        <v>3.1</v>
      </c>
      <c r="F402" s="82">
        <v>3.1</v>
      </c>
      <c r="G402" s="3">
        <v>-1</v>
      </c>
      <c r="H402" s="21">
        <f t="shared" si="24"/>
        <v>0</v>
      </c>
      <c r="I402" s="21">
        <f t="shared" si="27"/>
        <v>0</v>
      </c>
    </row>
    <row r="403" spans="1:9" ht="12.75">
      <c r="A403" s="375" t="s">
        <v>398</v>
      </c>
      <c r="B403" s="397">
        <v>37408</v>
      </c>
      <c r="C403" s="463">
        <f t="shared" si="25"/>
        <v>0.027999999999999997</v>
      </c>
      <c r="D403" s="463">
        <f t="shared" si="26"/>
        <v>0.027999999999999997</v>
      </c>
      <c r="E403" s="448">
        <v>2.8</v>
      </c>
      <c r="F403" s="82">
        <v>2.8</v>
      </c>
      <c r="G403" s="3">
        <v>-1</v>
      </c>
      <c r="H403" s="21">
        <f t="shared" si="24"/>
        <v>0</v>
      </c>
      <c r="I403" s="21">
        <f t="shared" si="27"/>
        <v>0</v>
      </c>
    </row>
    <row r="404" spans="1:9" ht="12.75">
      <c r="A404" s="375" t="s">
        <v>399</v>
      </c>
      <c r="B404" s="397">
        <v>37438</v>
      </c>
      <c r="C404" s="463">
        <f t="shared" si="25"/>
        <v>0.019</v>
      </c>
      <c r="D404" s="463">
        <f t="shared" si="26"/>
        <v>0.019</v>
      </c>
      <c r="E404" s="448">
        <v>1.9</v>
      </c>
      <c r="F404" s="82">
        <v>1.9</v>
      </c>
      <c r="G404" s="3">
        <v>-1</v>
      </c>
      <c r="H404" s="21">
        <f t="shared" si="24"/>
        <v>0</v>
      </c>
      <c r="I404" s="21">
        <f t="shared" si="27"/>
        <v>0</v>
      </c>
    </row>
    <row r="405" spans="1:9" ht="12.75">
      <c r="A405" s="375" t="s">
        <v>400</v>
      </c>
      <c r="B405" s="397">
        <v>37469</v>
      </c>
      <c r="C405" s="463">
        <f t="shared" si="25"/>
        <v>0.017</v>
      </c>
      <c r="D405" s="463">
        <f t="shared" si="26"/>
        <v>0.017</v>
      </c>
      <c r="E405" s="448">
        <v>1.7</v>
      </c>
      <c r="F405" s="82">
        <v>1.7</v>
      </c>
      <c r="G405" s="3">
        <v>-1</v>
      </c>
      <c r="H405" s="21">
        <f t="shared" si="24"/>
        <v>0</v>
      </c>
      <c r="I405" s="21">
        <f t="shared" si="27"/>
        <v>0</v>
      </c>
    </row>
    <row r="406" spans="1:9" ht="12.75">
      <c r="A406" s="375" t="s">
        <v>401</v>
      </c>
      <c r="B406" s="397">
        <v>37500</v>
      </c>
      <c r="C406" s="463">
        <f t="shared" si="25"/>
        <v>0.022000000000000002</v>
      </c>
      <c r="D406" s="463">
        <f t="shared" si="26"/>
        <v>0.022000000000000002</v>
      </c>
      <c r="E406" s="448">
        <v>2.2</v>
      </c>
      <c r="F406" s="82">
        <v>2.2</v>
      </c>
      <c r="G406" s="3">
        <v>-1</v>
      </c>
      <c r="H406" s="21">
        <f t="shared" si="24"/>
        <v>0</v>
      </c>
      <c r="I406" s="21">
        <f t="shared" si="27"/>
        <v>0</v>
      </c>
    </row>
    <row r="407" spans="1:9" ht="12.75">
      <c r="A407" s="375" t="s">
        <v>402</v>
      </c>
      <c r="B407" s="397">
        <v>37530</v>
      </c>
      <c r="C407" s="463">
        <f t="shared" si="25"/>
        <v>0.02</v>
      </c>
      <c r="D407" s="463">
        <f t="shared" si="26"/>
        <v>0.02</v>
      </c>
      <c r="E407" s="448">
        <v>2</v>
      </c>
      <c r="F407" s="82">
        <v>2</v>
      </c>
      <c r="G407" s="3">
        <v>-1</v>
      </c>
      <c r="H407" s="21">
        <f t="shared" si="24"/>
        <v>0</v>
      </c>
      <c r="I407" s="21">
        <f t="shared" si="27"/>
        <v>0</v>
      </c>
    </row>
    <row r="408" spans="1:9" ht="12.75">
      <c r="A408" s="375" t="s">
        <v>403</v>
      </c>
      <c r="B408" s="397">
        <v>37561</v>
      </c>
      <c r="C408" s="463">
        <f t="shared" si="25"/>
        <v>0.018000000000000002</v>
      </c>
      <c r="D408" s="463">
        <f t="shared" si="26"/>
        <v>0.018000000000000002</v>
      </c>
      <c r="E408" s="448">
        <v>1.8</v>
      </c>
      <c r="F408" s="82">
        <v>1.8</v>
      </c>
      <c r="G408" s="3">
        <v>-1</v>
      </c>
      <c r="H408" s="21">
        <f t="shared" si="24"/>
        <v>0</v>
      </c>
      <c r="I408" s="21">
        <f t="shared" si="27"/>
        <v>0</v>
      </c>
    </row>
    <row r="409" spans="1:9" ht="12.75">
      <c r="A409" s="375" t="s">
        <v>404</v>
      </c>
      <c r="B409" s="397">
        <v>37591</v>
      </c>
      <c r="C409" s="463">
        <f t="shared" si="25"/>
        <v>0.015</v>
      </c>
      <c r="D409" s="463">
        <f t="shared" si="26"/>
        <v>0.015</v>
      </c>
      <c r="E409" s="448">
        <v>1.5</v>
      </c>
      <c r="F409" s="82">
        <v>1.5</v>
      </c>
      <c r="G409" s="3">
        <v>-1</v>
      </c>
      <c r="H409" s="21">
        <f t="shared" si="24"/>
        <v>0</v>
      </c>
      <c r="I409" s="21">
        <f t="shared" si="27"/>
        <v>0</v>
      </c>
    </row>
    <row r="410" spans="1:9" ht="12.75">
      <c r="A410" s="375" t="s">
        <v>405</v>
      </c>
      <c r="B410" s="397">
        <v>37622</v>
      </c>
      <c r="C410" s="463">
        <f t="shared" si="25"/>
        <v>0.018000000000000002</v>
      </c>
      <c r="D410" s="463">
        <f t="shared" si="26"/>
        <v>0.018000000000000002</v>
      </c>
      <c r="E410" s="448">
        <v>1.8</v>
      </c>
      <c r="F410" s="82">
        <v>1.8</v>
      </c>
      <c r="G410" s="3">
        <v>-1</v>
      </c>
      <c r="H410" s="21">
        <f t="shared" si="24"/>
        <v>0</v>
      </c>
      <c r="I410" s="21">
        <f t="shared" si="27"/>
        <v>0</v>
      </c>
    </row>
    <row r="411" spans="1:9" ht="12.75">
      <c r="A411" s="375" t="s">
        <v>406</v>
      </c>
      <c r="B411" s="397">
        <v>37653</v>
      </c>
      <c r="C411" s="463">
        <f t="shared" si="25"/>
        <v>0.02</v>
      </c>
      <c r="D411" s="463">
        <f t="shared" si="26"/>
        <v>0.02</v>
      </c>
      <c r="E411" s="448">
        <v>2</v>
      </c>
      <c r="F411" s="82">
        <v>2</v>
      </c>
      <c r="G411" s="3">
        <v>-1</v>
      </c>
      <c r="H411" s="21">
        <f t="shared" si="24"/>
        <v>0</v>
      </c>
      <c r="I411" s="21">
        <f t="shared" si="27"/>
        <v>0</v>
      </c>
    </row>
    <row r="412" spans="1:9" ht="12.75">
      <c r="A412" s="375" t="s">
        <v>407</v>
      </c>
      <c r="B412" s="397">
        <v>37681</v>
      </c>
      <c r="C412" s="463">
        <f t="shared" si="25"/>
        <v>0.017</v>
      </c>
      <c r="D412" s="463">
        <f t="shared" si="26"/>
        <v>0.017</v>
      </c>
      <c r="E412" s="448">
        <v>1.7</v>
      </c>
      <c r="F412" s="82">
        <v>1.7</v>
      </c>
      <c r="G412" s="3">
        <v>-1</v>
      </c>
      <c r="H412" s="21">
        <f t="shared" si="24"/>
        <v>0</v>
      </c>
      <c r="I412" s="21">
        <f t="shared" si="27"/>
        <v>0</v>
      </c>
    </row>
    <row r="413" spans="1:9" ht="12.75">
      <c r="A413" s="375" t="s">
        <v>408</v>
      </c>
      <c r="B413" s="397">
        <v>37712</v>
      </c>
      <c r="C413" s="463">
        <f t="shared" si="25"/>
        <v>0.02</v>
      </c>
      <c r="D413" s="463">
        <f t="shared" si="26"/>
        <v>0.02</v>
      </c>
      <c r="E413" s="448">
        <v>2</v>
      </c>
      <c r="F413" s="82">
        <v>2</v>
      </c>
      <c r="G413" s="3">
        <v>-1</v>
      </c>
      <c r="H413" s="21">
        <f t="shared" si="24"/>
        <v>0</v>
      </c>
      <c r="I413" s="21">
        <f t="shared" si="27"/>
        <v>0</v>
      </c>
    </row>
    <row r="414" spans="1:9" ht="12.75">
      <c r="A414" s="375" t="s">
        <v>409</v>
      </c>
      <c r="B414" s="397">
        <v>37742</v>
      </c>
      <c r="C414" s="463">
        <f t="shared" si="25"/>
        <v>0.023</v>
      </c>
      <c r="D414" s="463">
        <f t="shared" si="26"/>
        <v>0.023</v>
      </c>
      <c r="E414" s="448">
        <v>2.3</v>
      </c>
      <c r="F414" s="82">
        <v>2.3</v>
      </c>
      <c r="G414" s="3">
        <v>-1</v>
      </c>
      <c r="H414" s="21">
        <f t="shared" si="24"/>
        <v>0</v>
      </c>
      <c r="I414" s="21">
        <f t="shared" si="27"/>
        <v>0</v>
      </c>
    </row>
    <row r="415" spans="1:9" ht="12.75">
      <c r="A415" s="375" t="s">
        <v>410</v>
      </c>
      <c r="B415" s="397">
        <v>37773</v>
      </c>
      <c r="C415" s="463">
        <f t="shared" si="25"/>
        <v>0.021</v>
      </c>
      <c r="D415" s="463">
        <f t="shared" si="26"/>
        <v>0.021</v>
      </c>
      <c r="E415" s="448">
        <v>2.1</v>
      </c>
      <c r="F415" s="82">
        <v>2.1</v>
      </c>
      <c r="G415" s="3">
        <v>-1</v>
      </c>
      <c r="H415" s="21">
        <f t="shared" si="24"/>
        <v>0</v>
      </c>
      <c r="I415" s="21">
        <f t="shared" si="27"/>
        <v>0</v>
      </c>
    </row>
    <row r="416" spans="1:9" ht="12.75">
      <c r="A416" s="375" t="s">
        <v>411</v>
      </c>
      <c r="B416" s="397">
        <v>37803</v>
      </c>
      <c r="C416" s="463">
        <f t="shared" si="25"/>
        <v>0.027999999999999997</v>
      </c>
      <c r="D416" s="463">
        <f t="shared" si="26"/>
        <v>0.027999999999999997</v>
      </c>
      <c r="E416" s="448">
        <v>2.8</v>
      </c>
      <c r="F416" s="82">
        <v>2.8</v>
      </c>
      <c r="G416" s="3">
        <v>-1</v>
      </c>
      <c r="H416" s="21">
        <f t="shared" si="24"/>
        <v>0</v>
      </c>
      <c r="I416" s="21">
        <f t="shared" si="27"/>
        <v>0</v>
      </c>
    </row>
    <row r="417" spans="1:9" ht="12.75">
      <c r="A417" s="375" t="s">
        <v>412</v>
      </c>
      <c r="B417" s="397">
        <v>37834</v>
      </c>
      <c r="C417" s="463">
        <f t="shared" si="25"/>
        <v>0.025</v>
      </c>
      <c r="D417" s="463">
        <f t="shared" si="26"/>
        <v>0.025</v>
      </c>
      <c r="E417" s="448">
        <v>2.5</v>
      </c>
      <c r="F417" s="82">
        <v>2.5</v>
      </c>
      <c r="G417" s="3">
        <v>-1</v>
      </c>
      <c r="H417" s="21">
        <f t="shared" si="24"/>
        <v>0</v>
      </c>
      <c r="I417" s="21">
        <f t="shared" si="27"/>
        <v>0</v>
      </c>
    </row>
    <row r="418" spans="1:9" ht="12.75">
      <c r="A418" s="375" t="s">
        <v>413</v>
      </c>
      <c r="B418" s="397">
        <v>37865</v>
      </c>
      <c r="C418" s="463">
        <f t="shared" si="25"/>
        <v>0.017</v>
      </c>
      <c r="D418" s="463">
        <f t="shared" si="26"/>
        <v>0.017</v>
      </c>
      <c r="E418" s="448">
        <v>1.7</v>
      </c>
      <c r="F418" s="82">
        <v>1.7</v>
      </c>
      <c r="G418" s="3">
        <v>-1</v>
      </c>
      <c r="H418" s="21">
        <f t="shared" si="24"/>
        <v>0</v>
      </c>
      <c r="I418" s="21">
        <f t="shared" si="27"/>
        <v>0</v>
      </c>
    </row>
    <row r="419" spans="1:9" ht="12.75">
      <c r="A419" s="375" t="s">
        <v>414</v>
      </c>
      <c r="B419" s="397">
        <v>37895</v>
      </c>
      <c r="C419" s="463">
        <f t="shared" si="25"/>
        <v>0.021</v>
      </c>
      <c r="D419" s="463">
        <f t="shared" si="26"/>
        <v>0.021</v>
      </c>
      <c r="E419" s="448">
        <v>2.1</v>
      </c>
      <c r="F419" s="82">
        <v>2.1</v>
      </c>
      <c r="G419" s="3">
        <v>-1</v>
      </c>
      <c r="H419" s="21">
        <f t="shared" si="24"/>
        <v>0</v>
      </c>
      <c r="I419" s="21">
        <f t="shared" si="27"/>
        <v>0</v>
      </c>
    </row>
    <row r="420" spans="1:9" ht="12.75">
      <c r="A420" s="375" t="s">
        <v>415</v>
      </c>
      <c r="B420" s="397">
        <v>37926</v>
      </c>
      <c r="C420" s="463">
        <f t="shared" si="25"/>
        <v>0.022000000000000002</v>
      </c>
      <c r="D420" s="463">
        <f t="shared" si="26"/>
        <v>0.022000000000000002</v>
      </c>
      <c r="E420" s="448">
        <v>2.2</v>
      </c>
      <c r="F420" s="82">
        <v>2.2</v>
      </c>
      <c r="G420" s="3">
        <v>-1</v>
      </c>
      <c r="H420" s="21">
        <f t="shared" si="24"/>
        <v>0</v>
      </c>
      <c r="I420" s="21">
        <f t="shared" si="27"/>
        <v>0</v>
      </c>
    </row>
    <row r="421" spans="1:9" ht="12.75">
      <c r="A421" s="375" t="s">
        <v>416</v>
      </c>
      <c r="B421" s="397">
        <v>37956</v>
      </c>
      <c r="C421" s="463">
        <f t="shared" si="25"/>
        <v>0.024</v>
      </c>
      <c r="D421" s="463">
        <f t="shared" si="26"/>
        <v>0.024</v>
      </c>
      <c r="E421" s="448">
        <v>2.4</v>
      </c>
      <c r="F421" s="82">
        <v>2.4</v>
      </c>
      <c r="G421" s="3">
        <v>-1</v>
      </c>
      <c r="H421" s="21">
        <f t="shared" si="24"/>
        <v>0</v>
      </c>
      <c r="I421" s="21">
        <f t="shared" si="27"/>
        <v>0</v>
      </c>
    </row>
    <row r="422" spans="1:9" ht="12.75">
      <c r="A422" s="375" t="s">
        <v>417</v>
      </c>
      <c r="B422" s="397">
        <v>37987</v>
      </c>
      <c r="C422" s="463">
        <f t="shared" si="25"/>
        <v>0.019</v>
      </c>
      <c r="D422" s="463">
        <f t="shared" si="26"/>
        <v>0.021</v>
      </c>
      <c r="E422" s="448">
        <v>1.9</v>
      </c>
      <c r="F422" s="82">
        <v>2.1</v>
      </c>
      <c r="G422" s="3">
        <v>-1</v>
      </c>
      <c r="H422" s="21">
        <f t="shared" si="24"/>
        <v>0</v>
      </c>
      <c r="I422" s="21">
        <f t="shared" si="27"/>
        <v>0</v>
      </c>
    </row>
    <row r="423" spans="1:9" ht="12.75">
      <c r="A423" s="375" t="s">
        <v>418</v>
      </c>
      <c r="B423" s="397">
        <v>38018</v>
      </c>
      <c r="C423" s="463">
        <f t="shared" si="25"/>
        <v>0.022000000000000002</v>
      </c>
      <c r="D423" s="463">
        <f t="shared" si="26"/>
        <v>0.023</v>
      </c>
      <c r="E423" s="448">
        <v>2.2</v>
      </c>
      <c r="F423" s="82">
        <v>2.3</v>
      </c>
      <c r="G423" s="3">
        <v>-1</v>
      </c>
      <c r="H423" s="21">
        <f t="shared" si="24"/>
        <v>0</v>
      </c>
      <c r="I423" s="21">
        <f t="shared" si="27"/>
        <v>0</v>
      </c>
    </row>
    <row r="424" spans="1:9" ht="12.75">
      <c r="A424" s="375" t="s">
        <v>419</v>
      </c>
      <c r="B424" s="397">
        <v>38047</v>
      </c>
      <c r="C424" s="463">
        <f t="shared" si="25"/>
        <v>0.02</v>
      </c>
      <c r="D424" s="463">
        <f t="shared" si="26"/>
        <v>0.02</v>
      </c>
      <c r="E424" s="448">
        <v>2</v>
      </c>
      <c r="F424" s="82">
        <v>2</v>
      </c>
      <c r="G424" s="3">
        <v>-1</v>
      </c>
      <c r="H424" s="21">
        <f t="shared" si="24"/>
        <v>0</v>
      </c>
      <c r="I424" s="21">
        <f t="shared" si="27"/>
        <v>0</v>
      </c>
    </row>
    <row r="425" spans="1:9" ht="12.75">
      <c r="A425" s="375" t="s">
        <v>420</v>
      </c>
      <c r="B425" s="397">
        <v>38078</v>
      </c>
      <c r="C425" s="463">
        <f t="shared" si="25"/>
        <v>0.022000000000000002</v>
      </c>
      <c r="D425" s="463">
        <f t="shared" si="26"/>
        <v>0.022000000000000002</v>
      </c>
      <c r="E425" s="448">
        <v>2.2</v>
      </c>
      <c r="F425" s="82">
        <v>2.2</v>
      </c>
      <c r="G425" s="3">
        <v>-1</v>
      </c>
      <c r="H425" s="21">
        <f t="shared" si="24"/>
        <v>0</v>
      </c>
      <c r="I425" s="21">
        <f t="shared" si="27"/>
        <v>0</v>
      </c>
    </row>
    <row r="426" spans="1:9" ht="12.75">
      <c r="A426" s="375" t="s">
        <v>421</v>
      </c>
      <c r="B426" s="397">
        <v>38108</v>
      </c>
      <c r="C426" s="463">
        <f t="shared" si="25"/>
        <v>0.016</v>
      </c>
      <c r="D426" s="463">
        <f t="shared" si="26"/>
        <v>0.015</v>
      </c>
      <c r="E426" s="448">
        <v>1.6</v>
      </c>
      <c r="F426" s="82">
        <v>1.5</v>
      </c>
      <c r="G426" s="3">
        <v>-1</v>
      </c>
      <c r="H426" s="21">
        <f t="shared" si="24"/>
        <v>0</v>
      </c>
      <c r="I426" s="21">
        <f t="shared" si="27"/>
        <v>0</v>
      </c>
    </row>
    <row r="427" spans="1:9" ht="12.75">
      <c r="A427" s="375" t="s">
        <v>422</v>
      </c>
      <c r="B427" s="397">
        <v>38139</v>
      </c>
      <c r="C427" s="463">
        <f t="shared" si="25"/>
        <v>0.022000000000000002</v>
      </c>
      <c r="D427" s="463">
        <f t="shared" si="26"/>
        <v>0.021</v>
      </c>
      <c r="E427" s="448">
        <v>2.2</v>
      </c>
      <c r="F427" s="82">
        <v>2.1</v>
      </c>
      <c r="G427" s="3">
        <v>-1</v>
      </c>
      <c r="H427" s="21">
        <f t="shared" si="24"/>
        <v>0</v>
      </c>
      <c r="I427" s="21">
        <f t="shared" si="27"/>
        <v>0</v>
      </c>
    </row>
    <row r="428" spans="1:9" ht="12.75">
      <c r="A428" s="375" t="s">
        <v>423</v>
      </c>
      <c r="B428" s="397">
        <v>38169</v>
      </c>
      <c r="C428" s="463">
        <f t="shared" si="25"/>
        <v>0.018000000000000002</v>
      </c>
      <c r="D428" s="463">
        <f t="shared" si="26"/>
        <v>0.017</v>
      </c>
      <c r="E428" s="448">
        <v>1.8</v>
      </c>
      <c r="F428" s="82">
        <v>1.7</v>
      </c>
      <c r="G428" s="3">
        <v>-1</v>
      </c>
      <c r="H428" s="21">
        <f t="shared" si="24"/>
        <v>0</v>
      </c>
      <c r="I428" s="21">
        <f t="shared" si="27"/>
        <v>0</v>
      </c>
    </row>
    <row r="429" spans="1:9" ht="12.75">
      <c r="A429" s="375" t="s">
        <v>424</v>
      </c>
      <c r="B429" s="397">
        <v>38200</v>
      </c>
      <c r="C429" s="463">
        <f t="shared" si="25"/>
        <v>0.022000000000000002</v>
      </c>
      <c r="D429" s="463">
        <f t="shared" si="26"/>
        <v>0.02</v>
      </c>
      <c r="E429" s="448">
        <v>2.2</v>
      </c>
      <c r="F429" s="82">
        <v>2</v>
      </c>
      <c r="G429" s="3">
        <v>-1</v>
      </c>
      <c r="H429" s="21">
        <f t="shared" si="24"/>
        <v>0</v>
      </c>
      <c r="I429" s="21">
        <f t="shared" si="27"/>
        <v>0</v>
      </c>
    </row>
    <row r="430" spans="1:9" ht="12.75">
      <c r="A430" s="375" t="s">
        <v>425</v>
      </c>
      <c r="B430" s="397">
        <v>38231</v>
      </c>
      <c r="C430" s="463">
        <f t="shared" si="25"/>
        <v>0.013999999999999999</v>
      </c>
      <c r="D430" s="463">
        <f t="shared" si="26"/>
        <v>0.012</v>
      </c>
      <c r="E430" s="448">
        <v>1.4</v>
      </c>
      <c r="F430" s="82">
        <v>1.2</v>
      </c>
      <c r="G430" s="3">
        <v>-1</v>
      </c>
      <c r="H430" s="21">
        <f t="shared" si="24"/>
        <v>0</v>
      </c>
      <c r="I430" s="21">
        <f t="shared" si="27"/>
        <v>0</v>
      </c>
    </row>
    <row r="431" spans="1:9" ht="12.75">
      <c r="A431" s="375" t="s">
        <v>426</v>
      </c>
      <c r="B431" s="397">
        <v>38261</v>
      </c>
      <c r="C431" s="463">
        <f t="shared" si="25"/>
        <v>0.015</v>
      </c>
      <c r="D431" s="463">
        <f t="shared" si="26"/>
        <v>0.013999999999999999</v>
      </c>
      <c r="E431" s="448">
        <v>1.5</v>
      </c>
      <c r="F431" s="82">
        <v>1.4</v>
      </c>
      <c r="G431" s="3">
        <v>-1</v>
      </c>
      <c r="H431" s="21">
        <f t="shared" si="24"/>
        <v>0</v>
      </c>
      <c r="I431" s="21">
        <f t="shared" si="27"/>
        <v>0</v>
      </c>
    </row>
    <row r="432" spans="1:9" ht="12.75">
      <c r="A432" s="375" t="s">
        <v>427</v>
      </c>
      <c r="B432" s="397">
        <v>38292</v>
      </c>
      <c r="C432" s="463">
        <f t="shared" si="25"/>
        <v>0.013999999999999999</v>
      </c>
      <c r="D432" s="463">
        <f t="shared" si="26"/>
        <v>0.012</v>
      </c>
      <c r="E432" s="448">
        <v>1.4</v>
      </c>
      <c r="F432" s="82">
        <v>1.2</v>
      </c>
      <c r="G432" s="3">
        <v>-1</v>
      </c>
      <c r="H432" s="21">
        <f t="shared" si="24"/>
        <v>0</v>
      </c>
      <c r="I432" s="21">
        <f t="shared" si="27"/>
        <v>0</v>
      </c>
    </row>
    <row r="433" spans="1:9" ht="12.75">
      <c r="A433" s="375" t="s">
        <v>428</v>
      </c>
      <c r="B433" s="397">
        <v>38322</v>
      </c>
      <c r="C433" s="463">
        <f t="shared" si="25"/>
        <v>0.045</v>
      </c>
      <c r="D433" s="463">
        <f t="shared" si="26"/>
        <v>0.043</v>
      </c>
      <c r="E433" s="448">
        <v>4.5</v>
      </c>
      <c r="F433" s="82">
        <v>4.3</v>
      </c>
      <c r="G433" s="3">
        <v>-1</v>
      </c>
      <c r="H433" s="21">
        <f t="shared" si="24"/>
        <v>0</v>
      </c>
      <c r="I433" s="21">
        <f t="shared" si="27"/>
        <v>0</v>
      </c>
    </row>
    <row r="434" spans="1:9" ht="12.75">
      <c r="A434" s="375" t="s">
        <v>429</v>
      </c>
      <c r="B434" s="397">
        <v>38353</v>
      </c>
      <c r="C434" s="463">
        <f t="shared" si="25"/>
        <v>0.012</v>
      </c>
      <c r="D434" s="463">
        <f t="shared" si="26"/>
        <v>0.009000000000000001</v>
      </c>
      <c r="E434" s="448">
        <v>1.2</v>
      </c>
      <c r="F434" s="82">
        <v>0.9</v>
      </c>
      <c r="G434" s="3">
        <v>-1</v>
      </c>
      <c r="H434" s="21">
        <f t="shared" si="24"/>
        <v>0</v>
      </c>
      <c r="I434" s="21">
        <f t="shared" si="27"/>
        <v>0</v>
      </c>
    </row>
    <row r="435" spans="1:9" ht="12.75">
      <c r="A435" s="375" t="s">
        <v>430</v>
      </c>
      <c r="B435" s="397">
        <v>38384</v>
      </c>
      <c r="C435" s="463">
        <f t="shared" si="25"/>
        <v>0.009000000000000001</v>
      </c>
      <c r="D435" s="463">
        <f t="shared" si="26"/>
        <v>0.006</v>
      </c>
      <c r="E435" s="448">
        <v>0.9</v>
      </c>
      <c r="F435" s="82">
        <v>0.6</v>
      </c>
      <c r="G435" s="3">
        <v>-1</v>
      </c>
      <c r="H435" s="21">
        <f t="shared" si="24"/>
        <v>0</v>
      </c>
      <c r="I435" s="21">
        <f t="shared" si="27"/>
        <v>0</v>
      </c>
    </row>
    <row r="436" spans="1:9" ht="12.75">
      <c r="A436" s="375" t="s">
        <v>431</v>
      </c>
      <c r="B436" s="397">
        <v>38412</v>
      </c>
      <c r="C436" s="463">
        <f t="shared" si="25"/>
        <v>0.009000000000000001</v>
      </c>
      <c r="D436" s="463">
        <f t="shared" si="26"/>
        <v>0.002</v>
      </c>
      <c r="E436" s="448">
        <v>0.9</v>
      </c>
      <c r="F436" s="82">
        <v>0.2</v>
      </c>
      <c r="G436" s="3">
        <v>-1</v>
      </c>
      <c r="H436" s="21">
        <f t="shared" si="24"/>
        <v>0</v>
      </c>
      <c r="I436" s="21">
        <f t="shared" si="27"/>
        <v>0</v>
      </c>
    </row>
    <row r="437" spans="1:9" ht="12.75">
      <c r="A437" s="375" t="s">
        <v>432</v>
      </c>
      <c r="B437" s="397">
        <v>38443</v>
      </c>
      <c r="C437" s="463">
        <f t="shared" si="25"/>
        <v>0.006</v>
      </c>
      <c r="D437" s="463">
        <f t="shared" si="26"/>
        <v>-0.004</v>
      </c>
      <c r="E437" s="448">
        <v>0.6</v>
      </c>
      <c r="F437" s="448">
        <v>-0.4</v>
      </c>
      <c r="G437" s="3">
        <v>-1</v>
      </c>
      <c r="H437" s="21">
        <f t="shared" si="24"/>
        <v>0</v>
      </c>
      <c r="I437" s="21">
        <f t="shared" si="27"/>
        <v>0</v>
      </c>
    </row>
    <row r="438" spans="1:9" ht="12.75">
      <c r="A438" s="375" t="s">
        <v>433</v>
      </c>
      <c r="B438" s="397">
        <v>38473</v>
      </c>
      <c r="C438" s="463">
        <f t="shared" si="25"/>
        <v>0.011000000000000001</v>
      </c>
      <c r="D438" s="463">
        <f t="shared" si="26"/>
        <v>-0.001</v>
      </c>
      <c r="E438" s="448">
        <v>1.1</v>
      </c>
      <c r="F438" s="448">
        <v>-0.1</v>
      </c>
      <c r="G438" s="3">
        <v>-1</v>
      </c>
      <c r="H438" s="21">
        <f t="shared" si="24"/>
        <v>0</v>
      </c>
      <c r="I438" s="21">
        <f t="shared" si="27"/>
        <v>0</v>
      </c>
    </row>
    <row r="439" spans="1:9" ht="12.75">
      <c r="A439" s="375" t="s">
        <v>434</v>
      </c>
      <c r="B439" s="397">
        <v>38504</v>
      </c>
      <c r="C439" s="463">
        <f t="shared" si="25"/>
        <v>0.006</v>
      </c>
      <c r="D439" s="463">
        <f t="shared" si="26"/>
        <v>-0.005</v>
      </c>
      <c r="E439" s="448">
        <v>0.6</v>
      </c>
      <c r="F439" s="448">
        <v>-0.5</v>
      </c>
      <c r="G439" s="3">
        <v>-1</v>
      </c>
      <c r="H439" s="21">
        <f t="shared" si="24"/>
        <v>0</v>
      </c>
      <c r="I439" s="21">
        <f t="shared" si="27"/>
        <v>0</v>
      </c>
    </row>
    <row r="440" spans="1:9" ht="12.75">
      <c r="A440" s="375" t="s">
        <v>435</v>
      </c>
      <c r="B440" s="397">
        <v>38534</v>
      </c>
      <c r="C440" s="463">
        <f t="shared" si="25"/>
        <v>0.002</v>
      </c>
      <c r="D440" s="463">
        <f t="shared" si="26"/>
        <v>-0.009000000000000001</v>
      </c>
      <c r="E440" s="448">
        <v>0.2</v>
      </c>
      <c r="F440" s="448">
        <v>-0.9</v>
      </c>
      <c r="G440" s="3">
        <v>-1</v>
      </c>
      <c r="H440" s="21">
        <f t="shared" si="24"/>
        <v>0</v>
      </c>
      <c r="I440" s="21">
        <f t="shared" si="27"/>
        <v>0</v>
      </c>
    </row>
    <row r="441" spans="1:9" ht="12.75">
      <c r="A441" s="375" t="s">
        <v>436</v>
      </c>
      <c r="B441" s="397">
        <v>38565</v>
      </c>
      <c r="C441" s="463">
        <f t="shared" si="25"/>
        <v>-0.023</v>
      </c>
      <c r="D441" s="463">
        <f t="shared" si="26"/>
        <v>-0.03</v>
      </c>
      <c r="E441" s="448">
        <v>-2.3</v>
      </c>
      <c r="F441" s="448">
        <v>-3</v>
      </c>
      <c r="G441" s="3">
        <v>-1</v>
      </c>
      <c r="H441" s="21">
        <f t="shared" si="24"/>
        <v>0</v>
      </c>
      <c r="I441" s="21">
        <f t="shared" si="27"/>
        <v>0</v>
      </c>
    </row>
    <row r="442" spans="1:9" ht="12.75">
      <c r="A442" s="375" t="s">
        <v>437</v>
      </c>
      <c r="B442" s="397">
        <v>38596</v>
      </c>
      <c r="C442" s="463">
        <f t="shared" si="25"/>
        <v>0.005</v>
      </c>
      <c r="D442" s="463">
        <f t="shared" si="26"/>
        <v>-0.005</v>
      </c>
      <c r="E442" s="448">
        <v>0.5</v>
      </c>
      <c r="F442" s="448">
        <v>-0.5</v>
      </c>
      <c r="G442" s="3">
        <v>-1</v>
      </c>
      <c r="H442" s="21">
        <f t="shared" si="24"/>
        <v>0</v>
      </c>
      <c r="I442" s="21">
        <f t="shared" si="27"/>
        <v>0</v>
      </c>
    </row>
    <row r="443" spans="1:9" ht="12.75">
      <c r="A443" s="375" t="s">
        <v>438</v>
      </c>
      <c r="B443" s="397">
        <v>38626</v>
      </c>
      <c r="C443" s="463">
        <f t="shared" si="25"/>
        <v>0.005</v>
      </c>
      <c r="D443" s="463">
        <f t="shared" si="26"/>
        <v>-0.003</v>
      </c>
      <c r="E443" s="448">
        <v>0.5</v>
      </c>
      <c r="F443" s="448">
        <v>-0.3</v>
      </c>
      <c r="G443" s="3">
        <v>-1</v>
      </c>
      <c r="H443" s="21">
        <f t="shared" si="24"/>
        <v>0</v>
      </c>
      <c r="I443" s="21">
        <f t="shared" si="27"/>
        <v>0</v>
      </c>
    </row>
    <row r="444" spans="1:9" ht="12.75">
      <c r="A444" s="375" t="s">
        <v>439</v>
      </c>
      <c r="B444" s="397">
        <v>38657</v>
      </c>
      <c r="C444" s="463">
        <f t="shared" si="25"/>
        <v>0.008</v>
      </c>
      <c r="D444" s="463">
        <f t="shared" si="26"/>
        <v>-0.003</v>
      </c>
      <c r="E444" s="448">
        <v>0.8</v>
      </c>
      <c r="F444" s="448">
        <v>-0.3</v>
      </c>
      <c r="G444" s="3">
        <v>-1</v>
      </c>
      <c r="H444" s="21">
        <f t="shared" si="24"/>
        <v>0</v>
      </c>
      <c r="I444" s="21">
        <f t="shared" si="27"/>
        <v>0</v>
      </c>
    </row>
    <row r="445" spans="1:9" ht="12.75">
      <c r="A445" s="375" t="s">
        <v>440</v>
      </c>
      <c r="B445" s="397">
        <v>38687</v>
      </c>
      <c r="C445" s="463">
        <f t="shared" si="25"/>
        <v>0.01</v>
      </c>
      <c r="D445" s="463">
        <f t="shared" si="26"/>
        <v>-0.003</v>
      </c>
      <c r="E445" s="448">
        <v>1</v>
      </c>
      <c r="F445" s="448">
        <v>-0.3</v>
      </c>
      <c r="G445" s="3">
        <v>-1</v>
      </c>
      <c r="H445" s="21">
        <f t="shared" si="24"/>
        <v>0</v>
      </c>
      <c r="I445" s="21">
        <f t="shared" si="27"/>
        <v>0</v>
      </c>
    </row>
    <row r="446" spans="1:9" ht="12.75">
      <c r="A446" s="375" t="s">
        <v>441</v>
      </c>
      <c r="B446" s="397">
        <v>38718</v>
      </c>
      <c r="C446" s="463">
        <f t="shared" si="25"/>
        <v>0.011000000000000001</v>
      </c>
      <c r="D446" s="463">
        <f t="shared" si="26"/>
        <v>-0.003</v>
      </c>
      <c r="E446" s="448">
        <v>1.1</v>
      </c>
      <c r="F446" s="448">
        <v>-0.3</v>
      </c>
      <c r="G446" s="3">
        <v>-1</v>
      </c>
      <c r="H446" s="21">
        <f t="shared" si="24"/>
        <v>0</v>
      </c>
      <c r="I446" s="21">
        <f t="shared" si="27"/>
        <v>0</v>
      </c>
    </row>
    <row r="447" spans="1:9" ht="12.75">
      <c r="A447" s="375" t="s">
        <v>442</v>
      </c>
      <c r="B447" s="397">
        <v>38749</v>
      </c>
      <c r="C447" s="463">
        <f t="shared" si="25"/>
        <v>0.008</v>
      </c>
      <c r="D447" s="463">
        <f t="shared" si="26"/>
        <v>-0.003</v>
      </c>
      <c r="E447" s="448">
        <v>0.8</v>
      </c>
      <c r="F447" s="448">
        <v>-0.3</v>
      </c>
      <c r="G447" s="3">
        <v>-1</v>
      </c>
      <c r="H447" s="21">
        <f t="shared" si="24"/>
        <v>0</v>
      </c>
      <c r="I447" s="21">
        <f t="shared" si="27"/>
        <v>0</v>
      </c>
    </row>
    <row r="448" spans="1:9" ht="12.75">
      <c r="A448" s="375" t="s">
        <v>846</v>
      </c>
      <c r="B448" s="397">
        <v>38777</v>
      </c>
      <c r="C448" s="463">
        <f t="shared" si="25"/>
        <v>0.008</v>
      </c>
      <c r="D448" s="463">
        <f t="shared" si="26"/>
        <v>-0.004</v>
      </c>
      <c r="E448" s="448">
        <v>0.8</v>
      </c>
      <c r="F448" s="448">
        <v>-0.4</v>
      </c>
      <c r="G448" s="3">
        <v>-1</v>
      </c>
      <c r="H448" s="21">
        <f t="shared" si="24"/>
        <v>0</v>
      </c>
      <c r="I448" s="21">
        <f aca="true" t="shared" si="28" ref="I448:I459">IF(G448=-1,0,-99999999)</f>
        <v>0</v>
      </c>
    </row>
    <row r="449" spans="1:9" ht="12.75">
      <c r="A449" s="375" t="s">
        <v>847</v>
      </c>
      <c r="B449" s="397">
        <v>38808</v>
      </c>
      <c r="C449" s="463">
        <f t="shared" si="25"/>
        <v>0.004</v>
      </c>
      <c r="D449" s="463">
        <f t="shared" si="26"/>
        <v>-0.01</v>
      </c>
      <c r="E449" s="448">
        <v>0.4</v>
      </c>
      <c r="F449" s="448">
        <v>-1</v>
      </c>
      <c r="G449" s="3">
        <v>-1</v>
      </c>
      <c r="H449" s="21">
        <f t="shared" si="24"/>
        <v>0</v>
      </c>
      <c r="I449" s="21">
        <f t="shared" si="28"/>
        <v>0</v>
      </c>
    </row>
    <row r="450" spans="1:9" ht="12.75">
      <c r="A450" s="375" t="s">
        <v>848</v>
      </c>
      <c r="B450" s="397">
        <v>38838</v>
      </c>
      <c r="C450" s="463">
        <f t="shared" si="25"/>
        <v>0.001</v>
      </c>
      <c r="D450" s="463">
        <f t="shared" si="26"/>
        <v>-0.016</v>
      </c>
      <c r="E450" s="448">
        <v>0.1</v>
      </c>
      <c r="F450" s="448">
        <v>-1.6</v>
      </c>
      <c r="G450" s="3">
        <v>-1</v>
      </c>
      <c r="H450" s="21">
        <f t="shared" si="24"/>
        <v>0</v>
      </c>
      <c r="I450" s="21">
        <f t="shared" si="28"/>
        <v>0</v>
      </c>
    </row>
    <row r="451" spans="1:9" ht="12.75">
      <c r="A451" s="375" t="s">
        <v>849</v>
      </c>
      <c r="B451" s="397">
        <v>38869</v>
      </c>
      <c r="C451" s="463">
        <f t="shared" si="25"/>
        <v>0.005</v>
      </c>
      <c r="D451" s="463">
        <f t="shared" si="26"/>
        <v>-0.015</v>
      </c>
      <c r="E451" s="448">
        <v>0.5</v>
      </c>
      <c r="F451" s="448">
        <v>-1.5</v>
      </c>
      <c r="G451" s="3">
        <v>-1</v>
      </c>
      <c r="H451" s="21">
        <f t="shared" si="24"/>
        <v>0</v>
      </c>
      <c r="I451" s="21">
        <f t="shared" si="28"/>
        <v>0</v>
      </c>
    </row>
    <row r="452" spans="1:9" ht="12.75">
      <c r="A452" s="375" t="s">
        <v>850</v>
      </c>
      <c r="B452" s="397">
        <v>38899</v>
      </c>
      <c r="C452" s="463">
        <f t="shared" si="25"/>
        <v>-0.003</v>
      </c>
      <c r="D452" s="463">
        <f t="shared" si="26"/>
        <v>-0.017</v>
      </c>
      <c r="E452" s="448">
        <v>-0.3</v>
      </c>
      <c r="F452" s="448">
        <v>-1.7</v>
      </c>
      <c r="G452" s="3">
        <v>-1</v>
      </c>
      <c r="H452" s="21">
        <f t="shared" si="24"/>
        <v>0</v>
      </c>
      <c r="I452" s="21">
        <f t="shared" si="28"/>
        <v>0</v>
      </c>
    </row>
    <row r="453" spans="1:9" ht="12.75">
      <c r="A453" s="375" t="s">
        <v>851</v>
      </c>
      <c r="B453" s="397">
        <v>38930</v>
      </c>
      <c r="C453" s="463">
        <f t="shared" si="25"/>
        <v>-0.001</v>
      </c>
      <c r="D453" s="463">
        <f t="shared" si="26"/>
        <v>-0.015</v>
      </c>
      <c r="E453" s="448">
        <v>-0.1</v>
      </c>
      <c r="F453" s="448">
        <v>-1.5</v>
      </c>
      <c r="G453" s="3">
        <v>-1</v>
      </c>
      <c r="H453" s="21">
        <f t="shared" si="24"/>
        <v>0</v>
      </c>
      <c r="I453" s="21">
        <f t="shared" si="28"/>
        <v>0</v>
      </c>
    </row>
    <row r="454" spans="1:9" ht="12.75">
      <c r="A454" s="375" t="s">
        <v>852</v>
      </c>
      <c r="B454" s="397">
        <v>38961</v>
      </c>
      <c r="C454" s="463">
        <f t="shared" si="25"/>
        <v>0.004</v>
      </c>
      <c r="D454" s="463">
        <f t="shared" si="26"/>
        <v>-0.01</v>
      </c>
      <c r="E454" s="448">
        <v>0.4</v>
      </c>
      <c r="F454" s="448">
        <v>-1</v>
      </c>
      <c r="G454" s="3">
        <v>-1</v>
      </c>
      <c r="H454" s="21">
        <f t="shared" si="24"/>
        <v>0</v>
      </c>
      <c r="I454" s="21">
        <f t="shared" si="28"/>
        <v>0</v>
      </c>
    </row>
    <row r="455" spans="1:9" ht="12.75">
      <c r="A455" s="375" t="s">
        <v>853</v>
      </c>
      <c r="B455" s="397">
        <v>38991</v>
      </c>
      <c r="C455" s="463">
        <f t="shared" si="25"/>
        <v>0.004</v>
      </c>
      <c r="D455" s="463">
        <f t="shared" si="26"/>
        <v>-0.008</v>
      </c>
      <c r="E455" s="448">
        <v>0.4</v>
      </c>
      <c r="F455" s="448">
        <v>-0.8</v>
      </c>
      <c r="G455" s="3">
        <v>-1</v>
      </c>
      <c r="H455" s="21">
        <f t="shared" si="24"/>
        <v>0</v>
      </c>
      <c r="I455" s="21">
        <f t="shared" si="28"/>
        <v>0</v>
      </c>
    </row>
    <row r="456" spans="1:9" ht="12.75">
      <c r="A456" s="375" t="s">
        <v>854</v>
      </c>
      <c r="B456" s="397">
        <v>39022</v>
      </c>
      <c r="C456" s="463">
        <f t="shared" si="25"/>
        <v>0.005</v>
      </c>
      <c r="D456" s="463">
        <f t="shared" si="26"/>
        <v>-0.009000000000000001</v>
      </c>
      <c r="E456" s="448">
        <v>0.5</v>
      </c>
      <c r="F456" s="448">
        <v>-0.9</v>
      </c>
      <c r="G456" s="3">
        <v>-1</v>
      </c>
      <c r="H456" s="21">
        <f t="shared" si="24"/>
        <v>0</v>
      </c>
      <c r="I456" s="21">
        <f t="shared" si="28"/>
        <v>0</v>
      </c>
    </row>
    <row r="457" spans="1:9" ht="12.75">
      <c r="A457" s="375" t="s">
        <v>855</v>
      </c>
      <c r="B457" s="397">
        <v>39052</v>
      </c>
      <c r="C457" s="463">
        <f t="shared" si="25"/>
        <v>0.003</v>
      </c>
      <c r="D457" s="463">
        <f t="shared" si="26"/>
        <v>-0.011000000000000001</v>
      </c>
      <c r="E457" s="448">
        <v>0.3</v>
      </c>
      <c r="F457" s="448">
        <v>-1.1</v>
      </c>
      <c r="G457" s="3">
        <v>-1</v>
      </c>
      <c r="H457" s="21">
        <f t="shared" si="24"/>
        <v>0</v>
      </c>
      <c r="I457" s="21">
        <f t="shared" si="28"/>
        <v>0</v>
      </c>
    </row>
    <row r="458" spans="1:10" ht="12.75">
      <c r="A458" s="375" t="s">
        <v>856</v>
      </c>
      <c r="B458" s="397">
        <v>39083</v>
      </c>
      <c r="C458" s="463">
        <f t="shared" si="25"/>
        <v>0.008</v>
      </c>
      <c r="D458" s="463">
        <f t="shared" si="26"/>
        <v>-0.008</v>
      </c>
      <c r="E458" s="448">
        <v>0.8</v>
      </c>
      <c r="F458" s="448">
        <v>-0.8</v>
      </c>
      <c r="G458" s="3">
        <v>-1</v>
      </c>
      <c r="H458" s="21">
        <f aca="true" t="shared" si="29" ref="H458:H464">IF(G458=1,99999999,0)</f>
        <v>0</v>
      </c>
      <c r="I458" s="21">
        <f t="shared" si="28"/>
        <v>0</v>
      </c>
      <c r="J458" s="14"/>
    </row>
    <row r="459" spans="1:9" ht="12.75">
      <c r="A459" s="375" t="s">
        <v>857</v>
      </c>
      <c r="B459" s="397">
        <v>39114</v>
      </c>
      <c r="C459" s="463">
        <f t="shared" si="25"/>
        <v>0.009000000000000001</v>
      </c>
      <c r="D459" s="463">
        <f t="shared" si="26"/>
        <v>-0.008</v>
      </c>
      <c r="E459" s="448">
        <v>0.9</v>
      </c>
      <c r="F459" s="448">
        <v>-0.8</v>
      </c>
      <c r="G459" s="3">
        <v>-1</v>
      </c>
      <c r="H459" s="21">
        <f t="shared" si="29"/>
        <v>0</v>
      </c>
      <c r="I459" s="21">
        <f t="shared" si="28"/>
        <v>0</v>
      </c>
    </row>
    <row r="460" spans="1:9" ht="12.75">
      <c r="A460" s="375" t="s">
        <v>910</v>
      </c>
      <c r="B460" s="397">
        <v>39142</v>
      </c>
      <c r="C460" s="463">
        <f t="shared" si="25"/>
        <v>0.015</v>
      </c>
      <c r="D460" s="463">
        <f t="shared" si="26"/>
        <v>-0.004</v>
      </c>
      <c r="E460" s="448">
        <v>1.5</v>
      </c>
      <c r="F460" s="448">
        <v>-0.4</v>
      </c>
      <c r="G460" s="3">
        <v>-1</v>
      </c>
      <c r="H460" s="21">
        <f t="shared" si="29"/>
        <v>0</v>
      </c>
      <c r="I460" s="21">
        <f>IF(G460=-1,0,-99999999)</f>
        <v>0</v>
      </c>
    </row>
    <row r="461" spans="1:9" ht="12.75">
      <c r="A461" s="375" t="s">
        <v>911</v>
      </c>
      <c r="B461" s="397">
        <v>39173</v>
      </c>
      <c r="C461" s="463">
        <f t="shared" si="25"/>
        <v>0.006</v>
      </c>
      <c r="D461" s="463">
        <f t="shared" si="26"/>
        <v>-0.012</v>
      </c>
      <c r="E461" s="448">
        <v>0.6</v>
      </c>
      <c r="F461" s="448">
        <v>-1.2</v>
      </c>
      <c r="G461" s="3">
        <v>-1</v>
      </c>
      <c r="H461" s="21">
        <f t="shared" si="29"/>
        <v>0</v>
      </c>
      <c r="I461" s="21">
        <f>IF(G461=-1,0,-99999999)</f>
        <v>0</v>
      </c>
    </row>
    <row r="462" spans="1:9" ht="12.75">
      <c r="A462" s="375" t="s">
        <v>1051</v>
      </c>
      <c r="B462" s="397">
        <v>39203</v>
      </c>
      <c r="C462" s="463">
        <f t="shared" si="25"/>
        <v>0.004</v>
      </c>
      <c r="D462" s="463">
        <f t="shared" si="26"/>
        <v>-0.013999999999999999</v>
      </c>
      <c r="E462" s="448">
        <v>0.4</v>
      </c>
      <c r="F462" s="448">
        <v>-1.4</v>
      </c>
      <c r="G462" s="3">
        <v>-1</v>
      </c>
      <c r="H462" s="21">
        <f t="shared" si="29"/>
        <v>0</v>
      </c>
      <c r="I462" s="21">
        <f>IF(G462=-1,0,-99999999)</f>
        <v>0</v>
      </c>
    </row>
    <row r="463" spans="1:9" ht="12.75">
      <c r="A463" s="375" t="s">
        <v>1052</v>
      </c>
      <c r="B463" s="397">
        <v>39234</v>
      </c>
      <c r="C463" s="463">
        <f>E463*0.01</f>
        <v>0.006</v>
      </c>
      <c r="D463" s="464"/>
      <c r="E463" s="448">
        <v>0.6</v>
      </c>
      <c r="F463" s="456"/>
      <c r="G463" s="3">
        <v>-1</v>
      </c>
      <c r="H463" s="21">
        <f t="shared" si="29"/>
        <v>0</v>
      </c>
      <c r="I463" s="21">
        <f>IF(G463=-1,0,-99999999)</f>
        <v>0</v>
      </c>
    </row>
    <row r="464" spans="1:9" ht="12.75">
      <c r="A464" s="375" t="s">
        <v>1053</v>
      </c>
      <c r="B464" s="397">
        <v>39264</v>
      </c>
      <c r="C464" s="465"/>
      <c r="D464" s="465"/>
      <c r="E464" s="453" t="e">
        <v>#N/A</v>
      </c>
      <c r="F464" s="452"/>
      <c r="G464" s="3">
        <v>-1</v>
      </c>
      <c r="H464" s="21">
        <f t="shared" si="29"/>
        <v>0</v>
      </c>
      <c r="I464" s="21">
        <f>IF(G464=-1,0,-99999999)</f>
        <v>0</v>
      </c>
    </row>
    <row r="465" ht="12.75">
      <c r="F465" s="454"/>
    </row>
  </sheetData>
  <conditionalFormatting sqref="E437:F463">
    <cfRule type="cellIs" priority="1" dxfId="0" operator="lessThan" stopIfTrue="1">
      <formula>0</formula>
    </cfRule>
  </conditionalFormatting>
  <conditionalFormatting sqref="C1:D11 C13:D65536">
    <cfRule type="cellIs" priority="2" dxfId="1" operator="lessThan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X341"/>
  <sheetViews>
    <sheetView zoomScale="85" zoomScaleNormal="85" workbookViewId="0" topLeftCell="B1">
      <selection activeCell="I24" sqref="I24"/>
    </sheetView>
  </sheetViews>
  <sheetFormatPr defaultColWidth="9.140625" defaultRowHeight="12.75"/>
  <cols>
    <col min="1" max="1" width="6.28125" style="0" hidden="1" customWidth="1"/>
    <col min="2" max="2" width="11.140625" style="302" customWidth="1"/>
    <col min="3" max="3" width="17.00390625" style="1" customWidth="1"/>
    <col min="4" max="4" width="13.421875" style="1" customWidth="1"/>
    <col min="5" max="5" width="16.00390625" style="1" customWidth="1"/>
    <col min="6" max="6" width="13.57421875" style="0" customWidth="1"/>
    <col min="7" max="7" width="10.00390625" style="0" customWidth="1"/>
    <col min="8" max="8" width="10.140625" style="0" customWidth="1"/>
    <col min="9" max="9" width="16.140625" style="72" customWidth="1"/>
    <col min="10" max="10" width="15.140625" style="1" customWidth="1"/>
    <col min="11" max="11" width="14.57421875" style="71" customWidth="1"/>
    <col min="12" max="12" width="10.421875" style="84" customWidth="1"/>
    <col min="13" max="15" width="14.8515625" style="63" customWidth="1"/>
    <col min="16" max="16" width="16.00390625" style="63" customWidth="1"/>
    <col min="17" max="17" width="14.57421875" style="71" customWidth="1"/>
    <col min="18" max="18" width="14.00390625" style="84" customWidth="1"/>
    <col min="19" max="21" width="14.8515625" style="63" customWidth="1"/>
    <col min="22" max="22" width="14.8515625" style="1" customWidth="1"/>
    <col min="23" max="23" width="11.8515625" style="1" customWidth="1"/>
    <col min="24" max="24" width="13.7109375" style="1" customWidth="1"/>
  </cols>
  <sheetData>
    <row r="1" spans="2:14" ht="20.25">
      <c r="B1" s="299" t="s">
        <v>939</v>
      </c>
      <c r="E1"/>
      <c r="I1"/>
      <c r="N1" s="94"/>
    </row>
    <row r="2" spans="2:14" ht="13.5" thickBot="1">
      <c r="B2" s="300" t="s">
        <v>935</v>
      </c>
      <c r="E2"/>
      <c r="I2"/>
      <c r="J2" s="184" t="s">
        <v>941</v>
      </c>
      <c r="N2" s="94"/>
    </row>
    <row r="3" spans="2:24" ht="16.5" thickBot="1">
      <c r="B3" s="300" t="s">
        <v>942</v>
      </c>
      <c r="C3"/>
      <c r="D3"/>
      <c r="E3"/>
      <c r="I3"/>
      <c r="J3" s="182" t="s">
        <v>938</v>
      </c>
      <c r="K3" s="182" t="s">
        <v>938</v>
      </c>
      <c r="L3" s="497" t="s">
        <v>897</v>
      </c>
      <c r="M3" s="497"/>
      <c r="N3" s="497"/>
      <c r="O3" s="497"/>
      <c r="P3" s="498"/>
      <c r="Q3" s="182" t="s">
        <v>938</v>
      </c>
      <c r="R3" s="135"/>
      <c r="S3" s="499" t="s">
        <v>864</v>
      </c>
      <c r="T3" s="499"/>
      <c r="U3" s="499"/>
      <c r="V3" s="499"/>
      <c r="W3" s="499"/>
      <c r="X3" s="498"/>
    </row>
    <row r="4" spans="1:24" ht="15" customHeight="1">
      <c r="A4" s="66"/>
      <c r="B4" s="305"/>
      <c r="C4"/>
      <c r="E4"/>
      <c r="I4"/>
      <c r="J4" s="146"/>
      <c r="K4" s="152"/>
      <c r="L4" s="97"/>
      <c r="M4" s="493" t="s">
        <v>898</v>
      </c>
      <c r="N4" s="493"/>
      <c r="O4" s="494"/>
      <c r="P4" s="495" t="s">
        <v>923</v>
      </c>
      <c r="Q4" s="149"/>
      <c r="R4" s="492"/>
      <c r="S4" s="500" t="s">
        <v>866</v>
      </c>
      <c r="T4" s="500"/>
      <c r="U4" s="500"/>
      <c r="V4" s="501"/>
      <c r="W4" s="502" t="s">
        <v>867</v>
      </c>
      <c r="X4" s="503" t="s">
        <v>865</v>
      </c>
    </row>
    <row r="5" spans="1:24" ht="58.5" customHeight="1" thickBot="1">
      <c r="A5" s="66"/>
      <c r="B5" s="306"/>
      <c r="C5" s="83" t="s">
        <v>940</v>
      </c>
      <c r="D5"/>
      <c r="E5"/>
      <c r="I5"/>
      <c r="J5" s="146"/>
      <c r="K5" s="152"/>
      <c r="L5" s="98"/>
      <c r="M5" s="88" t="s">
        <v>868</v>
      </c>
      <c r="N5" s="88" t="s">
        <v>922</v>
      </c>
      <c r="O5" s="88" t="s">
        <v>757</v>
      </c>
      <c r="P5" s="496"/>
      <c r="Q5" s="149"/>
      <c r="R5" s="492"/>
      <c r="S5" s="99" t="s">
        <v>870</v>
      </c>
      <c r="T5" s="105" t="s">
        <v>871</v>
      </c>
      <c r="U5" s="105" t="s">
        <v>872</v>
      </c>
      <c r="V5" s="100" t="s">
        <v>869</v>
      </c>
      <c r="W5" s="502"/>
      <c r="X5" s="504"/>
    </row>
    <row r="6" spans="1:24" ht="16.5" customHeight="1">
      <c r="A6" s="73" t="s">
        <v>873</v>
      </c>
      <c r="B6" s="307" t="s">
        <v>14</v>
      </c>
      <c r="C6" s="181" t="s">
        <v>937</v>
      </c>
      <c r="D6" s="120"/>
      <c r="E6" s="121"/>
      <c r="F6" s="122" t="s">
        <v>808</v>
      </c>
      <c r="G6" s="123"/>
      <c r="H6" s="123"/>
      <c r="I6" s="183" t="s">
        <v>810</v>
      </c>
      <c r="J6" s="146"/>
      <c r="K6" s="152"/>
      <c r="L6" s="98"/>
      <c r="M6" s="93" t="s">
        <v>874</v>
      </c>
      <c r="N6" s="93" t="s">
        <v>875</v>
      </c>
      <c r="O6" s="93" t="s">
        <v>876</v>
      </c>
      <c r="P6" s="153" t="s">
        <v>877</v>
      </c>
      <c r="Q6" s="149"/>
      <c r="R6" s="106" t="s">
        <v>878</v>
      </c>
      <c r="S6" s="89" t="s">
        <v>879</v>
      </c>
      <c r="T6" s="90" t="s">
        <v>880</v>
      </c>
      <c r="U6" s="90" t="s">
        <v>881</v>
      </c>
      <c r="V6" s="101" t="s">
        <v>882</v>
      </c>
      <c r="W6" s="103" t="s">
        <v>883</v>
      </c>
      <c r="X6" s="136" t="s">
        <v>884</v>
      </c>
    </row>
    <row r="7" spans="1:24" ht="72.75" customHeight="1">
      <c r="A7" s="74" t="s">
        <v>123</v>
      </c>
      <c r="B7" s="306"/>
      <c r="C7" s="489" t="s">
        <v>926</v>
      </c>
      <c r="D7" s="486" t="s">
        <v>895</v>
      </c>
      <c r="E7" s="486" t="s">
        <v>896</v>
      </c>
      <c r="F7" s="173" t="s">
        <v>957</v>
      </c>
      <c r="G7" s="186" t="s">
        <v>943</v>
      </c>
      <c r="H7" s="186" t="s">
        <v>944</v>
      </c>
      <c r="I7" s="124" t="s">
        <v>979</v>
      </c>
      <c r="J7" s="147" t="s">
        <v>925</v>
      </c>
      <c r="K7" s="154" t="s">
        <v>897</v>
      </c>
      <c r="L7" s="98" t="s">
        <v>898</v>
      </c>
      <c r="M7" s="87" t="s">
        <v>128</v>
      </c>
      <c r="N7" s="87" t="s">
        <v>885</v>
      </c>
      <c r="O7" s="179" t="s">
        <v>886</v>
      </c>
      <c r="P7" s="155" t="s">
        <v>887</v>
      </c>
      <c r="Q7" s="150" t="s">
        <v>924</v>
      </c>
      <c r="R7" s="174" t="s">
        <v>888</v>
      </c>
      <c r="S7" s="175" t="s">
        <v>889</v>
      </c>
      <c r="T7" s="176" t="s">
        <v>890</v>
      </c>
      <c r="U7" s="180" t="s">
        <v>891</v>
      </c>
      <c r="V7" s="177" t="s">
        <v>892</v>
      </c>
      <c r="W7" s="174" t="s">
        <v>893</v>
      </c>
      <c r="X7" s="178" t="s">
        <v>894</v>
      </c>
    </row>
    <row r="8" spans="1:24" ht="12.75" customHeight="1">
      <c r="A8" s="38" t="s">
        <v>122</v>
      </c>
      <c r="B8" s="301" t="s">
        <v>915</v>
      </c>
      <c r="C8" s="490"/>
      <c r="D8" s="487"/>
      <c r="E8" s="487"/>
      <c r="F8" s="113" t="s">
        <v>809</v>
      </c>
      <c r="G8" s="114"/>
      <c r="H8" s="114"/>
      <c r="I8" s="125" t="s">
        <v>127</v>
      </c>
      <c r="J8" s="146"/>
      <c r="K8" s="152"/>
      <c r="L8" s="98"/>
      <c r="M8" s="92" t="s">
        <v>448</v>
      </c>
      <c r="N8" s="92" t="s">
        <v>448</v>
      </c>
      <c r="O8" s="92" t="s">
        <v>448</v>
      </c>
      <c r="P8" s="156" t="s">
        <v>448</v>
      </c>
      <c r="Q8" s="149"/>
      <c r="R8" s="107" t="s">
        <v>448</v>
      </c>
      <c r="S8" s="91" t="s">
        <v>448</v>
      </c>
      <c r="T8" s="62" t="s">
        <v>448</v>
      </c>
      <c r="U8" s="62" t="s">
        <v>448</v>
      </c>
      <c r="V8" s="102" t="s">
        <v>448</v>
      </c>
      <c r="W8" s="104" t="s">
        <v>448</v>
      </c>
      <c r="X8" s="137" t="s">
        <v>448</v>
      </c>
    </row>
    <row r="9" spans="1:24" ht="12.75" customHeight="1">
      <c r="A9" s="38" t="s">
        <v>121</v>
      </c>
      <c r="B9" s="301" t="s">
        <v>916</v>
      </c>
      <c r="C9" s="490"/>
      <c r="D9" s="487"/>
      <c r="E9" s="487"/>
      <c r="F9" s="113" t="s">
        <v>921</v>
      </c>
      <c r="G9" s="114"/>
      <c r="H9" s="114"/>
      <c r="I9" s="126" t="s">
        <v>844</v>
      </c>
      <c r="J9" s="146"/>
      <c r="K9" s="152"/>
      <c r="L9" s="98"/>
      <c r="M9" s="92" t="s">
        <v>844</v>
      </c>
      <c r="N9" s="92" t="s">
        <v>844</v>
      </c>
      <c r="O9" s="92" t="s">
        <v>844</v>
      </c>
      <c r="P9" s="156" t="s">
        <v>844</v>
      </c>
      <c r="Q9" s="149"/>
      <c r="R9" s="107" t="s">
        <v>844</v>
      </c>
      <c r="S9" s="91" t="s">
        <v>844</v>
      </c>
      <c r="T9" s="62" t="s">
        <v>844</v>
      </c>
      <c r="U9" s="62" t="s">
        <v>844</v>
      </c>
      <c r="V9" s="102" t="s">
        <v>844</v>
      </c>
      <c r="W9" s="104" t="s">
        <v>844</v>
      </c>
      <c r="X9" s="137" t="s">
        <v>844</v>
      </c>
    </row>
    <row r="10" spans="1:24" ht="12.75" customHeight="1">
      <c r="A10" s="38" t="s">
        <v>120</v>
      </c>
      <c r="B10" s="301" t="s">
        <v>917</v>
      </c>
      <c r="C10" s="490"/>
      <c r="D10" s="487"/>
      <c r="E10" s="487"/>
      <c r="F10" s="113" t="s">
        <v>748</v>
      </c>
      <c r="G10" s="114"/>
      <c r="H10" s="114"/>
      <c r="I10" s="126" t="s">
        <v>125</v>
      </c>
      <c r="J10" s="146"/>
      <c r="K10" s="152"/>
      <c r="L10" s="98"/>
      <c r="M10" s="92" t="s">
        <v>447</v>
      </c>
      <c r="N10" s="92" t="s">
        <v>447</v>
      </c>
      <c r="O10" s="92" t="s">
        <v>447</v>
      </c>
      <c r="P10" s="156" t="s">
        <v>447</v>
      </c>
      <c r="Q10" s="149"/>
      <c r="R10" s="107" t="s">
        <v>447</v>
      </c>
      <c r="S10" s="91" t="s">
        <v>447</v>
      </c>
      <c r="T10" s="62" t="s">
        <v>447</v>
      </c>
      <c r="U10" s="62" t="s">
        <v>447</v>
      </c>
      <c r="V10" s="102" t="s">
        <v>447</v>
      </c>
      <c r="W10" s="104" t="s">
        <v>447</v>
      </c>
      <c r="X10" s="137" t="s">
        <v>447</v>
      </c>
    </row>
    <row r="11" spans="1:24" ht="12.75" customHeight="1" thickBot="1">
      <c r="A11" s="38" t="s">
        <v>119</v>
      </c>
      <c r="B11" s="308" t="s">
        <v>918</v>
      </c>
      <c r="C11" s="491"/>
      <c r="D11" s="488"/>
      <c r="E11" s="488"/>
      <c r="F11" s="127" t="s">
        <v>124</v>
      </c>
      <c r="G11" s="128"/>
      <c r="H11" s="128"/>
      <c r="I11" s="129" t="s">
        <v>124</v>
      </c>
      <c r="J11" s="148"/>
      <c r="K11" s="157"/>
      <c r="L11" s="138"/>
      <c r="M11" s="139" t="s">
        <v>124</v>
      </c>
      <c r="N11" s="139" t="s">
        <v>124</v>
      </c>
      <c r="O11" s="139" t="s">
        <v>124</v>
      </c>
      <c r="P11" s="158" t="s">
        <v>124</v>
      </c>
      <c r="Q11" s="151"/>
      <c r="R11" s="140" t="s">
        <v>124</v>
      </c>
      <c r="S11" s="141" t="s">
        <v>124</v>
      </c>
      <c r="T11" s="142" t="s">
        <v>124</v>
      </c>
      <c r="U11" s="142" t="s">
        <v>124</v>
      </c>
      <c r="V11" s="143" t="s">
        <v>124</v>
      </c>
      <c r="W11" s="144" t="s">
        <v>124</v>
      </c>
      <c r="X11" s="145" t="s">
        <v>124</v>
      </c>
    </row>
    <row r="12" spans="1:24" ht="12.75">
      <c r="A12" s="14" t="s">
        <v>27</v>
      </c>
      <c r="B12" s="309">
        <v>30376</v>
      </c>
      <c r="C12" s="116">
        <f aca="true" t="shared" si="0" ref="C12:C43">D12-E12</f>
        <v>0.07923293043401913</v>
      </c>
      <c r="D12" s="116">
        <f aca="true" t="shared" si="1" ref="D12:D43">(L12+S12-T12-U12+V12+W12)/I12</f>
        <v>0.25665369194298926</v>
      </c>
      <c r="E12" s="116">
        <f aca="true" t="shared" si="2" ref="E12:E43">(P12+X12)/I12</f>
        <v>0.17742076150897013</v>
      </c>
      <c r="F12" s="117">
        <v>-1</v>
      </c>
      <c r="G12" s="77">
        <f>IF(F12=1,99999999,0)</f>
        <v>0</v>
      </c>
      <c r="H12" s="118">
        <f>IF(F12=-1,0,-99999999)</f>
        <v>0</v>
      </c>
      <c r="I12" s="119">
        <v>3416.9</v>
      </c>
      <c r="J12" s="130">
        <f aca="true" t="shared" si="3" ref="J12:J43">K12+Q12</f>
        <v>0.07923293043401915</v>
      </c>
      <c r="K12" s="131">
        <f aca="true" t="shared" si="4" ref="K12:K43">(M12+N12+O12-P12)/I12</f>
        <v>0.07388305188913928</v>
      </c>
      <c r="L12" s="95">
        <f>M12+N12+O12</f>
        <v>610.325</v>
      </c>
      <c r="M12" s="96">
        <v>247.172</v>
      </c>
      <c r="N12" s="96">
        <v>30.031</v>
      </c>
      <c r="O12" s="96">
        <v>333.122</v>
      </c>
      <c r="P12" s="96">
        <v>357.874</v>
      </c>
      <c r="Q12" s="131">
        <f aca="true" t="shared" si="5" ref="Q12:Q43">(R12+W12-X12)/I12</f>
        <v>0.005349878544879862</v>
      </c>
      <c r="R12" s="132">
        <v>264.387</v>
      </c>
      <c r="S12" s="96">
        <v>127.07</v>
      </c>
      <c r="T12" s="96">
        <v>45.381</v>
      </c>
      <c r="U12" s="96">
        <v>62.775</v>
      </c>
      <c r="V12" s="133">
        <v>245.473</v>
      </c>
      <c r="W12" s="134">
        <v>2.248</v>
      </c>
      <c r="X12" s="134">
        <v>248.355</v>
      </c>
    </row>
    <row r="13" spans="1:24" ht="12.75">
      <c r="A13" s="14" t="s">
        <v>28</v>
      </c>
      <c r="B13" s="310">
        <v>30468</v>
      </c>
      <c r="C13" s="111">
        <f t="shared" si="0"/>
        <v>0.05743787099889236</v>
      </c>
      <c r="D13" s="111">
        <f t="shared" si="1"/>
        <v>0.2521210485955296</v>
      </c>
      <c r="E13" s="111">
        <f t="shared" si="2"/>
        <v>0.19468317759663722</v>
      </c>
      <c r="F13" s="115">
        <v>-1</v>
      </c>
      <c r="G13" s="21">
        <f aca="true" t="shared" si="6" ref="G13:G76">IF(F13=1,99999999,0)</f>
        <v>0</v>
      </c>
      <c r="H13" s="79">
        <f aca="true" t="shared" si="7" ref="H13:H76">IF(F13=-1,0,-99999999)</f>
        <v>0</v>
      </c>
      <c r="I13" s="112">
        <v>3520.9</v>
      </c>
      <c r="J13" s="110">
        <f t="shared" si="3"/>
        <v>0.057437870998892325</v>
      </c>
      <c r="K13" s="85">
        <f t="shared" si="4"/>
        <v>0.061477463148626774</v>
      </c>
      <c r="L13" s="86">
        <f aca="true" t="shared" si="8" ref="L13:L76">M13+N13+O13</f>
        <v>605.865</v>
      </c>
      <c r="M13" s="75">
        <v>223.327</v>
      </c>
      <c r="N13" s="75">
        <v>47.638</v>
      </c>
      <c r="O13" s="75">
        <v>334.9</v>
      </c>
      <c r="P13" s="75">
        <v>389.409</v>
      </c>
      <c r="Q13" s="85">
        <f t="shared" si="5"/>
        <v>-0.004039592149734447</v>
      </c>
      <c r="R13" s="108">
        <v>288.892</v>
      </c>
      <c r="S13" s="75">
        <v>158.528</v>
      </c>
      <c r="T13" s="75">
        <v>59.886</v>
      </c>
      <c r="U13" s="75">
        <v>60.87</v>
      </c>
      <c r="V13" s="109">
        <v>251.12</v>
      </c>
      <c r="W13" s="102">
        <v>-7.064</v>
      </c>
      <c r="X13" s="102">
        <v>296.051</v>
      </c>
    </row>
    <row r="14" spans="1:24" ht="12.75">
      <c r="A14" s="14" t="s">
        <v>29</v>
      </c>
      <c r="B14" s="310">
        <v>30560</v>
      </c>
      <c r="C14" s="111">
        <f t="shared" si="0"/>
        <v>0.048589506768492746</v>
      </c>
      <c r="D14" s="111">
        <f t="shared" si="1"/>
        <v>0.2508949298337515</v>
      </c>
      <c r="E14" s="111">
        <f t="shared" si="2"/>
        <v>0.20230542306525875</v>
      </c>
      <c r="F14" s="115">
        <v>-1</v>
      </c>
      <c r="G14" s="21">
        <f t="shared" si="6"/>
        <v>0</v>
      </c>
      <c r="H14" s="79">
        <f t="shared" si="7"/>
        <v>0</v>
      </c>
      <c r="I14" s="112">
        <v>3627.1</v>
      </c>
      <c r="J14" s="110">
        <f t="shared" si="3"/>
        <v>0.048589506768492746</v>
      </c>
      <c r="K14" s="85">
        <f t="shared" si="4"/>
        <v>0.056343359708858336</v>
      </c>
      <c r="L14" s="86">
        <f t="shared" si="8"/>
        <v>618.6700000000001</v>
      </c>
      <c r="M14" s="75">
        <v>220.565</v>
      </c>
      <c r="N14" s="75">
        <v>56.879</v>
      </c>
      <c r="O14" s="75">
        <v>341.226</v>
      </c>
      <c r="P14" s="75">
        <v>414.307</v>
      </c>
      <c r="Q14" s="85">
        <f t="shared" si="5"/>
        <v>-0.007753852940365588</v>
      </c>
      <c r="R14" s="108">
        <v>306.503</v>
      </c>
      <c r="S14" s="75">
        <v>181.484</v>
      </c>
      <c r="T14" s="75">
        <v>69.323</v>
      </c>
      <c r="U14" s="75">
        <v>63.209</v>
      </c>
      <c r="V14" s="109">
        <v>257.551</v>
      </c>
      <c r="W14" s="102">
        <v>-15.152</v>
      </c>
      <c r="X14" s="102">
        <v>319.475</v>
      </c>
    </row>
    <row r="15" spans="1:24" ht="12.75">
      <c r="A15" s="14" t="s">
        <v>30</v>
      </c>
      <c r="B15" s="310">
        <v>30651</v>
      </c>
      <c r="C15" s="111">
        <f t="shared" si="0"/>
        <v>0.04786895793678453</v>
      </c>
      <c r="D15" s="111">
        <f t="shared" si="1"/>
        <v>0.2557285327471113</v>
      </c>
      <c r="E15" s="111">
        <f t="shared" si="2"/>
        <v>0.2078595748103268</v>
      </c>
      <c r="F15" s="115">
        <v>-1</v>
      </c>
      <c r="G15" s="21">
        <f t="shared" si="6"/>
        <v>0</v>
      </c>
      <c r="H15" s="79">
        <f t="shared" si="7"/>
        <v>0</v>
      </c>
      <c r="I15" s="112">
        <v>3730.1</v>
      </c>
      <c r="J15" s="110">
        <f t="shared" si="3"/>
        <v>0.047868957936784536</v>
      </c>
      <c r="K15" s="85">
        <f t="shared" si="4"/>
        <v>0.05859869708586902</v>
      </c>
      <c r="L15" s="86">
        <f t="shared" si="8"/>
        <v>656.529</v>
      </c>
      <c r="M15" s="75">
        <v>243.348</v>
      </c>
      <c r="N15" s="75">
        <v>68.044</v>
      </c>
      <c r="O15" s="75">
        <v>345.137</v>
      </c>
      <c r="P15" s="75">
        <v>437.95</v>
      </c>
      <c r="Q15" s="85">
        <f t="shared" si="5"/>
        <v>-0.010729739149084481</v>
      </c>
      <c r="R15" s="108">
        <v>307.176</v>
      </c>
      <c r="S15" s="75">
        <v>186.912</v>
      </c>
      <c r="T15" s="75">
        <v>71.827</v>
      </c>
      <c r="U15" s="75">
        <v>65.082</v>
      </c>
      <c r="V15" s="109">
        <v>257.173</v>
      </c>
      <c r="W15" s="102">
        <v>-9.812</v>
      </c>
      <c r="X15" s="102">
        <v>337.387</v>
      </c>
    </row>
    <row r="16" spans="1:24" ht="12.75">
      <c r="A16" s="14" t="s">
        <v>31</v>
      </c>
      <c r="B16" s="310">
        <v>30742</v>
      </c>
      <c r="C16" s="111">
        <f t="shared" si="0"/>
        <v>0.051524463162273076</v>
      </c>
      <c r="D16" s="111">
        <f t="shared" si="1"/>
        <v>0.2687812613736806</v>
      </c>
      <c r="E16" s="111">
        <f t="shared" si="2"/>
        <v>0.2172567982114075</v>
      </c>
      <c r="F16" s="115">
        <v>-1</v>
      </c>
      <c r="G16" s="21">
        <f t="shared" si="6"/>
        <v>0</v>
      </c>
      <c r="H16" s="79">
        <f t="shared" si="7"/>
        <v>0</v>
      </c>
      <c r="I16" s="112">
        <v>3846.6</v>
      </c>
      <c r="J16" s="110">
        <f t="shared" si="3"/>
        <v>0.05152446316227319</v>
      </c>
      <c r="K16" s="85">
        <f t="shared" si="4"/>
        <v>0.06824598346591795</v>
      </c>
      <c r="L16" s="86">
        <f t="shared" si="8"/>
        <v>716.765</v>
      </c>
      <c r="M16" s="75">
        <v>288.151</v>
      </c>
      <c r="N16" s="75">
        <v>75.527</v>
      </c>
      <c r="O16" s="75">
        <v>353.087</v>
      </c>
      <c r="P16" s="75">
        <v>454.25</v>
      </c>
      <c r="Q16" s="85">
        <f t="shared" si="5"/>
        <v>-0.01672152030364477</v>
      </c>
      <c r="R16" s="108">
        <v>323.721</v>
      </c>
      <c r="S16" s="75">
        <v>210.496</v>
      </c>
      <c r="T16" s="75">
        <v>81.942</v>
      </c>
      <c r="U16" s="75">
        <v>67.605</v>
      </c>
      <c r="V16" s="109">
        <v>262.772</v>
      </c>
      <c r="W16" s="102">
        <v>-6.592</v>
      </c>
      <c r="X16" s="102">
        <v>381.45</v>
      </c>
    </row>
    <row r="17" spans="1:24" ht="12.75">
      <c r="A17" s="14" t="s">
        <v>32</v>
      </c>
      <c r="B17" s="310">
        <v>30834</v>
      </c>
      <c r="C17" s="111">
        <f t="shared" si="0"/>
        <v>0.05384328830997695</v>
      </c>
      <c r="D17" s="111">
        <f t="shared" si="1"/>
        <v>0.2733009807151365</v>
      </c>
      <c r="E17" s="111">
        <f t="shared" si="2"/>
        <v>0.21945769240515953</v>
      </c>
      <c r="F17" s="115">
        <v>-1</v>
      </c>
      <c r="G17" s="21">
        <f t="shared" si="6"/>
        <v>0</v>
      </c>
      <c r="H17" s="79">
        <f t="shared" si="7"/>
        <v>0</v>
      </c>
      <c r="I17" s="112">
        <v>3946.1</v>
      </c>
      <c r="J17" s="110">
        <f t="shared" si="3"/>
        <v>0.05384328830997694</v>
      </c>
      <c r="K17" s="85">
        <f t="shared" si="4"/>
        <v>0.07058437444565521</v>
      </c>
      <c r="L17" s="86">
        <f t="shared" si="8"/>
        <v>746.547</v>
      </c>
      <c r="M17" s="75">
        <v>306.474</v>
      </c>
      <c r="N17" s="75">
        <v>80.583</v>
      </c>
      <c r="O17" s="75">
        <v>359.49</v>
      </c>
      <c r="P17" s="75">
        <v>468.014</v>
      </c>
      <c r="Q17" s="85">
        <f t="shared" si="5"/>
        <v>-0.01674108613567827</v>
      </c>
      <c r="R17" s="108">
        <v>341.734</v>
      </c>
      <c r="S17" s="75">
        <v>208.484</v>
      </c>
      <c r="T17" s="75">
        <v>80.807</v>
      </c>
      <c r="U17" s="75">
        <v>67.203</v>
      </c>
      <c r="V17" s="109">
        <v>281.26</v>
      </c>
      <c r="W17" s="102">
        <v>-9.808</v>
      </c>
      <c r="X17" s="102">
        <v>397.988</v>
      </c>
    </row>
    <row r="18" spans="1:24" ht="12.75">
      <c r="A18" s="14" t="s">
        <v>33</v>
      </c>
      <c r="B18" s="310">
        <v>30926</v>
      </c>
      <c r="C18" s="111">
        <f t="shared" si="0"/>
        <v>0.05975544764039345</v>
      </c>
      <c r="D18" s="111">
        <f t="shared" si="1"/>
        <v>0.27819424729174447</v>
      </c>
      <c r="E18" s="111">
        <f t="shared" si="2"/>
        <v>0.21843879965135102</v>
      </c>
      <c r="F18" s="115">
        <v>-1</v>
      </c>
      <c r="G18" s="21">
        <f t="shared" si="6"/>
        <v>0</v>
      </c>
      <c r="H18" s="79">
        <f t="shared" si="7"/>
        <v>0</v>
      </c>
      <c r="I18" s="112">
        <v>4015.5</v>
      </c>
      <c r="J18" s="110">
        <f t="shared" si="3"/>
        <v>0.05975544764039349</v>
      </c>
      <c r="K18" s="85">
        <f t="shared" si="4"/>
        <v>0.07677200846718965</v>
      </c>
      <c r="L18" s="86">
        <f t="shared" si="8"/>
        <v>777.793</v>
      </c>
      <c r="M18" s="75">
        <v>334.459</v>
      </c>
      <c r="N18" s="75">
        <v>75.416</v>
      </c>
      <c r="O18" s="75">
        <v>367.918</v>
      </c>
      <c r="P18" s="75">
        <v>469.515</v>
      </c>
      <c r="Q18" s="85">
        <f t="shared" si="5"/>
        <v>-0.01701656082679616</v>
      </c>
      <c r="R18" s="108">
        <v>339.008</v>
      </c>
      <c r="S18" s="75">
        <v>186.917</v>
      </c>
      <c r="T18" s="75">
        <v>70.303</v>
      </c>
      <c r="U18" s="75">
        <v>67.259</v>
      </c>
      <c r="V18" s="109">
        <v>289.653</v>
      </c>
      <c r="W18" s="102">
        <v>0.288</v>
      </c>
      <c r="X18" s="102">
        <v>407.626</v>
      </c>
    </row>
    <row r="19" spans="1:24" ht="12.75">
      <c r="A19" s="14" t="s">
        <v>34</v>
      </c>
      <c r="B19" s="310">
        <v>31017</v>
      </c>
      <c r="C19" s="111">
        <f t="shared" si="0"/>
        <v>0.06403110870847253</v>
      </c>
      <c r="D19" s="111">
        <f t="shared" si="1"/>
        <v>0.27908737959504615</v>
      </c>
      <c r="E19" s="111">
        <f t="shared" si="2"/>
        <v>0.21505627088657361</v>
      </c>
      <c r="F19" s="115">
        <v>-1</v>
      </c>
      <c r="G19" s="21">
        <f t="shared" si="6"/>
        <v>0</v>
      </c>
      <c r="H19" s="79">
        <f t="shared" si="7"/>
        <v>0</v>
      </c>
      <c r="I19" s="112">
        <v>4069.6</v>
      </c>
      <c r="J19" s="110">
        <f t="shared" si="3"/>
        <v>0.06403110870847255</v>
      </c>
      <c r="K19" s="85">
        <f t="shared" si="4"/>
        <v>0.07500712600746999</v>
      </c>
      <c r="L19" s="86">
        <f t="shared" si="8"/>
        <v>787.0729999999999</v>
      </c>
      <c r="M19" s="75">
        <v>329.977</v>
      </c>
      <c r="N19" s="75">
        <v>80.814</v>
      </c>
      <c r="O19" s="75">
        <v>376.282</v>
      </c>
      <c r="P19" s="75">
        <v>481.824</v>
      </c>
      <c r="Q19" s="85">
        <f t="shared" si="5"/>
        <v>-0.010976017298997446</v>
      </c>
      <c r="R19" s="108">
        <v>348.505</v>
      </c>
      <c r="S19" s="75">
        <v>184.908</v>
      </c>
      <c r="T19" s="75">
        <v>69.672</v>
      </c>
      <c r="U19" s="75">
        <v>65.602</v>
      </c>
      <c r="V19" s="109">
        <v>298.871</v>
      </c>
      <c r="W19" s="102">
        <v>0.196</v>
      </c>
      <c r="X19" s="102">
        <v>393.369</v>
      </c>
    </row>
    <row r="20" spans="1:24" ht="12.75">
      <c r="A20" s="14" t="s">
        <v>35</v>
      </c>
      <c r="B20" s="310">
        <v>31107</v>
      </c>
      <c r="C20" s="111">
        <f t="shared" si="0"/>
        <v>0.05948116165758119</v>
      </c>
      <c r="D20" s="111">
        <f t="shared" si="1"/>
        <v>0.2656589801727049</v>
      </c>
      <c r="E20" s="111">
        <f t="shared" si="2"/>
        <v>0.2061778185151237</v>
      </c>
      <c r="F20" s="115">
        <v>-1</v>
      </c>
      <c r="G20" s="21">
        <f t="shared" si="6"/>
        <v>0</v>
      </c>
      <c r="H20" s="79">
        <f t="shared" si="7"/>
        <v>0</v>
      </c>
      <c r="I20" s="112">
        <v>4145.8</v>
      </c>
      <c r="J20" s="110">
        <f t="shared" si="3"/>
        <v>0.05948116165758119</v>
      </c>
      <c r="K20" s="85">
        <f t="shared" si="4"/>
        <v>0.06284070625693475</v>
      </c>
      <c r="L20" s="86">
        <f t="shared" si="8"/>
        <v>755.3720000000001</v>
      </c>
      <c r="M20" s="75">
        <v>283.672</v>
      </c>
      <c r="N20" s="75">
        <v>88.676</v>
      </c>
      <c r="O20" s="75">
        <v>383.024</v>
      </c>
      <c r="P20" s="75">
        <v>494.847</v>
      </c>
      <c r="Q20" s="85">
        <f t="shared" si="5"/>
        <v>-0.003359544599353562</v>
      </c>
      <c r="R20" s="108">
        <v>345.445</v>
      </c>
      <c r="S20" s="75">
        <v>174.34</v>
      </c>
      <c r="T20" s="75">
        <v>71.134</v>
      </c>
      <c r="U20" s="75">
        <v>68.075</v>
      </c>
      <c r="V20" s="109">
        <v>310.314</v>
      </c>
      <c r="W20" s="102">
        <v>0.552</v>
      </c>
      <c r="X20" s="102">
        <v>359.925</v>
      </c>
    </row>
    <row r="21" spans="1:24" ht="12.75">
      <c r="A21" s="14" t="s">
        <v>36</v>
      </c>
      <c r="B21" s="310">
        <v>31199</v>
      </c>
      <c r="C21" s="111">
        <f t="shared" si="0"/>
        <v>0.06254308193292288</v>
      </c>
      <c r="D21" s="111">
        <f t="shared" si="1"/>
        <v>0.27058829122198186</v>
      </c>
      <c r="E21" s="111">
        <f t="shared" si="2"/>
        <v>0.20804520928905898</v>
      </c>
      <c r="F21" s="115">
        <v>-1</v>
      </c>
      <c r="G21" s="21">
        <f t="shared" si="6"/>
        <v>0</v>
      </c>
      <c r="H21" s="79">
        <f t="shared" si="7"/>
        <v>0</v>
      </c>
      <c r="I21" s="112">
        <v>4207.1</v>
      </c>
      <c r="J21" s="110">
        <f t="shared" si="3"/>
        <v>0.06254308193292293</v>
      </c>
      <c r="K21" s="85">
        <f t="shared" si="4"/>
        <v>0.07050628699103897</v>
      </c>
      <c r="L21" s="86">
        <f t="shared" si="8"/>
        <v>797.902</v>
      </c>
      <c r="M21" s="75">
        <v>318.922</v>
      </c>
      <c r="N21" s="75">
        <v>86.654</v>
      </c>
      <c r="O21" s="75">
        <v>392.326</v>
      </c>
      <c r="P21" s="75">
        <v>501.275</v>
      </c>
      <c r="Q21" s="85">
        <f t="shared" si="5"/>
        <v>-0.007963205058116044</v>
      </c>
      <c r="R21" s="108">
        <v>340.146</v>
      </c>
      <c r="S21" s="75">
        <v>166.703</v>
      </c>
      <c r="T21" s="75">
        <v>67.713</v>
      </c>
      <c r="U21" s="75">
        <v>75.864</v>
      </c>
      <c r="V21" s="109">
        <v>317.02</v>
      </c>
      <c r="W21" s="102">
        <v>0.344</v>
      </c>
      <c r="X21" s="102">
        <v>373.992</v>
      </c>
    </row>
    <row r="22" spans="1:24" ht="12.75">
      <c r="A22" s="14" t="s">
        <v>37</v>
      </c>
      <c r="B22" s="310">
        <v>31291</v>
      </c>
      <c r="C22" s="111">
        <f t="shared" si="0"/>
        <v>0.05291401236728502</v>
      </c>
      <c r="D22" s="111">
        <f t="shared" si="1"/>
        <v>0.2604305215260763</v>
      </c>
      <c r="E22" s="111">
        <f t="shared" si="2"/>
        <v>0.2075165091587913</v>
      </c>
      <c r="F22" s="115">
        <v>-1</v>
      </c>
      <c r="G22" s="21">
        <f t="shared" si="6"/>
        <v>0</v>
      </c>
      <c r="H22" s="79">
        <f t="shared" si="7"/>
        <v>0</v>
      </c>
      <c r="I22" s="112">
        <v>4285.5</v>
      </c>
      <c r="J22" s="110">
        <f t="shared" si="3"/>
        <v>0.052914012367285025</v>
      </c>
      <c r="K22" s="85">
        <f t="shared" si="4"/>
        <v>0.052875277097188186</v>
      </c>
      <c r="L22" s="86">
        <f t="shared" si="8"/>
        <v>751.672</v>
      </c>
      <c r="M22" s="75">
        <v>245.73</v>
      </c>
      <c r="N22" s="75">
        <v>102.006</v>
      </c>
      <c r="O22" s="75">
        <v>403.936</v>
      </c>
      <c r="P22" s="75">
        <v>525.075</v>
      </c>
      <c r="Q22" s="85">
        <f t="shared" si="5"/>
        <v>3.8735270096837434E-05</v>
      </c>
      <c r="R22" s="108">
        <v>357.235</v>
      </c>
      <c r="S22" s="75">
        <v>179.53</v>
      </c>
      <c r="T22" s="75">
        <v>73.616</v>
      </c>
      <c r="U22" s="75">
        <v>70.255</v>
      </c>
      <c r="V22" s="109">
        <v>321.576</v>
      </c>
      <c r="W22" s="102">
        <v>7.168</v>
      </c>
      <c r="X22" s="102">
        <v>364.237</v>
      </c>
    </row>
    <row r="23" spans="1:24" ht="12.75">
      <c r="A23" s="14" t="s">
        <v>38</v>
      </c>
      <c r="B23" s="310">
        <v>31382</v>
      </c>
      <c r="C23" s="111">
        <f t="shared" si="0"/>
        <v>0.04965093818984542</v>
      </c>
      <c r="D23" s="111">
        <f t="shared" si="1"/>
        <v>0.25653950515084617</v>
      </c>
      <c r="E23" s="111">
        <f t="shared" si="2"/>
        <v>0.20688856696100075</v>
      </c>
      <c r="F23" s="115">
        <v>-1</v>
      </c>
      <c r="G23" s="21">
        <f t="shared" si="6"/>
        <v>0</v>
      </c>
      <c r="H23" s="79">
        <f t="shared" si="7"/>
        <v>0</v>
      </c>
      <c r="I23" s="112">
        <v>4348.8</v>
      </c>
      <c r="J23" s="110">
        <f t="shared" si="3"/>
        <v>0.04965093818984545</v>
      </c>
      <c r="K23" s="85">
        <f t="shared" si="4"/>
        <v>0.05750252943340689</v>
      </c>
      <c r="L23" s="86">
        <f t="shared" si="8"/>
        <v>768.781</v>
      </c>
      <c r="M23" s="75">
        <v>271.765</v>
      </c>
      <c r="N23" s="75">
        <v>84.469</v>
      </c>
      <c r="O23" s="75">
        <v>412.547</v>
      </c>
      <c r="P23" s="75">
        <v>518.714</v>
      </c>
      <c r="Q23" s="85">
        <f t="shared" si="5"/>
        <v>-0.007851591243561438</v>
      </c>
      <c r="R23" s="108">
        <v>354.838</v>
      </c>
      <c r="S23" s="75">
        <v>174.431</v>
      </c>
      <c r="T23" s="75">
        <v>70.985</v>
      </c>
      <c r="U23" s="75">
        <v>72.294</v>
      </c>
      <c r="V23" s="109">
        <v>323.686</v>
      </c>
      <c r="W23" s="102">
        <v>-7.98</v>
      </c>
      <c r="X23" s="102">
        <v>381.003</v>
      </c>
    </row>
    <row r="24" spans="1:24" ht="12.75">
      <c r="A24" s="14" t="s">
        <v>39</v>
      </c>
      <c r="B24" s="310">
        <v>31472</v>
      </c>
      <c r="C24" s="111">
        <f t="shared" si="0"/>
        <v>0.04785775842518261</v>
      </c>
      <c r="D24" s="111">
        <f t="shared" si="1"/>
        <v>0.25553862203474403</v>
      </c>
      <c r="E24" s="111">
        <f t="shared" si="2"/>
        <v>0.20768086360956142</v>
      </c>
      <c r="F24" s="115">
        <v>-1</v>
      </c>
      <c r="G24" s="21">
        <f t="shared" si="6"/>
        <v>0</v>
      </c>
      <c r="H24" s="79">
        <f t="shared" si="7"/>
        <v>0</v>
      </c>
      <c r="I24" s="112">
        <v>4409.4</v>
      </c>
      <c r="J24" s="110">
        <f t="shared" si="3"/>
        <v>0.047857758425182556</v>
      </c>
      <c r="K24" s="85">
        <f t="shared" si="4"/>
        <v>0.057600127001406085</v>
      </c>
      <c r="L24" s="86">
        <f t="shared" si="8"/>
        <v>791.934</v>
      </c>
      <c r="M24" s="75">
        <v>287.749</v>
      </c>
      <c r="N24" s="75">
        <v>86.295</v>
      </c>
      <c r="O24" s="75">
        <v>417.89</v>
      </c>
      <c r="P24" s="75">
        <v>537.952</v>
      </c>
      <c r="Q24" s="85">
        <f t="shared" si="5"/>
        <v>-0.00974236857622353</v>
      </c>
      <c r="R24" s="108">
        <v>315.102</v>
      </c>
      <c r="S24" s="75">
        <v>140.514</v>
      </c>
      <c r="T24" s="75">
        <v>72.824</v>
      </c>
      <c r="U24" s="75">
        <v>70.978</v>
      </c>
      <c r="V24" s="109">
        <v>318.39</v>
      </c>
      <c r="W24" s="102">
        <v>19.736</v>
      </c>
      <c r="X24" s="102">
        <v>377.796</v>
      </c>
    </row>
    <row r="25" spans="1:24" ht="12.75">
      <c r="A25" s="14" t="s">
        <v>40</v>
      </c>
      <c r="B25" s="310">
        <v>31564</v>
      </c>
      <c r="C25" s="111">
        <f t="shared" si="0"/>
        <v>0.0464648943115053</v>
      </c>
      <c r="D25" s="111">
        <f t="shared" si="1"/>
        <v>0.2560239065349031</v>
      </c>
      <c r="E25" s="111">
        <f t="shared" si="2"/>
        <v>0.2095590122233978</v>
      </c>
      <c r="F25" s="115">
        <v>-1</v>
      </c>
      <c r="G25" s="21">
        <f t="shared" si="6"/>
        <v>0</v>
      </c>
      <c r="H25" s="79">
        <f t="shared" si="7"/>
        <v>0</v>
      </c>
      <c r="I25" s="112">
        <v>4442.3</v>
      </c>
      <c r="J25" s="110">
        <f t="shared" si="3"/>
        <v>0.0464648943115053</v>
      </c>
      <c r="K25" s="85">
        <f t="shared" si="4"/>
        <v>0.05588659027981</v>
      </c>
      <c r="L25" s="86">
        <f t="shared" si="8"/>
        <v>811.477</v>
      </c>
      <c r="M25" s="75">
        <v>290.537</v>
      </c>
      <c r="N25" s="75">
        <v>95.316</v>
      </c>
      <c r="O25" s="75">
        <v>425.624</v>
      </c>
      <c r="P25" s="75">
        <v>563.212</v>
      </c>
      <c r="Q25" s="85">
        <f t="shared" si="5"/>
        <v>-0.009421695968304703</v>
      </c>
      <c r="R25" s="108">
        <v>311.934</v>
      </c>
      <c r="S25" s="75">
        <v>141.414</v>
      </c>
      <c r="T25" s="75">
        <v>71.49</v>
      </c>
      <c r="U25" s="75">
        <v>75.917</v>
      </c>
      <c r="V25" s="109">
        <v>317.927</v>
      </c>
      <c r="W25" s="102">
        <v>13.924</v>
      </c>
      <c r="X25" s="102">
        <v>367.712</v>
      </c>
    </row>
    <row r="26" spans="1:24" ht="12.75">
      <c r="A26" s="14" t="s">
        <v>41</v>
      </c>
      <c r="B26" s="310">
        <v>31656</v>
      </c>
      <c r="C26" s="111">
        <f t="shared" si="0"/>
        <v>0.0451081416478305</v>
      </c>
      <c r="D26" s="111">
        <f t="shared" si="1"/>
        <v>0.2530705136728272</v>
      </c>
      <c r="E26" s="111">
        <f t="shared" si="2"/>
        <v>0.20796237202499668</v>
      </c>
      <c r="F26" s="115">
        <v>-1</v>
      </c>
      <c r="G26" s="21">
        <f t="shared" si="6"/>
        <v>0</v>
      </c>
      <c r="H26" s="79">
        <f t="shared" si="7"/>
        <v>0</v>
      </c>
      <c r="I26" s="112">
        <v>4512.6</v>
      </c>
      <c r="J26" s="110">
        <f t="shared" si="3"/>
        <v>0.04510814164783052</v>
      </c>
      <c r="K26" s="85">
        <f t="shared" si="4"/>
        <v>0.04678012675619377</v>
      </c>
      <c r="L26" s="86">
        <f t="shared" si="8"/>
        <v>815.97</v>
      </c>
      <c r="M26" s="75">
        <v>256.419</v>
      </c>
      <c r="N26" s="75">
        <v>124.886</v>
      </c>
      <c r="O26" s="75">
        <v>434.665</v>
      </c>
      <c r="P26" s="75">
        <v>604.87</v>
      </c>
      <c r="Q26" s="85">
        <f t="shared" si="5"/>
        <v>-0.001671985108363253</v>
      </c>
      <c r="R26" s="108">
        <v>320.6</v>
      </c>
      <c r="S26" s="75">
        <v>146.603</v>
      </c>
      <c r="T26" s="75">
        <v>74.079</v>
      </c>
      <c r="U26" s="75">
        <v>70.265</v>
      </c>
      <c r="V26" s="109">
        <v>318.341</v>
      </c>
      <c r="W26" s="102">
        <v>5.436</v>
      </c>
      <c r="X26" s="102">
        <v>333.581</v>
      </c>
    </row>
    <row r="27" spans="1:24" ht="12.75">
      <c r="A27" s="14" t="s">
        <v>42</v>
      </c>
      <c r="B27" s="310">
        <v>31747</v>
      </c>
      <c r="C27" s="111">
        <f t="shared" si="0"/>
        <v>0.03912335739201017</v>
      </c>
      <c r="D27" s="111">
        <f t="shared" si="1"/>
        <v>0.24522716802316652</v>
      </c>
      <c r="E27" s="111">
        <f t="shared" si="2"/>
        <v>0.20610381063115635</v>
      </c>
      <c r="F27" s="115">
        <v>-1</v>
      </c>
      <c r="G27" s="21">
        <f t="shared" si="6"/>
        <v>0</v>
      </c>
      <c r="H27" s="79">
        <f t="shared" si="7"/>
        <v>0</v>
      </c>
      <c r="I27" s="112">
        <v>4558.3</v>
      </c>
      <c r="J27" s="110">
        <f t="shared" si="3"/>
        <v>0.03912335739201017</v>
      </c>
      <c r="K27" s="85">
        <f t="shared" si="4"/>
        <v>0.042819691551674956</v>
      </c>
      <c r="L27" s="86">
        <f t="shared" si="8"/>
        <v>799.048</v>
      </c>
      <c r="M27" s="75">
        <v>238.877</v>
      </c>
      <c r="N27" s="75">
        <v>113.422</v>
      </c>
      <c r="O27" s="75">
        <v>446.749</v>
      </c>
      <c r="P27" s="75">
        <v>603.863</v>
      </c>
      <c r="Q27" s="85">
        <f t="shared" si="5"/>
        <v>-0.0036963341596647848</v>
      </c>
      <c r="R27" s="108">
        <v>329.623</v>
      </c>
      <c r="S27" s="75">
        <v>166.678</v>
      </c>
      <c r="T27" s="75">
        <v>85.016</v>
      </c>
      <c r="U27" s="75">
        <v>72.42</v>
      </c>
      <c r="V27" s="109">
        <v>320.381</v>
      </c>
      <c r="W27" s="102">
        <v>-10.852</v>
      </c>
      <c r="X27" s="102">
        <v>335.62</v>
      </c>
    </row>
    <row r="28" spans="1:24" ht="12.75">
      <c r="A28" s="14" t="s">
        <v>43</v>
      </c>
      <c r="B28" s="310">
        <v>31837</v>
      </c>
      <c r="C28" s="111">
        <f t="shared" si="0"/>
        <v>0.041814312259625785</v>
      </c>
      <c r="D28" s="111">
        <f t="shared" si="1"/>
        <v>0.24638023421632602</v>
      </c>
      <c r="E28" s="111">
        <f t="shared" si="2"/>
        <v>0.20456592195670023</v>
      </c>
      <c r="F28" s="115">
        <v>-1</v>
      </c>
      <c r="G28" s="21">
        <f t="shared" si="6"/>
        <v>0</v>
      </c>
      <c r="H28" s="79">
        <f t="shared" si="7"/>
        <v>0</v>
      </c>
      <c r="I28" s="112">
        <v>4628.2</v>
      </c>
      <c r="J28" s="110">
        <f t="shared" si="3"/>
        <v>0.041814312259625765</v>
      </c>
      <c r="K28" s="85">
        <f t="shared" si="4"/>
        <v>0.04717881681863358</v>
      </c>
      <c r="L28" s="86">
        <f t="shared" si="8"/>
        <v>804.982</v>
      </c>
      <c r="M28" s="75">
        <v>273.044</v>
      </c>
      <c r="N28" s="75">
        <v>83.981</v>
      </c>
      <c r="O28" s="75">
        <v>447.957</v>
      </c>
      <c r="P28" s="75">
        <v>586.629</v>
      </c>
      <c r="Q28" s="85">
        <f t="shared" si="5"/>
        <v>-0.005364504559007817</v>
      </c>
      <c r="R28" s="108">
        <v>349.191</v>
      </c>
      <c r="S28" s="75">
        <v>179.486</v>
      </c>
      <c r="T28" s="75">
        <v>79.593</v>
      </c>
      <c r="U28" s="75">
        <v>75.168</v>
      </c>
      <c r="V28" s="109">
        <v>324.466</v>
      </c>
      <c r="W28" s="102">
        <v>-13.876</v>
      </c>
      <c r="X28" s="102">
        <v>360.143</v>
      </c>
    </row>
    <row r="29" spans="1:24" ht="12.75">
      <c r="A29" s="14" t="s">
        <v>44</v>
      </c>
      <c r="B29" s="310">
        <v>31929</v>
      </c>
      <c r="C29" s="111">
        <f t="shared" si="0"/>
        <v>0.02833478454775204</v>
      </c>
      <c r="D29" s="111">
        <f t="shared" si="1"/>
        <v>0.2338898209696944</v>
      </c>
      <c r="E29" s="111">
        <f t="shared" si="2"/>
        <v>0.20555503642194237</v>
      </c>
      <c r="F29" s="115">
        <v>-1</v>
      </c>
      <c r="G29" s="21">
        <f t="shared" si="6"/>
        <v>0</v>
      </c>
      <c r="H29" s="79">
        <f t="shared" si="7"/>
        <v>0</v>
      </c>
      <c r="I29" s="112">
        <v>4708.7</v>
      </c>
      <c r="J29" s="110">
        <f t="shared" si="3"/>
        <v>0.02833478454775204</v>
      </c>
      <c r="K29" s="85">
        <f t="shared" si="4"/>
        <v>0.030197294369995978</v>
      </c>
      <c r="L29" s="86">
        <f t="shared" si="8"/>
        <v>751.23</v>
      </c>
      <c r="M29" s="75">
        <v>198.098</v>
      </c>
      <c r="N29" s="75">
        <v>97.376</v>
      </c>
      <c r="O29" s="75">
        <v>455.756</v>
      </c>
      <c r="P29" s="75">
        <v>609.04</v>
      </c>
      <c r="Q29" s="85">
        <f t="shared" si="5"/>
        <v>-0.0018625098222439396</v>
      </c>
      <c r="R29" s="108">
        <v>369.259</v>
      </c>
      <c r="S29" s="75">
        <v>206.709</v>
      </c>
      <c r="T29" s="75">
        <v>92.828</v>
      </c>
      <c r="U29" s="75">
        <v>73.019</v>
      </c>
      <c r="V29" s="109">
        <v>328.397</v>
      </c>
      <c r="W29" s="102">
        <v>-19.172</v>
      </c>
      <c r="X29" s="102">
        <v>358.857</v>
      </c>
    </row>
    <row r="30" spans="1:24" ht="12.75">
      <c r="A30" s="14" t="s">
        <v>45</v>
      </c>
      <c r="B30" s="310">
        <v>32021</v>
      </c>
      <c r="C30" s="111">
        <f t="shared" si="0"/>
        <v>0.039179290027370944</v>
      </c>
      <c r="D30" s="111">
        <f t="shared" si="1"/>
        <v>0.24369047867783789</v>
      </c>
      <c r="E30" s="111">
        <f t="shared" si="2"/>
        <v>0.20451118865046694</v>
      </c>
      <c r="F30" s="115">
        <v>-1</v>
      </c>
      <c r="G30" s="21">
        <f t="shared" si="6"/>
        <v>0</v>
      </c>
      <c r="H30" s="79">
        <f t="shared" si="7"/>
        <v>0</v>
      </c>
      <c r="I30" s="112">
        <v>4786.1</v>
      </c>
      <c r="J30" s="110">
        <f t="shared" si="3"/>
        <v>0.03917929002737094</v>
      </c>
      <c r="K30" s="85">
        <f t="shared" si="4"/>
        <v>0.035313303106913774</v>
      </c>
      <c r="L30" s="86">
        <f t="shared" si="8"/>
        <v>800.275</v>
      </c>
      <c r="M30" s="75">
        <v>225.59</v>
      </c>
      <c r="N30" s="75">
        <v>110.892</v>
      </c>
      <c r="O30" s="75">
        <v>463.793</v>
      </c>
      <c r="P30" s="75">
        <v>631.262</v>
      </c>
      <c r="Q30" s="85">
        <f t="shared" si="5"/>
        <v>0.003865986920457166</v>
      </c>
      <c r="R30" s="108">
        <v>381.776</v>
      </c>
      <c r="S30" s="75">
        <v>224.782</v>
      </c>
      <c r="T30" s="75">
        <v>101.575</v>
      </c>
      <c r="U30" s="75">
        <v>74.112</v>
      </c>
      <c r="V30" s="109">
        <v>332.681</v>
      </c>
      <c r="W30" s="102">
        <v>-15.724</v>
      </c>
      <c r="X30" s="102">
        <v>347.549</v>
      </c>
    </row>
    <row r="31" spans="1:24" ht="12.75">
      <c r="A31" s="14" t="s">
        <v>46</v>
      </c>
      <c r="B31" s="310">
        <v>32112</v>
      </c>
      <c r="C31" s="111">
        <f t="shared" si="0"/>
        <v>0.03383246713543264</v>
      </c>
      <c r="D31" s="111">
        <f t="shared" si="1"/>
        <v>0.243976765515133</v>
      </c>
      <c r="E31" s="111">
        <f t="shared" si="2"/>
        <v>0.21014429837970036</v>
      </c>
      <c r="F31" s="115">
        <v>-1</v>
      </c>
      <c r="G31" s="21">
        <f t="shared" si="6"/>
        <v>0</v>
      </c>
      <c r="H31" s="79">
        <f t="shared" si="7"/>
        <v>0</v>
      </c>
      <c r="I31" s="112">
        <v>4906.5</v>
      </c>
      <c r="J31" s="110">
        <f t="shared" si="3"/>
        <v>0.0338324671354326</v>
      </c>
      <c r="K31" s="85">
        <f t="shared" si="4"/>
        <v>0.04289391623356773</v>
      </c>
      <c r="L31" s="86">
        <f t="shared" si="8"/>
        <v>834.897</v>
      </c>
      <c r="M31" s="75">
        <v>268.672</v>
      </c>
      <c r="N31" s="75">
        <v>93.992</v>
      </c>
      <c r="O31" s="75">
        <v>472.233</v>
      </c>
      <c r="P31" s="75">
        <v>624.438</v>
      </c>
      <c r="Q31" s="85">
        <f t="shared" si="5"/>
        <v>-0.009061449098135135</v>
      </c>
      <c r="R31" s="108">
        <v>378.359</v>
      </c>
      <c r="S31" s="75">
        <v>224.708</v>
      </c>
      <c r="T31" s="75">
        <v>101.457</v>
      </c>
      <c r="U31" s="75">
        <v>81.865</v>
      </c>
      <c r="V31" s="109">
        <v>336.973</v>
      </c>
      <c r="W31" s="102">
        <v>-16.184</v>
      </c>
      <c r="X31" s="102">
        <v>406.635</v>
      </c>
    </row>
    <row r="32" spans="1:24" ht="12.75">
      <c r="A32" s="14" t="s">
        <v>47</v>
      </c>
      <c r="B32" s="310">
        <v>32203</v>
      </c>
      <c r="C32" s="111">
        <f t="shared" si="0"/>
        <v>0.04757594021215039</v>
      </c>
      <c r="D32" s="111">
        <f t="shared" si="1"/>
        <v>0.2508479990356798</v>
      </c>
      <c r="E32" s="111">
        <f t="shared" si="2"/>
        <v>0.2032720588235294</v>
      </c>
      <c r="F32" s="115">
        <v>-1</v>
      </c>
      <c r="G32" s="21">
        <f t="shared" si="6"/>
        <v>0</v>
      </c>
      <c r="H32" s="79">
        <f t="shared" si="7"/>
        <v>0</v>
      </c>
      <c r="I32" s="112">
        <v>4977.6</v>
      </c>
      <c r="J32" s="110">
        <f t="shared" si="3"/>
        <v>0.047575940212150426</v>
      </c>
      <c r="K32" s="85">
        <f t="shared" si="4"/>
        <v>0.041153166184506575</v>
      </c>
      <c r="L32" s="86">
        <f t="shared" si="8"/>
        <v>847.592</v>
      </c>
      <c r="M32" s="75">
        <v>262.371</v>
      </c>
      <c r="N32" s="75">
        <v>106.308</v>
      </c>
      <c r="O32" s="75">
        <v>478.913</v>
      </c>
      <c r="P32" s="75">
        <v>642.748</v>
      </c>
      <c r="Q32" s="85">
        <f t="shared" si="5"/>
        <v>0.006422774027643849</v>
      </c>
      <c r="R32" s="108">
        <v>419.333</v>
      </c>
      <c r="S32" s="75">
        <v>244.105</v>
      </c>
      <c r="T32" s="75">
        <v>97.572</v>
      </c>
      <c r="U32" s="75">
        <v>69.445</v>
      </c>
      <c r="V32" s="109">
        <v>342.245</v>
      </c>
      <c r="W32" s="102">
        <v>-18.304</v>
      </c>
      <c r="X32" s="102">
        <v>369.059</v>
      </c>
    </row>
    <row r="33" spans="1:24" ht="12.75">
      <c r="A33" s="14" t="s">
        <v>48</v>
      </c>
      <c r="B33" s="310">
        <v>32295</v>
      </c>
      <c r="C33" s="111">
        <f t="shared" si="0"/>
        <v>0.044167780748663094</v>
      </c>
      <c r="D33" s="111">
        <f t="shared" si="1"/>
        <v>0.24755052689525012</v>
      </c>
      <c r="E33" s="111">
        <f t="shared" si="2"/>
        <v>0.20338274614658702</v>
      </c>
      <c r="F33" s="115">
        <v>-1</v>
      </c>
      <c r="G33" s="21">
        <f t="shared" si="6"/>
        <v>0</v>
      </c>
      <c r="H33" s="79">
        <f t="shared" si="7"/>
        <v>0</v>
      </c>
      <c r="I33" s="112">
        <v>5086.4</v>
      </c>
      <c r="J33" s="110">
        <f t="shared" si="3"/>
        <v>0.04416778074866309</v>
      </c>
      <c r="K33" s="85">
        <f t="shared" si="4"/>
        <v>0.04206098615916955</v>
      </c>
      <c r="L33" s="86">
        <f t="shared" si="8"/>
        <v>862.173</v>
      </c>
      <c r="M33" s="75">
        <v>273.719</v>
      </c>
      <c r="N33" s="75">
        <v>103.255</v>
      </c>
      <c r="O33" s="75">
        <v>485.199</v>
      </c>
      <c r="P33" s="75">
        <v>648.234</v>
      </c>
      <c r="Q33" s="85">
        <f t="shared" si="5"/>
        <v>0.002106794589493542</v>
      </c>
      <c r="R33" s="108">
        <v>422.448</v>
      </c>
      <c r="S33" s="75">
        <v>256.192</v>
      </c>
      <c r="T33" s="75">
        <v>102.493</v>
      </c>
      <c r="U33" s="75">
        <v>77.223</v>
      </c>
      <c r="V33" s="109">
        <v>345.972</v>
      </c>
      <c r="W33" s="102">
        <v>-25.48</v>
      </c>
      <c r="X33" s="102">
        <v>386.252</v>
      </c>
    </row>
    <row r="34" spans="1:24" ht="12.75">
      <c r="A34" s="14" t="s">
        <v>49</v>
      </c>
      <c r="B34" s="310">
        <v>32387</v>
      </c>
      <c r="C34" s="111">
        <f t="shared" si="0"/>
        <v>0.04182856037151708</v>
      </c>
      <c r="D34" s="111">
        <f t="shared" si="1"/>
        <v>0.2425352167182663</v>
      </c>
      <c r="E34" s="111">
        <f t="shared" si="2"/>
        <v>0.20070665634674922</v>
      </c>
      <c r="F34" s="115">
        <v>-1</v>
      </c>
      <c r="G34" s="21">
        <f t="shared" si="6"/>
        <v>0</v>
      </c>
      <c r="H34" s="79">
        <f t="shared" si="7"/>
        <v>0</v>
      </c>
      <c r="I34" s="112">
        <v>5168</v>
      </c>
      <c r="J34" s="110">
        <f t="shared" si="3"/>
        <v>0.04182856037151703</v>
      </c>
      <c r="K34" s="85">
        <f t="shared" si="4"/>
        <v>0.04274400154798763</v>
      </c>
      <c r="L34" s="86">
        <f t="shared" si="8"/>
        <v>866.8700000000001</v>
      </c>
      <c r="M34" s="75">
        <v>280.038</v>
      </c>
      <c r="N34" s="75">
        <v>92.792</v>
      </c>
      <c r="O34" s="75">
        <v>494.04</v>
      </c>
      <c r="P34" s="75">
        <v>645.969</v>
      </c>
      <c r="Q34" s="85">
        <f t="shared" si="5"/>
        <v>-0.0009154411764705981</v>
      </c>
      <c r="R34" s="108">
        <v>412.7</v>
      </c>
      <c r="S34" s="75">
        <v>261.171</v>
      </c>
      <c r="T34" s="75">
        <v>103.815</v>
      </c>
      <c r="U34" s="75">
        <v>93.955</v>
      </c>
      <c r="V34" s="109">
        <v>349.299</v>
      </c>
      <c r="W34" s="102">
        <v>-26.148</v>
      </c>
      <c r="X34" s="102">
        <v>391.283</v>
      </c>
    </row>
    <row r="35" spans="1:24" ht="12.75">
      <c r="A35" s="14" t="s">
        <v>50</v>
      </c>
      <c r="B35" s="310">
        <v>32478</v>
      </c>
      <c r="C35" s="111">
        <f t="shared" si="0"/>
        <v>0.04251984766091291</v>
      </c>
      <c r="D35" s="111">
        <f t="shared" si="1"/>
        <v>0.24491407241790933</v>
      </c>
      <c r="E35" s="111">
        <f t="shared" si="2"/>
        <v>0.20239422475699642</v>
      </c>
      <c r="F35" s="115">
        <v>-1</v>
      </c>
      <c r="G35" s="21">
        <f t="shared" si="6"/>
        <v>0</v>
      </c>
      <c r="H35" s="79">
        <f t="shared" si="7"/>
        <v>0</v>
      </c>
      <c r="I35" s="112">
        <v>5277.7</v>
      </c>
      <c r="J35" s="110">
        <f t="shared" si="3"/>
        <v>0.04251984766091291</v>
      </c>
      <c r="K35" s="85">
        <f t="shared" si="4"/>
        <v>0.04069859976883872</v>
      </c>
      <c r="L35" s="86">
        <f t="shared" si="8"/>
        <v>877.9960000000001</v>
      </c>
      <c r="M35" s="75">
        <v>275.488</v>
      </c>
      <c r="N35" s="75">
        <v>99.151</v>
      </c>
      <c r="O35" s="75">
        <v>503.357</v>
      </c>
      <c r="P35" s="75">
        <v>663.201</v>
      </c>
      <c r="Q35" s="85">
        <f t="shared" si="5"/>
        <v>0.0018212478920741927</v>
      </c>
      <c r="R35" s="108">
        <v>433.351</v>
      </c>
      <c r="S35" s="75">
        <v>276.312</v>
      </c>
      <c r="T35" s="75">
        <v>110.348</v>
      </c>
      <c r="U35" s="75">
        <v>84.701</v>
      </c>
      <c r="V35" s="109">
        <v>352.088</v>
      </c>
      <c r="W35" s="102">
        <v>-18.764</v>
      </c>
      <c r="X35" s="102">
        <v>404.975</v>
      </c>
    </row>
    <row r="36" spans="1:24" ht="12.75">
      <c r="A36" s="14" t="s">
        <v>51</v>
      </c>
      <c r="B36" s="310">
        <v>32568</v>
      </c>
      <c r="C36" s="111">
        <f t="shared" si="0"/>
        <v>0.038071008551447794</v>
      </c>
      <c r="D36" s="111">
        <f t="shared" si="1"/>
        <v>0.23837485392049565</v>
      </c>
      <c r="E36" s="111">
        <f t="shared" si="2"/>
        <v>0.20030384536904786</v>
      </c>
      <c r="F36" s="115">
        <v>-1</v>
      </c>
      <c r="G36" s="21">
        <f t="shared" si="6"/>
        <v>0</v>
      </c>
      <c r="H36" s="79">
        <f t="shared" si="7"/>
        <v>0</v>
      </c>
      <c r="I36" s="112">
        <v>5390.9</v>
      </c>
      <c r="J36" s="110">
        <f t="shared" si="3"/>
        <v>0.03807100855144782</v>
      </c>
      <c r="K36" s="85">
        <f t="shared" si="4"/>
        <v>0.04710104064256433</v>
      </c>
      <c r="L36" s="86">
        <f t="shared" si="8"/>
        <v>919.443</v>
      </c>
      <c r="M36" s="75">
        <v>313.986</v>
      </c>
      <c r="N36" s="75">
        <v>94.721</v>
      </c>
      <c r="O36" s="75">
        <v>510.736</v>
      </c>
      <c r="P36" s="75">
        <v>665.526</v>
      </c>
      <c r="Q36" s="85">
        <f t="shared" si="5"/>
        <v>-0.009030032091116512</v>
      </c>
      <c r="R36" s="108">
        <v>399.352</v>
      </c>
      <c r="S36" s="75">
        <v>263.693</v>
      </c>
      <c r="T36" s="75">
        <v>111.477</v>
      </c>
      <c r="U36" s="75">
        <v>105.691</v>
      </c>
      <c r="V36" s="109">
        <v>352.827</v>
      </c>
      <c r="W36" s="102">
        <v>-33.74</v>
      </c>
      <c r="X36" s="102">
        <v>414.292</v>
      </c>
    </row>
    <row r="37" spans="1:24" ht="12.75">
      <c r="A37" s="14" t="s">
        <v>52</v>
      </c>
      <c r="B37" s="310">
        <v>32660</v>
      </c>
      <c r="C37" s="111">
        <f t="shared" si="0"/>
        <v>0.034404827107751806</v>
      </c>
      <c r="D37" s="111">
        <f t="shared" si="1"/>
        <v>0.2321838828641326</v>
      </c>
      <c r="E37" s="111">
        <f t="shared" si="2"/>
        <v>0.1977790557563808</v>
      </c>
      <c r="F37" s="115">
        <v>-1</v>
      </c>
      <c r="G37" s="21">
        <f t="shared" si="6"/>
        <v>0</v>
      </c>
      <c r="H37" s="79">
        <f t="shared" si="7"/>
        <v>0</v>
      </c>
      <c r="I37" s="112">
        <v>5477.4</v>
      </c>
      <c r="J37" s="110">
        <f t="shared" si="3"/>
        <v>0.034404827107751855</v>
      </c>
      <c r="K37" s="85">
        <f t="shared" si="4"/>
        <v>0.04214590864278673</v>
      </c>
      <c r="L37" s="86">
        <f t="shared" si="8"/>
        <v>899.971</v>
      </c>
      <c r="M37" s="75">
        <v>285.262</v>
      </c>
      <c r="N37" s="75">
        <v>94.79</v>
      </c>
      <c r="O37" s="75">
        <v>519.919</v>
      </c>
      <c r="P37" s="75">
        <v>669.121</v>
      </c>
      <c r="Q37" s="85">
        <f t="shared" si="5"/>
        <v>-0.007741081535034873</v>
      </c>
      <c r="R37" s="108">
        <v>390.685</v>
      </c>
      <c r="S37" s="75">
        <v>241.706</v>
      </c>
      <c r="T37" s="75">
        <v>101.993</v>
      </c>
      <c r="U37" s="75">
        <v>105.046</v>
      </c>
      <c r="V37" s="109">
        <v>356.018</v>
      </c>
      <c r="W37" s="102">
        <v>-18.892</v>
      </c>
      <c r="X37" s="102">
        <v>414.194</v>
      </c>
    </row>
    <row r="38" spans="1:24" ht="12.75">
      <c r="A38" s="14" t="s">
        <v>53</v>
      </c>
      <c r="B38" s="310">
        <v>32752</v>
      </c>
      <c r="C38" s="111">
        <f t="shared" si="0"/>
        <v>0.036251686848876336</v>
      </c>
      <c r="D38" s="111">
        <f t="shared" si="1"/>
        <v>0.2327416017417277</v>
      </c>
      <c r="E38" s="111">
        <f t="shared" si="2"/>
        <v>0.19648991489285136</v>
      </c>
      <c r="F38" s="115">
        <v>-1</v>
      </c>
      <c r="G38" s="21">
        <f t="shared" si="6"/>
        <v>0</v>
      </c>
      <c r="H38" s="79">
        <f t="shared" si="7"/>
        <v>0</v>
      </c>
      <c r="I38" s="112">
        <v>5557.7</v>
      </c>
      <c r="J38" s="110">
        <f t="shared" si="3"/>
        <v>0.036251686848876336</v>
      </c>
      <c r="K38" s="85">
        <f t="shared" si="4"/>
        <v>0.04132662792162226</v>
      </c>
      <c r="L38" s="86">
        <f t="shared" si="8"/>
        <v>909.759</v>
      </c>
      <c r="M38" s="75">
        <v>269.746</v>
      </c>
      <c r="N38" s="75">
        <v>100.739</v>
      </c>
      <c r="O38" s="75">
        <v>539.274</v>
      </c>
      <c r="P38" s="75">
        <v>680.078</v>
      </c>
      <c r="Q38" s="85">
        <f t="shared" si="5"/>
        <v>-0.005074941072745928</v>
      </c>
      <c r="R38" s="108">
        <v>384.181</v>
      </c>
      <c r="S38" s="75">
        <v>222.851</v>
      </c>
      <c r="T38" s="75">
        <v>94.476</v>
      </c>
      <c r="U38" s="75">
        <v>107.882</v>
      </c>
      <c r="V38" s="109">
        <v>363.688</v>
      </c>
      <c r="W38" s="102">
        <v>-0.432</v>
      </c>
      <c r="X38" s="102">
        <v>411.954</v>
      </c>
    </row>
    <row r="39" spans="1:24" ht="12.75">
      <c r="A39" s="14" t="s">
        <v>54</v>
      </c>
      <c r="B39" s="310">
        <v>32843</v>
      </c>
      <c r="C39" s="111">
        <f t="shared" si="0"/>
        <v>0.03630568711940452</v>
      </c>
      <c r="D39" s="111">
        <f t="shared" si="1"/>
        <v>0.2295764039742174</v>
      </c>
      <c r="E39" s="111">
        <f t="shared" si="2"/>
        <v>0.1932707168548129</v>
      </c>
      <c r="F39" s="115">
        <v>-1</v>
      </c>
      <c r="G39" s="21">
        <f t="shared" si="6"/>
        <v>0</v>
      </c>
      <c r="H39" s="79">
        <f t="shared" si="7"/>
        <v>0</v>
      </c>
      <c r="I39" s="112">
        <v>5616.2</v>
      </c>
      <c r="J39" s="110">
        <f t="shared" si="3"/>
        <v>0.03630568711940458</v>
      </c>
      <c r="K39" s="85">
        <f t="shared" si="4"/>
        <v>0.0432347494747338</v>
      </c>
      <c r="L39" s="86">
        <f t="shared" si="8"/>
        <v>907.021</v>
      </c>
      <c r="M39" s="75">
        <v>279.462</v>
      </c>
      <c r="N39" s="75">
        <v>81.613</v>
      </c>
      <c r="O39" s="75">
        <v>545.946</v>
      </c>
      <c r="P39" s="75">
        <v>664.206</v>
      </c>
      <c r="Q39" s="85">
        <f t="shared" si="5"/>
        <v>-0.00692906235532922</v>
      </c>
      <c r="R39" s="108">
        <v>394.654</v>
      </c>
      <c r="S39" s="75">
        <v>221.57</v>
      </c>
      <c r="T39" s="75">
        <v>94.91</v>
      </c>
      <c r="U39" s="75">
        <v>100.145</v>
      </c>
      <c r="V39" s="109">
        <v>368.139</v>
      </c>
      <c r="W39" s="102">
        <v>-12.328</v>
      </c>
      <c r="X39" s="102">
        <v>421.241</v>
      </c>
    </row>
    <row r="40" spans="1:24" ht="12.75">
      <c r="A40" s="14" t="s">
        <v>55</v>
      </c>
      <c r="B40" s="310">
        <v>32933</v>
      </c>
      <c r="C40" s="111">
        <f t="shared" si="0"/>
        <v>0.03397083645095625</v>
      </c>
      <c r="D40" s="111">
        <f t="shared" si="1"/>
        <v>0.22795837756007595</v>
      </c>
      <c r="E40" s="111">
        <f t="shared" si="2"/>
        <v>0.1939875411091197</v>
      </c>
      <c r="F40" s="115">
        <v>-1</v>
      </c>
      <c r="G40" s="21">
        <f t="shared" si="6"/>
        <v>0</v>
      </c>
      <c r="H40" s="79">
        <f t="shared" si="7"/>
        <v>0</v>
      </c>
      <c r="I40" s="112">
        <v>5746.9</v>
      </c>
      <c r="J40" s="110">
        <f t="shared" si="3"/>
        <v>0.03397083645095619</v>
      </c>
      <c r="K40" s="85">
        <f t="shared" si="4"/>
        <v>0.04302563120986969</v>
      </c>
      <c r="L40" s="86">
        <f t="shared" si="8"/>
        <v>938.6990000000001</v>
      </c>
      <c r="M40" s="75">
        <v>292.618</v>
      </c>
      <c r="N40" s="75">
        <v>101.154</v>
      </c>
      <c r="O40" s="75">
        <v>544.927</v>
      </c>
      <c r="P40" s="75">
        <v>691.435</v>
      </c>
      <c r="Q40" s="85">
        <f t="shared" si="5"/>
        <v>-0.009054794758913498</v>
      </c>
      <c r="R40" s="108">
        <v>374.927</v>
      </c>
      <c r="S40" s="75">
        <v>228.03</v>
      </c>
      <c r="T40" s="75">
        <v>92.924</v>
      </c>
      <c r="U40" s="75">
        <v>119.4</v>
      </c>
      <c r="V40" s="109">
        <v>359.221</v>
      </c>
      <c r="W40" s="102">
        <v>-3.572</v>
      </c>
      <c r="X40" s="102">
        <v>423.392</v>
      </c>
    </row>
    <row r="41" spans="1:24" ht="12.75">
      <c r="A41" s="14" t="s">
        <v>56</v>
      </c>
      <c r="B41" s="310">
        <v>33025</v>
      </c>
      <c r="C41" s="111">
        <f t="shared" si="0"/>
        <v>0.036967508405956195</v>
      </c>
      <c r="D41" s="111">
        <f t="shared" si="1"/>
        <v>0.22871234474713512</v>
      </c>
      <c r="E41" s="111">
        <f t="shared" si="2"/>
        <v>0.19174483634117892</v>
      </c>
      <c r="F41" s="115">
        <v>-1</v>
      </c>
      <c r="G41" s="21">
        <f t="shared" si="6"/>
        <v>0</v>
      </c>
      <c r="H41" s="79">
        <f t="shared" si="7"/>
        <v>0</v>
      </c>
      <c r="I41" s="112">
        <v>5829.2</v>
      </c>
      <c r="J41" s="110">
        <f t="shared" si="3"/>
        <v>0.03696750840595621</v>
      </c>
      <c r="K41" s="85">
        <f t="shared" si="4"/>
        <v>0.04660914019076374</v>
      </c>
      <c r="L41" s="86">
        <f t="shared" si="8"/>
        <v>941.411</v>
      </c>
      <c r="M41" s="75">
        <v>307.198</v>
      </c>
      <c r="N41" s="75">
        <v>78.908</v>
      </c>
      <c r="O41" s="75">
        <v>555.305</v>
      </c>
      <c r="P41" s="75">
        <v>669.717</v>
      </c>
      <c r="Q41" s="85">
        <f t="shared" si="5"/>
        <v>-0.009641631784807526</v>
      </c>
      <c r="R41" s="108">
        <v>389.779</v>
      </c>
      <c r="S41" s="75">
        <v>240.088</v>
      </c>
      <c r="T41" s="75">
        <v>98.907</v>
      </c>
      <c r="U41" s="75">
        <v>115.464</v>
      </c>
      <c r="V41" s="109">
        <v>364.062</v>
      </c>
      <c r="W41" s="102">
        <v>2.02</v>
      </c>
      <c r="X41" s="102">
        <v>448.002</v>
      </c>
    </row>
    <row r="42" spans="1:24" ht="12.75">
      <c r="A42" s="14" t="s">
        <v>57</v>
      </c>
      <c r="B42" s="310">
        <v>33117</v>
      </c>
      <c r="C42" s="111">
        <f t="shared" si="0"/>
        <v>0.03423830916887893</v>
      </c>
      <c r="D42" s="111">
        <f t="shared" si="1"/>
        <v>0.22101184398611398</v>
      </c>
      <c r="E42" s="111">
        <f t="shared" si="2"/>
        <v>0.18677353481723505</v>
      </c>
      <c r="F42" s="115">
        <v>1</v>
      </c>
      <c r="G42" s="21">
        <f t="shared" si="6"/>
        <v>99999999</v>
      </c>
      <c r="H42" s="79">
        <f t="shared" si="7"/>
        <v>-99999999</v>
      </c>
      <c r="I42" s="112">
        <v>5876.4</v>
      </c>
      <c r="J42" s="110">
        <f t="shared" si="3"/>
        <v>0.03423830916887889</v>
      </c>
      <c r="K42" s="85">
        <f t="shared" si="4"/>
        <v>0.046743754679735884</v>
      </c>
      <c r="L42" s="86">
        <f t="shared" si="8"/>
        <v>931.14</v>
      </c>
      <c r="M42" s="75">
        <v>297.824</v>
      </c>
      <c r="N42" s="75">
        <v>70.07</v>
      </c>
      <c r="O42" s="75">
        <v>563.246</v>
      </c>
      <c r="P42" s="75">
        <v>656.455</v>
      </c>
      <c r="Q42" s="85">
        <f t="shared" si="5"/>
        <v>-0.012505445510856993</v>
      </c>
      <c r="R42" s="108">
        <v>397.81</v>
      </c>
      <c r="S42" s="75">
        <v>250.098</v>
      </c>
      <c r="T42" s="75">
        <v>103.449</v>
      </c>
      <c r="U42" s="75">
        <v>116.61</v>
      </c>
      <c r="V42" s="109">
        <v>367.771</v>
      </c>
      <c r="W42" s="102">
        <v>-30.196</v>
      </c>
      <c r="X42" s="102">
        <v>441.101</v>
      </c>
    </row>
    <row r="43" spans="1:24" ht="12.75">
      <c r="A43" s="14" t="s">
        <v>58</v>
      </c>
      <c r="B43" s="310">
        <v>33208</v>
      </c>
      <c r="C43" s="111">
        <f t="shared" si="0"/>
        <v>0.04360366163756571</v>
      </c>
      <c r="D43" s="111">
        <f t="shared" si="1"/>
        <v>0.2194487201220546</v>
      </c>
      <c r="E43" s="111">
        <f t="shared" si="2"/>
        <v>0.1758450584844889</v>
      </c>
      <c r="F43" s="115">
        <v>1</v>
      </c>
      <c r="G43" s="21">
        <f t="shared" si="6"/>
        <v>99999999</v>
      </c>
      <c r="H43" s="79">
        <f t="shared" si="7"/>
        <v>-99999999</v>
      </c>
      <c r="I43" s="112">
        <v>5899</v>
      </c>
      <c r="J43" s="110">
        <f t="shared" si="3"/>
        <v>0.043603661637565676</v>
      </c>
      <c r="K43" s="85">
        <f t="shared" si="4"/>
        <v>0.04916714697406339</v>
      </c>
      <c r="L43" s="86">
        <f t="shared" si="8"/>
        <v>925.42</v>
      </c>
      <c r="M43" s="75">
        <v>299.984</v>
      </c>
      <c r="N43" s="75">
        <v>53.739</v>
      </c>
      <c r="O43" s="75">
        <v>571.697</v>
      </c>
      <c r="P43" s="75">
        <v>635.383</v>
      </c>
      <c r="Q43" s="85">
        <f t="shared" si="5"/>
        <v>-0.005563485336497714</v>
      </c>
      <c r="R43" s="108">
        <v>388.928</v>
      </c>
      <c r="S43" s="75">
        <v>233.533</v>
      </c>
      <c r="T43" s="75">
        <v>96.696</v>
      </c>
      <c r="U43" s="75">
        <v>118.39</v>
      </c>
      <c r="V43" s="109">
        <v>370.481</v>
      </c>
      <c r="W43" s="102">
        <v>-19.82</v>
      </c>
      <c r="X43" s="102">
        <v>401.927</v>
      </c>
    </row>
    <row r="44" spans="1:24" ht="12.75">
      <c r="A44" s="14" t="s">
        <v>59</v>
      </c>
      <c r="B44" s="310">
        <v>33298</v>
      </c>
      <c r="C44" s="111">
        <f aca="true" t="shared" si="9" ref="C44:C75">D44-E44</f>
        <v>0.05269611730759491</v>
      </c>
      <c r="D44" s="111">
        <f aca="true" t="shared" si="10" ref="D44:D75">(L44+S44-T44-U44+V44+W44)/I44</f>
        <v>0.2248207144424008</v>
      </c>
      <c r="E44" s="111">
        <f aca="true" t="shared" si="11" ref="E44:E75">(P44+X44)/I44</f>
        <v>0.17212459713480588</v>
      </c>
      <c r="F44" s="115">
        <v>1</v>
      </c>
      <c r="G44" s="21">
        <f t="shared" si="6"/>
        <v>99999999</v>
      </c>
      <c r="H44" s="79">
        <f t="shared" si="7"/>
        <v>-99999999</v>
      </c>
      <c r="I44" s="112">
        <v>5926.3</v>
      </c>
      <c r="J44" s="110">
        <f aca="true" t="shared" si="12" ref="J44:J75">K44+Q44</f>
        <v>0.05269611730759493</v>
      </c>
      <c r="K44" s="85">
        <f aca="true" t="shared" si="13" ref="K44:K75">(M44+N44+O44-P44)/I44</f>
        <v>0.05367531174594602</v>
      </c>
      <c r="L44" s="86">
        <f t="shared" si="8"/>
        <v>939.387</v>
      </c>
      <c r="M44" s="75">
        <v>320.429</v>
      </c>
      <c r="N44" s="75">
        <v>39.842</v>
      </c>
      <c r="O44" s="75">
        <v>579.116</v>
      </c>
      <c r="P44" s="75">
        <v>621.291</v>
      </c>
      <c r="Q44" s="85">
        <f aca="true" t="shared" si="14" ref="Q44:Q75">(R44+W44-X44)/I44</f>
        <v>-0.0009791944383510881</v>
      </c>
      <c r="R44" s="108">
        <v>381.532</v>
      </c>
      <c r="S44" s="75">
        <v>216.42</v>
      </c>
      <c r="T44" s="75">
        <v>85.817</v>
      </c>
      <c r="U44" s="75">
        <v>120.091</v>
      </c>
      <c r="V44" s="109">
        <v>371.02</v>
      </c>
      <c r="W44" s="102">
        <v>11.436</v>
      </c>
      <c r="X44" s="102">
        <v>398.771</v>
      </c>
    </row>
    <row r="45" spans="1:24" ht="12.75">
      <c r="A45" s="14" t="s">
        <v>60</v>
      </c>
      <c r="B45" s="310">
        <v>33390</v>
      </c>
      <c r="C45" s="111">
        <f t="shared" si="9"/>
        <v>0.05128878281622909</v>
      </c>
      <c r="D45" s="111">
        <f t="shared" si="10"/>
        <v>0.22176794565816044</v>
      </c>
      <c r="E45" s="111">
        <f t="shared" si="11"/>
        <v>0.17047916284193135</v>
      </c>
      <c r="F45" s="115">
        <v>-1</v>
      </c>
      <c r="G45" s="21">
        <f t="shared" si="6"/>
        <v>0</v>
      </c>
      <c r="H45" s="79">
        <f t="shared" si="7"/>
        <v>0</v>
      </c>
      <c r="I45" s="112">
        <v>5991.7</v>
      </c>
      <c r="J45" s="110">
        <f t="shared" si="12"/>
        <v>0.05128878281622911</v>
      </c>
      <c r="K45" s="85">
        <f t="shared" si="13"/>
        <v>0.052039487958342366</v>
      </c>
      <c r="L45" s="86">
        <f t="shared" si="8"/>
        <v>940.895</v>
      </c>
      <c r="M45" s="75">
        <v>317.735</v>
      </c>
      <c r="N45" s="75">
        <v>36.173</v>
      </c>
      <c r="O45" s="75">
        <v>586.987</v>
      </c>
      <c r="P45" s="75">
        <v>629.09</v>
      </c>
      <c r="Q45" s="85">
        <f t="shared" si="14"/>
        <v>-0.0007507051421132551</v>
      </c>
      <c r="R45" s="108">
        <v>379.272</v>
      </c>
      <c r="S45" s="75">
        <v>218.847</v>
      </c>
      <c r="T45" s="75">
        <v>87.253</v>
      </c>
      <c r="U45" s="75">
        <v>125.043</v>
      </c>
      <c r="V45" s="109">
        <v>372.721</v>
      </c>
      <c r="W45" s="102">
        <v>8.6</v>
      </c>
      <c r="X45" s="102">
        <v>392.37</v>
      </c>
    </row>
    <row r="46" spans="1:24" ht="12.75">
      <c r="A46" s="14" t="s">
        <v>61</v>
      </c>
      <c r="B46" s="310">
        <v>33482</v>
      </c>
      <c r="C46" s="111">
        <f t="shared" si="9"/>
        <v>0.04468529275859792</v>
      </c>
      <c r="D46" s="111">
        <f t="shared" si="10"/>
        <v>0.21977193214073534</v>
      </c>
      <c r="E46" s="111">
        <f t="shared" si="11"/>
        <v>0.17508663938213742</v>
      </c>
      <c r="F46" s="115">
        <v>-1</v>
      </c>
      <c r="G46" s="21">
        <f t="shared" si="6"/>
        <v>0</v>
      </c>
      <c r="H46" s="79">
        <f t="shared" si="7"/>
        <v>0</v>
      </c>
      <c r="I46" s="112">
        <v>6059.6</v>
      </c>
      <c r="J46" s="110">
        <f t="shared" si="12"/>
        <v>0.04468529275859791</v>
      </c>
      <c r="K46" s="85">
        <f t="shared" si="13"/>
        <v>0.0494555746253878</v>
      </c>
      <c r="L46" s="86">
        <f t="shared" si="8"/>
        <v>944.847</v>
      </c>
      <c r="M46" s="75">
        <v>313.712</v>
      </c>
      <c r="N46" s="75">
        <v>41.997</v>
      </c>
      <c r="O46" s="75">
        <v>589.138</v>
      </c>
      <c r="P46" s="75">
        <v>645.166</v>
      </c>
      <c r="Q46" s="85">
        <f t="shared" si="14"/>
        <v>-0.004770281866789888</v>
      </c>
      <c r="R46" s="108">
        <v>385.507</v>
      </c>
      <c r="S46" s="75">
        <v>225.295</v>
      </c>
      <c r="T46" s="75">
        <v>89.763</v>
      </c>
      <c r="U46" s="75">
        <v>124.613</v>
      </c>
      <c r="V46" s="109">
        <v>374.588</v>
      </c>
      <c r="W46" s="102">
        <v>1.376</v>
      </c>
      <c r="X46" s="102">
        <v>415.789</v>
      </c>
    </row>
    <row r="47" spans="1:24" ht="12.75">
      <c r="A47" s="14" t="s">
        <v>62</v>
      </c>
      <c r="B47" s="310">
        <v>33573</v>
      </c>
      <c r="C47" s="111">
        <f t="shared" si="9"/>
        <v>0.04704675642594858</v>
      </c>
      <c r="D47" s="111">
        <f t="shared" si="10"/>
        <v>0.22132386780905752</v>
      </c>
      <c r="E47" s="111">
        <f t="shared" si="11"/>
        <v>0.17427711138310895</v>
      </c>
      <c r="F47" s="115">
        <v>-1</v>
      </c>
      <c r="G47" s="21">
        <f t="shared" si="6"/>
        <v>0</v>
      </c>
      <c r="H47" s="79">
        <f t="shared" si="7"/>
        <v>0</v>
      </c>
      <c r="I47" s="112">
        <v>6127.5</v>
      </c>
      <c r="J47" s="110">
        <f t="shared" si="12"/>
        <v>0.047046756425948605</v>
      </c>
      <c r="K47" s="85">
        <f t="shared" si="13"/>
        <v>0.05407523459812323</v>
      </c>
      <c r="L47" s="86">
        <f t="shared" si="8"/>
        <v>974.1020000000001</v>
      </c>
      <c r="M47" s="75">
        <v>344.73</v>
      </c>
      <c r="N47" s="75">
        <v>33.768</v>
      </c>
      <c r="O47" s="75">
        <v>595.604</v>
      </c>
      <c r="P47" s="75">
        <v>642.756</v>
      </c>
      <c r="Q47" s="85">
        <f t="shared" si="14"/>
        <v>-0.007028478172174624</v>
      </c>
      <c r="R47" s="108">
        <v>383.764</v>
      </c>
      <c r="S47" s="75">
        <v>226.167</v>
      </c>
      <c r="T47" s="75">
        <v>90.031</v>
      </c>
      <c r="U47" s="75">
        <v>129.217</v>
      </c>
      <c r="V47" s="109">
        <v>376.845</v>
      </c>
      <c r="W47" s="102">
        <v>-1.704</v>
      </c>
      <c r="X47" s="102">
        <v>425.127</v>
      </c>
    </row>
    <row r="48" spans="1:24" ht="12.75">
      <c r="A48" s="14" t="s">
        <v>63</v>
      </c>
      <c r="B48" s="310">
        <v>33664</v>
      </c>
      <c r="C48" s="111">
        <f t="shared" si="9"/>
        <v>0.05373795606372045</v>
      </c>
      <c r="D48" s="111">
        <f t="shared" si="10"/>
        <v>0.22554872173689622</v>
      </c>
      <c r="E48" s="111">
        <f t="shared" si="11"/>
        <v>0.17181076567317577</v>
      </c>
      <c r="F48" s="115">
        <v>-1</v>
      </c>
      <c r="G48" s="21">
        <f t="shared" si="6"/>
        <v>0</v>
      </c>
      <c r="H48" s="79">
        <f t="shared" si="7"/>
        <v>0</v>
      </c>
      <c r="I48" s="112">
        <v>6227.2</v>
      </c>
      <c r="J48" s="110">
        <f t="shared" si="12"/>
        <v>0.05373795606372044</v>
      </c>
      <c r="K48" s="85">
        <f t="shared" si="13"/>
        <v>0.05116858299075025</v>
      </c>
      <c r="L48" s="86">
        <f t="shared" si="8"/>
        <v>994.2919999999999</v>
      </c>
      <c r="M48" s="75">
        <v>359.378</v>
      </c>
      <c r="N48" s="75">
        <v>47.794</v>
      </c>
      <c r="O48" s="75">
        <v>587.12</v>
      </c>
      <c r="P48" s="75">
        <v>675.655</v>
      </c>
      <c r="Q48" s="85">
        <f t="shared" si="14"/>
        <v>0.0025693730729701952</v>
      </c>
      <c r="R48" s="108">
        <v>408.029</v>
      </c>
      <c r="S48" s="75">
        <v>237.333</v>
      </c>
      <c r="T48" s="75">
        <v>87.205</v>
      </c>
      <c r="U48" s="75">
        <v>122.328</v>
      </c>
      <c r="V48" s="109">
        <v>380.229</v>
      </c>
      <c r="W48" s="102">
        <v>2.216</v>
      </c>
      <c r="X48" s="102">
        <v>394.245</v>
      </c>
    </row>
    <row r="49" spans="1:24" ht="12.75">
      <c r="A49" s="14" t="s">
        <v>64</v>
      </c>
      <c r="B49" s="310">
        <v>33756</v>
      </c>
      <c r="C49" s="111">
        <f t="shared" si="9"/>
        <v>0.04784445253049405</v>
      </c>
      <c r="D49" s="111">
        <f t="shared" si="10"/>
        <v>0.22538024648388677</v>
      </c>
      <c r="E49" s="111">
        <f t="shared" si="11"/>
        <v>0.17753579395339272</v>
      </c>
      <c r="F49" s="115">
        <v>-1</v>
      </c>
      <c r="G49" s="21">
        <f t="shared" si="6"/>
        <v>0</v>
      </c>
      <c r="H49" s="79">
        <f t="shared" si="7"/>
        <v>0</v>
      </c>
      <c r="I49" s="112">
        <v>6320.9</v>
      </c>
      <c r="J49" s="110">
        <f t="shared" si="12"/>
        <v>0.04784445253049406</v>
      </c>
      <c r="K49" s="85">
        <f t="shared" si="13"/>
        <v>0.05072742805613124</v>
      </c>
      <c r="L49" s="86">
        <f t="shared" si="8"/>
        <v>1012.9559999999999</v>
      </c>
      <c r="M49" s="75">
        <v>373.799</v>
      </c>
      <c r="N49" s="75">
        <v>51.285</v>
      </c>
      <c r="O49" s="75">
        <v>587.872</v>
      </c>
      <c r="P49" s="75">
        <v>692.313</v>
      </c>
      <c r="Q49" s="85">
        <f t="shared" si="14"/>
        <v>-0.0028829755256371743</v>
      </c>
      <c r="R49" s="108">
        <v>422.246</v>
      </c>
      <c r="S49" s="75">
        <v>262.926</v>
      </c>
      <c r="T49" s="75">
        <v>96.451</v>
      </c>
      <c r="U49" s="75">
        <v>127.308</v>
      </c>
      <c r="V49" s="109">
        <v>383.079</v>
      </c>
      <c r="W49" s="102">
        <v>-10.596</v>
      </c>
      <c r="X49" s="102">
        <v>429.873</v>
      </c>
    </row>
    <row r="50" spans="1:24" ht="12.75">
      <c r="A50" s="14" t="s">
        <v>65</v>
      </c>
      <c r="B50" s="310">
        <v>33848</v>
      </c>
      <c r="C50" s="111">
        <f t="shared" si="9"/>
        <v>0.05026263225242661</v>
      </c>
      <c r="D50" s="111">
        <f t="shared" si="10"/>
        <v>0.22921616054430263</v>
      </c>
      <c r="E50" s="111">
        <f t="shared" si="11"/>
        <v>0.17895352829187602</v>
      </c>
      <c r="F50" s="115">
        <v>-1</v>
      </c>
      <c r="G50" s="21">
        <f t="shared" si="6"/>
        <v>0</v>
      </c>
      <c r="H50" s="79">
        <f t="shared" si="7"/>
        <v>0</v>
      </c>
      <c r="I50" s="112">
        <v>6408.2</v>
      </c>
      <c r="J50" s="110">
        <f t="shared" si="12"/>
        <v>0.050262632252426574</v>
      </c>
      <c r="K50" s="85">
        <f t="shared" si="13"/>
        <v>0.05460737804687743</v>
      </c>
      <c r="L50" s="86">
        <f t="shared" si="8"/>
        <v>1056.231</v>
      </c>
      <c r="M50" s="75">
        <v>350.082</v>
      </c>
      <c r="N50" s="75">
        <v>57.151</v>
      </c>
      <c r="O50" s="75">
        <v>648.998</v>
      </c>
      <c r="P50" s="75">
        <v>706.296</v>
      </c>
      <c r="Q50" s="85">
        <f t="shared" si="14"/>
        <v>-0.004344745794450857</v>
      </c>
      <c r="R50" s="108">
        <v>415.984</v>
      </c>
      <c r="S50" s="75">
        <v>252.709</v>
      </c>
      <c r="T50" s="75">
        <v>92.494</v>
      </c>
      <c r="U50" s="75">
        <v>133.47</v>
      </c>
      <c r="V50" s="109">
        <v>389.239</v>
      </c>
      <c r="W50" s="102">
        <v>-3.352</v>
      </c>
      <c r="X50" s="102">
        <v>440.474</v>
      </c>
    </row>
    <row r="51" spans="1:24" ht="12.75">
      <c r="A51" s="14" t="s">
        <v>66</v>
      </c>
      <c r="B51" s="310">
        <v>33939</v>
      </c>
      <c r="C51" s="111">
        <f t="shared" si="9"/>
        <v>0.04365145164509543</v>
      </c>
      <c r="D51" s="111">
        <f t="shared" si="10"/>
        <v>0.22435094345416304</v>
      </c>
      <c r="E51" s="111">
        <f t="shared" si="11"/>
        <v>0.1806994918090676</v>
      </c>
      <c r="F51" s="115">
        <v>-1</v>
      </c>
      <c r="G51" s="21">
        <f t="shared" si="6"/>
        <v>0</v>
      </c>
      <c r="H51" s="79">
        <f t="shared" si="7"/>
        <v>0</v>
      </c>
      <c r="I51" s="112">
        <v>6513.3</v>
      </c>
      <c r="J51" s="110">
        <f t="shared" si="12"/>
        <v>0.043651451645095415</v>
      </c>
      <c r="K51" s="85">
        <f t="shared" si="13"/>
        <v>0.05004636666513134</v>
      </c>
      <c r="L51" s="86">
        <f t="shared" si="8"/>
        <v>1045.385</v>
      </c>
      <c r="M51" s="75">
        <v>380.932</v>
      </c>
      <c r="N51" s="75">
        <v>61.614</v>
      </c>
      <c r="O51" s="75">
        <v>602.839</v>
      </c>
      <c r="P51" s="75">
        <v>719.418</v>
      </c>
      <c r="Q51" s="85">
        <f t="shared" si="14"/>
        <v>-0.0063949150200359245</v>
      </c>
      <c r="R51" s="108">
        <v>415.432</v>
      </c>
      <c r="S51" s="75">
        <v>275.027</v>
      </c>
      <c r="T51" s="75">
        <v>99.802</v>
      </c>
      <c r="U51" s="75">
        <v>148.834</v>
      </c>
      <c r="V51" s="109">
        <v>389.041</v>
      </c>
      <c r="W51" s="102">
        <v>0.448</v>
      </c>
      <c r="X51" s="102">
        <v>457.532</v>
      </c>
    </row>
    <row r="52" spans="1:24" ht="12.75">
      <c r="A52" s="14" t="s">
        <v>67</v>
      </c>
      <c r="B52" s="310">
        <v>34029</v>
      </c>
      <c r="C52" s="111">
        <f t="shared" si="9"/>
        <v>0.02459969604863224</v>
      </c>
      <c r="D52" s="111">
        <f t="shared" si="10"/>
        <v>0.208286170212766</v>
      </c>
      <c r="E52" s="111">
        <f t="shared" si="11"/>
        <v>0.18368647416413375</v>
      </c>
      <c r="F52" s="115">
        <v>-1</v>
      </c>
      <c r="G52" s="21">
        <f t="shared" si="6"/>
        <v>0</v>
      </c>
      <c r="H52" s="79">
        <f t="shared" si="7"/>
        <v>0</v>
      </c>
      <c r="I52" s="112">
        <v>6580</v>
      </c>
      <c r="J52" s="110">
        <f t="shared" si="12"/>
        <v>0.024599696048632207</v>
      </c>
      <c r="K52" s="85">
        <f t="shared" si="13"/>
        <v>0.03414650455927051</v>
      </c>
      <c r="L52" s="86">
        <f t="shared" si="8"/>
        <v>955.524</v>
      </c>
      <c r="M52" s="75">
        <v>272.387</v>
      </c>
      <c r="N52" s="75">
        <v>59.022</v>
      </c>
      <c r="O52" s="75">
        <v>624.115</v>
      </c>
      <c r="P52" s="75">
        <v>730.84</v>
      </c>
      <c r="Q52" s="85">
        <f t="shared" si="14"/>
        <v>-0.009546808510638305</v>
      </c>
      <c r="R52" s="108">
        <v>421.087</v>
      </c>
      <c r="S52" s="75">
        <v>272.392</v>
      </c>
      <c r="T52" s="75">
        <v>96.658</v>
      </c>
      <c r="U52" s="75">
        <v>146.166</v>
      </c>
      <c r="V52" s="109">
        <v>391.519</v>
      </c>
      <c r="W52" s="102">
        <v>-6.088</v>
      </c>
      <c r="X52" s="102">
        <v>477.817</v>
      </c>
    </row>
    <row r="53" spans="1:24" ht="12.75">
      <c r="A53" s="14" t="s">
        <v>68</v>
      </c>
      <c r="B53" s="310">
        <v>34121</v>
      </c>
      <c r="C53" s="111">
        <f t="shared" si="9"/>
        <v>0.03143141003447181</v>
      </c>
      <c r="D53" s="111">
        <f t="shared" si="10"/>
        <v>0.217203564600864</v>
      </c>
      <c r="E53" s="111">
        <f t="shared" si="11"/>
        <v>0.1857721545663922</v>
      </c>
      <c r="F53" s="115">
        <v>-1</v>
      </c>
      <c r="G53" s="21">
        <f t="shared" si="6"/>
        <v>0</v>
      </c>
      <c r="H53" s="79">
        <f t="shared" si="7"/>
        <v>0</v>
      </c>
      <c r="I53" s="112">
        <v>6643.1</v>
      </c>
      <c r="J53" s="110">
        <f t="shared" si="12"/>
        <v>0.03143141003447185</v>
      </c>
      <c r="K53" s="85">
        <f t="shared" si="13"/>
        <v>0.037502370881064555</v>
      </c>
      <c r="L53" s="86">
        <f t="shared" si="8"/>
        <v>1003.443</v>
      </c>
      <c r="M53" s="75">
        <v>304.263</v>
      </c>
      <c r="N53" s="75">
        <v>71.962</v>
      </c>
      <c r="O53" s="75">
        <v>627.218</v>
      </c>
      <c r="P53" s="75">
        <v>754.311</v>
      </c>
      <c r="Q53" s="85">
        <f t="shared" si="14"/>
        <v>-0.0060709608465927024</v>
      </c>
      <c r="R53" s="108">
        <v>445.786</v>
      </c>
      <c r="S53" s="75">
        <v>301.925</v>
      </c>
      <c r="T53" s="75">
        <v>107.354</v>
      </c>
      <c r="U53" s="75">
        <v>145.228</v>
      </c>
      <c r="V53" s="109">
        <v>396.443</v>
      </c>
      <c r="W53" s="102">
        <v>-6.324</v>
      </c>
      <c r="X53" s="102">
        <v>479.792</v>
      </c>
    </row>
    <row r="54" spans="1:24" ht="12.75">
      <c r="A54" s="14" t="s">
        <v>69</v>
      </c>
      <c r="B54" s="310">
        <v>34213</v>
      </c>
      <c r="C54" s="111">
        <f t="shared" si="9"/>
        <v>0.027603957150732245</v>
      </c>
      <c r="D54" s="111">
        <f t="shared" si="10"/>
        <v>0.2126196755017208</v>
      </c>
      <c r="E54" s="111">
        <f t="shared" si="11"/>
        <v>0.18501571835098857</v>
      </c>
      <c r="F54" s="115">
        <v>-1</v>
      </c>
      <c r="G54" s="21">
        <f t="shared" si="6"/>
        <v>0</v>
      </c>
      <c r="H54" s="79">
        <f t="shared" si="7"/>
        <v>0</v>
      </c>
      <c r="I54" s="112">
        <v>6711.9</v>
      </c>
      <c r="J54" s="110">
        <f t="shared" si="12"/>
        <v>0.02760395715073228</v>
      </c>
      <c r="K54" s="85">
        <f t="shared" si="13"/>
        <v>0.03178310165526899</v>
      </c>
      <c r="L54" s="86">
        <f t="shared" si="8"/>
        <v>979.001</v>
      </c>
      <c r="M54" s="75">
        <v>264.462</v>
      </c>
      <c r="N54" s="75">
        <v>72.739</v>
      </c>
      <c r="O54" s="75">
        <v>641.8</v>
      </c>
      <c r="P54" s="75">
        <v>765.676</v>
      </c>
      <c r="Q54" s="85">
        <f t="shared" si="14"/>
        <v>-0.004179144504536712</v>
      </c>
      <c r="R54" s="108">
        <v>447.677</v>
      </c>
      <c r="S54" s="75">
        <v>296.198</v>
      </c>
      <c r="T54" s="75">
        <v>105.535</v>
      </c>
      <c r="U54" s="75">
        <v>147.282</v>
      </c>
      <c r="V54" s="109">
        <v>404.296</v>
      </c>
      <c r="W54" s="102">
        <v>0.404</v>
      </c>
      <c r="X54" s="102">
        <v>476.131</v>
      </c>
    </row>
    <row r="55" spans="1:24" ht="12.75">
      <c r="A55" s="14" t="s">
        <v>70</v>
      </c>
      <c r="B55" s="310">
        <v>34304</v>
      </c>
      <c r="C55" s="111">
        <f t="shared" si="9"/>
        <v>0.030041187851782364</v>
      </c>
      <c r="D55" s="111">
        <f t="shared" si="10"/>
        <v>0.2190799425422139</v>
      </c>
      <c r="E55" s="111">
        <f t="shared" si="11"/>
        <v>0.18903875469043155</v>
      </c>
      <c r="F55" s="115">
        <v>-1</v>
      </c>
      <c r="G55" s="21">
        <f t="shared" si="6"/>
        <v>0</v>
      </c>
      <c r="H55" s="79">
        <f t="shared" si="7"/>
        <v>0</v>
      </c>
      <c r="I55" s="112">
        <v>6822.4</v>
      </c>
      <c r="J55" s="110">
        <f t="shared" si="12"/>
        <v>0.03004118785178235</v>
      </c>
      <c r="K55" s="85">
        <f t="shared" si="13"/>
        <v>0.03357044441838648</v>
      </c>
      <c r="L55" s="86">
        <f t="shared" si="8"/>
        <v>1024.309</v>
      </c>
      <c r="M55" s="75">
        <v>295.084</v>
      </c>
      <c r="N55" s="75">
        <v>82.677</v>
      </c>
      <c r="O55" s="75">
        <v>646.548</v>
      </c>
      <c r="P55" s="75">
        <v>795.278</v>
      </c>
      <c r="Q55" s="85">
        <f t="shared" si="14"/>
        <v>-0.0035292565666041322</v>
      </c>
      <c r="R55" s="108">
        <v>474.418</v>
      </c>
      <c r="S55" s="75">
        <v>338.038</v>
      </c>
      <c r="T55" s="75">
        <v>120.577</v>
      </c>
      <c r="U55" s="75">
        <v>154.609</v>
      </c>
      <c r="V55" s="109">
        <v>411.566</v>
      </c>
      <c r="W55" s="102">
        <v>-4.076</v>
      </c>
      <c r="X55" s="102">
        <v>494.42</v>
      </c>
    </row>
    <row r="56" spans="1:24" ht="12.75">
      <c r="A56" s="14" t="s">
        <v>71</v>
      </c>
      <c r="B56" s="310">
        <v>34394</v>
      </c>
      <c r="C56" s="111">
        <f t="shared" si="9"/>
        <v>0.02386055156911901</v>
      </c>
      <c r="D56" s="111">
        <f t="shared" si="10"/>
        <v>0.2147899195988588</v>
      </c>
      <c r="E56" s="111">
        <f t="shared" si="11"/>
        <v>0.19092936802973978</v>
      </c>
      <c r="F56" s="115">
        <v>-1</v>
      </c>
      <c r="G56" s="21">
        <f t="shared" si="6"/>
        <v>0</v>
      </c>
      <c r="H56" s="79">
        <f t="shared" si="7"/>
        <v>0</v>
      </c>
      <c r="I56" s="112">
        <v>6940.2</v>
      </c>
      <c r="J56" s="110">
        <f t="shared" si="12"/>
        <v>0.02386055156911906</v>
      </c>
      <c r="K56" s="85">
        <f t="shared" si="13"/>
        <v>0.025232990403734775</v>
      </c>
      <c r="L56" s="86">
        <f t="shared" si="8"/>
        <v>991.206</v>
      </c>
      <c r="M56" s="75">
        <v>203.333</v>
      </c>
      <c r="N56" s="75">
        <v>86.764</v>
      </c>
      <c r="O56" s="75">
        <v>701.109</v>
      </c>
      <c r="P56" s="75">
        <v>816.084</v>
      </c>
      <c r="Q56" s="85">
        <f t="shared" si="14"/>
        <v>-0.001372438834615714</v>
      </c>
      <c r="R56" s="108">
        <v>507.735</v>
      </c>
      <c r="S56" s="75">
        <v>348.277</v>
      </c>
      <c r="T56" s="75">
        <v>122.26</v>
      </c>
      <c r="U56" s="75">
        <v>146.47</v>
      </c>
      <c r="V56" s="109">
        <v>428.188</v>
      </c>
      <c r="W56" s="102">
        <v>-8.256</v>
      </c>
      <c r="X56" s="102">
        <v>509.004</v>
      </c>
    </row>
    <row r="57" spans="1:24" ht="12.75">
      <c r="A57" s="14" t="s">
        <v>72</v>
      </c>
      <c r="B57" s="310">
        <v>34486</v>
      </c>
      <c r="C57" s="111">
        <f t="shared" si="9"/>
        <v>0.01793506603934017</v>
      </c>
      <c r="D57" s="111">
        <f t="shared" si="10"/>
        <v>0.21432104189104928</v>
      </c>
      <c r="E57" s="111">
        <f t="shared" si="11"/>
        <v>0.1963859758517091</v>
      </c>
      <c r="F57" s="115">
        <v>-1</v>
      </c>
      <c r="G57" s="21">
        <f t="shared" si="6"/>
        <v>0</v>
      </c>
      <c r="H57" s="79">
        <f t="shared" si="7"/>
        <v>0</v>
      </c>
      <c r="I57" s="112">
        <v>7056.4</v>
      </c>
      <c r="J57" s="110">
        <f t="shared" si="12"/>
        <v>0.017935066039340166</v>
      </c>
      <c r="K57" s="85">
        <f t="shared" si="13"/>
        <v>0.02460929085652741</v>
      </c>
      <c r="L57" s="86">
        <f t="shared" si="8"/>
        <v>1006.783</v>
      </c>
      <c r="M57" s="75">
        <v>258.825</v>
      </c>
      <c r="N57" s="75">
        <v>88.8</v>
      </c>
      <c r="O57" s="75">
        <v>659.158</v>
      </c>
      <c r="P57" s="75">
        <v>833.13</v>
      </c>
      <c r="Q57" s="85">
        <f t="shared" si="14"/>
        <v>-0.0066742248171872435</v>
      </c>
      <c r="R57" s="108">
        <v>515.728</v>
      </c>
      <c r="S57" s="75">
        <v>369.065</v>
      </c>
      <c r="T57" s="75">
        <v>128.311</v>
      </c>
      <c r="U57" s="75">
        <v>156.746</v>
      </c>
      <c r="V57" s="109">
        <v>431.72</v>
      </c>
      <c r="W57" s="102">
        <v>-10.176</v>
      </c>
      <c r="X57" s="102">
        <v>552.648</v>
      </c>
    </row>
    <row r="58" spans="1:24" ht="12.75">
      <c r="A58" s="14" t="s">
        <v>73</v>
      </c>
      <c r="B58" s="310">
        <v>34578</v>
      </c>
      <c r="C58" s="111">
        <f t="shared" si="9"/>
        <v>0.02173970895135649</v>
      </c>
      <c r="D58" s="111">
        <f t="shared" si="10"/>
        <v>0.21529854195554435</v>
      </c>
      <c r="E58" s="111">
        <f t="shared" si="11"/>
        <v>0.19355883300418786</v>
      </c>
      <c r="F58" s="115">
        <v>-1</v>
      </c>
      <c r="G58" s="21">
        <f t="shared" si="6"/>
        <v>0</v>
      </c>
      <c r="H58" s="79">
        <f t="shared" si="7"/>
        <v>0</v>
      </c>
      <c r="I58" s="112">
        <v>7139.7</v>
      </c>
      <c r="J58" s="110">
        <f t="shared" si="12"/>
        <v>0.021739708951356487</v>
      </c>
      <c r="K58" s="85">
        <f t="shared" si="13"/>
        <v>0.024595291118674447</v>
      </c>
      <c r="L58" s="86">
        <f t="shared" si="8"/>
        <v>1015.952</v>
      </c>
      <c r="M58" s="75">
        <v>256.255</v>
      </c>
      <c r="N58" s="75">
        <v>90.122</v>
      </c>
      <c r="O58" s="75">
        <v>669.575</v>
      </c>
      <c r="P58" s="75">
        <v>840.349</v>
      </c>
      <c r="Q58" s="85">
        <f t="shared" si="14"/>
        <v>-0.002855582167317959</v>
      </c>
      <c r="R58" s="108">
        <v>536.891</v>
      </c>
      <c r="S58" s="75">
        <v>388.447</v>
      </c>
      <c r="T58" s="75">
        <v>134.865</v>
      </c>
      <c r="U58" s="75">
        <v>156.589</v>
      </c>
      <c r="V58" s="109">
        <v>439.898</v>
      </c>
      <c r="W58" s="102">
        <v>-15.676</v>
      </c>
      <c r="X58" s="102">
        <v>541.603</v>
      </c>
    </row>
    <row r="59" spans="1:24" ht="12.75">
      <c r="A59" s="14" t="s">
        <v>74</v>
      </c>
      <c r="B59" s="310">
        <v>34669</v>
      </c>
      <c r="C59" s="111">
        <f t="shared" si="9"/>
        <v>0.0176152616639568</v>
      </c>
      <c r="D59" s="111">
        <f t="shared" si="10"/>
        <v>0.21983024223551137</v>
      </c>
      <c r="E59" s="111">
        <f t="shared" si="11"/>
        <v>0.20221498057155457</v>
      </c>
      <c r="F59" s="115">
        <v>-1</v>
      </c>
      <c r="G59" s="21">
        <f t="shared" si="6"/>
        <v>0</v>
      </c>
      <c r="H59" s="79">
        <f t="shared" si="7"/>
        <v>0</v>
      </c>
      <c r="I59" s="112">
        <v>7257.4</v>
      </c>
      <c r="J59" s="110">
        <f t="shared" si="12"/>
        <v>0.01761526166395678</v>
      </c>
      <c r="K59" s="85">
        <f t="shared" si="13"/>
        <v>0.02693678176757515</v>
      </c>
      <c r="L59" s="86">
        <f t="shared" si="8"/>
        <v>1062.35</v>
      </c>
      <c r="M59" s="75">
        <v>279.438</v>
      </c>
      <c r="N59" s="75">
        <v>101.631</v>
      </c>
      <c r="O59" s="75">
        <v>681.281</v>
      </c>
      <c r="P59" s="75">
        <v>866.859</v>
      </c>
      <c r="Q59" s="85">
        <f t="shared" si="14"/>
        <v>-0.009321520103618372</v>
      </c>
      <c r="R59" s="108">
        <v>548.682</v>
      </c>
      <c r="S59" s="75">
        <v>412.996</v>
      </c>
      <c r="T59" s="75">
        <v>144.108</v>
      </c>
      <c r="U59" s="75">
        <v>167.788</v>
      </c>
      <c r="V59" s="109">
        <v>447.582</v>
      </c>
      <c r="W59" s="102">
        <v>-15.636</v>
      </c>
      <c r="X59" s="102">
        <v>600.696</v>
      </c>
    </row>
    <row r="60" spans="1:24" ht="12.75">
      <c r="A60" s="14" t="s">
        <v>75</v>
      </c>
      <c r="B60" s="310">
        <v>34759</v>
      </c>
      <c r="C60" s="111">
        <f t="shared" si="9"/>
        <v>0.019279424193680283</v>
      </c>
      <c r="D60" s="111">
        <f t="shared" si="10"/>
        <v>0.21932863491371085</v>
      </c>
      <c r="E60" s="111">
        <f t="shared" si="11"/>
        <v>0.20004921072003057</v>
      </c>
      <c r="F60" s="115">
        <v>-1</v>
      </c>
      <c r="G60" s="21">
        <f t="shared" si="6"/>
        <v>0</v>
      </c>
      <c r="H60" s="79">
        <f t="shared" si="7"/>
        <v>0</v>
      </c>
      <c r="I60" s="112">
        <v>7335.8</v>
      </c>
      <c r="J60" s="110">
        <f t="shared" si="12"/>
        <v>0.019279424193680297</v>
      </c>
      <c r="K60" s="85">
        <f t="shared" si="13"/>
        <v>0.032731672073938754</v>
      </c>
      <c r="L60" s="86">
        <f t="shared" si="8"/>
        <v>1087.819</v>
      </c>
      <c r="M60" s="75">
        <v>302.85</v>
      </c>
      <c r="N60" s="75">
        <v>90.27</v>
      </c>
      <c r="O60" s="75">
        <v>694.699</v>
      </c>
      <c r="P60" s="75">
        <v>847.706</v>
      </c>
      <c r="Q60" s="85">
        <f t="shared" si="14"/>
        <v>-0.013452247880258457</v>
      </c>
      <c r="R60" s="108">
        <v>553.668</v>
      </c>
      <c r="S60" s="75">
        <v>411.331</v>
      </c>
      <c r="T60" s="75">
        <v>138.892</v>
      </c>
      <c r="U60" s="75">
        <v>170.657</v>
      </c>
      <c r="V60" s="109">
        <v>451.886</v>
      </c>
      <c r="W60" s="102">
        <v>-32.536</v>
      </c>
      <c r="X60" s="102">
        <v>619.815</v>
      </c>
    </row>
    <row r="61" spans="1:24" ht="12.75">
      <c r="A61" s="14" t="s">
        <v>76</v>
      </c>
      <c r="B61" s="310">
        <v>34851</v>
      </c>
      <c r="C61" s="111">
        <f t="shared" si="9"/>
        <v>0.016936629262210623</v>
      </c>
      <c r="D61" s="111">
        <f t="shared" si="10"/>
        <v>0.21438079362497964</v>
      </c>
      <c r="E61" s="111">
        <f t="shared" si="11"/>
        <v>0.19744416436276901</v>
      </c>
      <c r="F61" s="115">
        <v>-1</v>
      </c>
      <c r="G61" s="21">
        <f t="shared" si="6"/>
        <v>0</v>
      </c>
      <c r="H61" s="79">
        <f t="shared" si="7"/>
        <v>0</v>
      </c>
      <c r="I61" s="112">
        <v>7378.8</v>
      </c>
      <c r="J61" s="110">
        <f t="shared" si="12"/>
        <v>0.01693662926221064</v>
      </c>
      <c r="K61" s="85">
        <f t="shared" si="13"/>
        <v>0.027846126741475564</v>
      </c>
      <c r="L61" s="86">
        <f t="shared" si="8"/>
        <v>1049.147</v>
      </c>
      <c r="M61" s="75">
        <v>252.991</v>
      </c>
      <c r="N61" s="75">
        <v>89.151</v>
      </c>
      <c r="O61" s="75">
        <v>707.005</v>
      </c>
      <c r="P61" s="75">
        <v>843.676</v>
      </c>
      <c r="Q61" s="85">
        <f t="shared" si="14"/>
        <v>-0.010909497479264924</v>
      </c>
      <c r="R61" s="108">
        <v>560.934</v>
      </c>
      <c r="S61" s="75">
        <v>410.936</v>
      </c>
      <c r="T61" s="75">
        <v>137.589</v>
      </c>
      <c r="U61" s="75">
        <v>171.378</v>
      </c>
      <c r="V61" s="109">
        <v>458.965</v>
      </c>
      <c r="W61" s="102">
        <v>-28.208</v>
      </c>
      <c r="X61" s="102">
        <v>613.225</v>
      </c>
    </row>
    <row r="62" spans="1:24" ht="12.75">
      <c r="A62" s="14" t="s">
        <v>77</v>
      </c>
      <c r="B62" s="310">
        <v>34943</v>
      </c>
      <c r="C62" s="111">
        <f t="shared" si="9"/>
        <v>0.014098703527424317</v>
      </c>
      <c r="D62" s="111">
        <f t="shared" si="10"/>
        <v>0.21524608846045554</v>
      </c>
      <c r="E62" s="111">
        <f t="shared" si="11"/>
        <v>0.20114738493303122</v>
      </c>
      <c r="F62" s="115">
        <v>-1</v>
      </c>
      <c r="G62" s="21">
        <f t="shared" si="6"/>
        <v>0</v>
      </c>
      <c r="H62" s="79">
        <f t="shared" si="7"/>
        <v>0</v>
      </c>
      <c r="I62" s="112">
        <v>7458.7</v>
      </c>
      <c r="J62" s="110">
        <f t="shared" si="12"/>
        <v>0.014098703527424369</v>
      </c>
      <c r="K62" s="85">
        <f t="shared" si="13"/>
        <v>0.02375588239237402</v>
      </c>
      <c r="L62" s="86">
        <f t="shared" si="8"/>
        <v>1045.544</v>
      </c>
      <c r="M62" s="75">
        <v>230.293</v>
      </c>
      <c r="N62" s="75">
        <v>99.05</v>
      </c>
      <c r="O62" s="75">
        <v>716.201</v>
      </c>
      <c r="P62" s="75">
        <v>868.356</v>
      </c>
      <c r="Q62" s="85">
        <f t="shared" si="14"/>
        <v>-0.009657178864949652</v>
      </c>
      <c r="R62" s="108">
        <v>569.744</v>
      </c>
      <c r="S62" s="75">
        <v>427.177</v>
      </c>
      <c r="T62" s="75">
        <v>143.064</v>
      </c>
      <c r="U62" s="75">
        <v>180.698</v>
      </c>
      <c r="V62" s="109">
        <v>466.329</v>
      </c>
      <c r="W62" s="102">
        <v>-9.832</v>
      </c>
      <c r="X62" s="102">
        <v>631.942</v>
      </c>
    </row>
    <row r="63" spans="1:24" ht="12.75">
      <c r="A63" s="14" t="s">
        <v>78</v>
      </c>
      <c r="B63" s="310">
        <v>35034</v>
      </c>
      <c r="C63" s="111">
        <f t="shared" si="9"/>
        <v>0.017462832654356913</v>
      </c>
      <c r="D63" s="111">
        <f t="shared" si="10"/>
        <v>0.21449711655467965</v>
      </c>
      <c r="E63" s="111">
        <f t="shared" si="11"/>
        <v>0.19703428390032274</v>
      </c>
      <c r="F63" s="115">
        <v>-1</v>
      </c>
      <c r="G63" s="21">
        <f t="shared" si="6"/>
        <v>0</v>
      </c>
      <c r="H63" s="79">
        <f t="shared" si="7"/>
        <v>0</v>
      </c>
      <c r="I63" s="112">
        <v>7560.4</v>
      </c>
      <c r="J63" s="110">
        <f t="shared" si="12"/>
        <v>0.01746283265435692</v>
      </c>
      <c r="K63" s="85">
        <f t="shared" si="13"/>
        <v>0.022247103327866252</v>
      </c>
      <c r="L63" s="86">
        <f t="shared" si="8"/>
        <v>1052.509</v>
      </c>
      <c r="M63" s="75">
        <v>217.64</v>
      </c>
      <c r="N63" s="75">
        <v>104.234</v>
      </c>
      <c r="O63" s="75">
        <v>730.635</v>
      </c>
      <c r="P63" s="75">
        <v>884.312</v>
      </c>
      <c r="Q63" s="85">
        <f t="shared" si="14"/>
        <v>-0.00478427067350933</v>
      </c>
      <c r="R63" s="108">
        <v>571.735</v>
      </c>
      <c r="S63" s="75">
        <v>425.501</v>
      </c>
      <c r="T63" s="75">
        <v>142.887</v>
      </c>
      <c r="U63" s="75">
        <v>184.747</v>
      </c>
      <c r="V63" s="109">
        <v>473.868</v>
      </c>
      <c r="W63" s="102">
        <v>-2.56</v>
      </c>
      <c r="X63" s="102">
        <v>605.346</v>
      </c>
    </row>
    <row r="64" spans="1:24" ht="12.75">
      <c r="A64" s="14" t="s">
        <v>79</v>
      </c>
      <c r="B64" s="310">
        <v>35125</v>
      </c>
      <c r="C64" s="111">
        <f t="shared" si="9"/>
        <v>0.02091388171453909</v>
      </c>
      <c r="D64" s="111">
        <f t="shared" si="10"/>
        <v>0.21618585479116117</v>
      </c>
      <c r="E64" s="111">
        <f t="shared" si="11"/>
        <v>0.19527197307662209</v>
      </c>
      <c r="F64" s="115">
        <v>-1</v>
      </c>
      <c r="G64" s="21">
        <f t="shared" si="6"/>
        <v>0</v>
      </c>
      <c r="H64" s="79">
        <f t="shared" si="7"/>
        <v>0</v>
      </c>
      <c r="I64" s="112">
        <v>7666.2</v>
      </c>
      <c r="J64" s="110">
        <f t="shared" si="12"/>
        <v>0.02091388171453914</v>
      </c>
      <c r="K64" s="85">
        <f t="shared" si="13"/>
        <v>0.022451931856721712</v>
      </c>
      <c r="L64" s="86">
        <f t="shared" si="8"/>
        <v>1071.72</v>
      </c>
      <c r="M64" s="75">
        <v>236.541</v>
      </c>
      <c r="N64" s="75">
        <v>104.61</v>
      </c>
      <c r="O64" s="75">
        <v>730.569</v>
      </c>
      <c r="P64" s="75">
        <v>899.599</v>
      </c>
      <c r="Q64" s="85">
        <f t="shared" si="14"/>
        <v>-0.0015380501421825747</v>
      </c>
      <c r="R64" s="108">
        <v>583.468</v>
      </c>
      <c r="S64" s="75">
        <v>442.464</v>
      </c>
      <c r="T64" s="75">
        <v>146.757</v>
      </c>
      <c r="U64" s="75">
        <v>194.481</v>
      </c>
      <c r="V64" s="109">
        <v>482.242</v>
      </c>
      <c r="W64" s="102">
        <v>2.136</v>
      </c>
      <c r="X64" s="102">
        <v>597.395</v>
      </c>
    </row>
    <row r="65" spans="1:24" ht="12.75">
      <c r="A65" s="14" t="s">
        <v>80</v>
      </c>
      <c r="B65" s="310">
        <v>35217</v>
      </c>
      <c r="C65" s="111">
        <f t="shared" si="9"/>
        <v>0.016713530262871507</v>
      </c>
      <c r="D65" s="111">
        <f t="shared" si="10"/>
        <v>0.21498636346176012</v>
      </c>
      <c r="E65" s="111">
        <f t="shared" si="11"/>
        <v>0.1982728331988886</v>
      </c>
      <c r="F65" s="115">
        <v>-1</v>
      </c>
      <c r="G65" s="21">
        <f t="shared" si="6"/>
        <v>0</v>
      </c>
      <c r="H65" s="79">
        <f t="shared" si="7"/>
        <v>0</v>
      </c>
      <c r="I65" s="112">
        <v>7809.9</v>
      </c>
      <c r="J65" s="110">
        <f t="shared" si="12"/>
        <v>0.016713530262871493</v>
      </c>
      <c r="K65" s="85">
        <f t="shared" si="13"/>
        <v>0.019042881470953545</v>
      </c>
      <c r="L65" s="86">
        <f t="shared" si="8"/>
        <v>1075.209</v>
      </c>
      <c r="M65" s="75">
        <v>222.986</v>
      </c>
      <c r="N65" s="75">
        <v>111.969</v>
      </c>
      <c r="O65" s="75">
        <v>740.254</v>
      </c>
      <c r="P65" s="75">
        <v>926.486</v>
      </c>
      <c r="Q65" s="85">
        <f t="shared" si="14"/>
        <v>-0.0023293512080820506</v>
      </c>
      <c r="R65" s="108">
        <v>605.465</v>
      </c>
      <c r="S65" s="75">
        <v>457.442</v>
      </c>
      <c r="T65" s="75">
        <v>152.52</v>
      </c>
      <c r="U65" s="75">
        <v>189.686</v>
      </c>
      <c r="V65" s="109">
        <v>490.229</v>
      </c>
      <c r="W65" s="102">
        <v>-1.652</v>
      </c>
      <c r="X65" s="102">
        <v>622.005</v>
      </c>
    </row>
    <row r="66" spans="1:24" ht="12.75">
      <c r="A66" s="14" t="s">
        <v>81</v>
      </c>
      <c r="B66" s="310">
        <v>35309</v>
      </c>
      <c r="C66" s="111">
        <f t="shared" si="9"/>
        <v>0.014508701269093427</v>
      </c>
      <c r="D66" s="111">
        <f t="shared" si="10"/>
        <v>0.2155862907515769</v>
      </c>
      <c r="E66" s="111">
        <f t="shared" si="11"/>
        <v>0.20107758948248347</v>
      </c>
      <c r="F66" s="115">
        <v>-1</v>
      </c>
      <c r="G66" s="21">
        <f t="shared" si="6"/>
        <v>0</v>
      </c>
      <c r="H66" s="79">
        <f t="shared" si="7"/>
        <v>0</v>
      </c>
      <c r="I66" s="112">
        <v>7895.4</v>
      </c>
      <c r="J66" s="110">
        <f t="shared" si="12"/>
        <v>0.014508701269093415</v>
      </c>
      <c r="K66" s="85">
        <f t="shared" si="13"/>
        <v>0.020427337436988633</v>
      </c>
      <c r="L66" s="86">
        <f t="shared" si="8"/>
        <v>1092.863</v>
      </c>
      <c r="M66" s="75">
        <v>234.942</v>
      </c>
      <c r="N66" s="75">
        <v>111.474</v>
      </c>
      <c r="O66" s="75">
        <v>746.447</v>
      </c>
      <c r="P66" s="75">
        <v>931.581</v>
      </c>
      <c r="Q66" s="85">
        <f t="shared" si="14"/>
        <v>-0.005918636167895218</v>
      </c>
      <c r="R66" s="108">
        <v>604.585</v>
      </c>
      <c r="S66" s="75">
        <v>457.171</v>
      </c>
      <c r="T66" s="75">
        <v>152.731</v>
      </c>
      <c r="U66" s="75">
        <v>198.085</v>
      </c>
      <c r="V66" s="109">
        <v>498.23</v>
      </c>
      <c r="W66" s="102">
        <v>4.692</v>
      </c>
      <c r="X66" s="102">
        <v>656.007</v>
      </c>
    </row>
    <row r="67" spans="1:24" ht="12.75">
      <c r="A67" s="14" t="s">
        <v>82</v>
      </c>
      <c r="B67" s="310">
        <v>35400</v>
      </c>
      <c r="C67" s="111">
        <f t="shared" si="9"/>
        <v>0.011645076591879161</v>
      </c>
      <c r="D67" s="111">
        <f t="shared" si="10"/>
        <v>0.2131760431054865</v>
      </c>
      <c r="E67" s="111">
        <f t="shared" si="11"/>
        <v>0.20153096651360733</v>
      </c>
      <c r="F67" s="115">
        <v>-1</v>
      </c>
      <c r="G67" s="21">
        <f t="shared" si="6"/>
        <v>0</v>
      </c>
      <c r="H67" s="79">
        <f t="shared" si="7"/>
        <v>0</v>
      </c>
      <c r="I67" s="112">
        <v>8036.1</v>
      </c>
      <c r="J67" s="110">
        <f t="shared" si="12"/>
        <v>0.011645076591879147</v>
      </c>
      <c r="K67" s="85">
        <f t="shared" si="13"/>
        <v>0.018785107203743115</v>
      </c>
      <c r="L67" s="86">
        <f t="shared" si="8"/>
        <v>1090.259</v>
      </c>
      <c r="M67" s="75">
        <v>219.214</v>
      </c>
      <c r="N67" s="75">
        <v>116.351</v>
      </c>
      <c r="O67" s="75">
        <v>754.694</v>
      </c>
      <c r="P67" s="75">
        <v>939.3</v>
      </c>
      <c r="Q67" s="85">
        <f t="shared" si="14"/>
        <v>-0.007140030611863969</v>
      </c>
      <c r="R67" s="108">
        <v>615.737</v>
      </c>
      <c r="S67" s="75">
        <v>471.639</v>
      </c>
      <c r="T67" s="75">
        <v>158.468</v>
      </c>
      <c r="U67" s="75">
        <v>203.612</v>
      </c>
      <c r="V67" s="109">
        <v>506.178</v>
      </c>
      <c r="W67" s="102">
        <v>7.108</v>
      </c>
      <c r="X67" s="102">
        <v>680.223</v>
      </c>
    </row>
    <row r="68" spans="1:24" ht="12.75">
      <c r="A68" s="14" t="s">
        <v>83</v>
      </c>
      <c r="B68" s="310">
        <v>35490</v>
      </c>
      <c r="C68" s="111">
        <f t="shared" si="9"/>
        <v>0.010838675607299869</v>
      </c>
      <c r="D68" s="111">
        <f t="shared" si="10"/>
        <v>0.2148042394321224</v>
      </c>
      <c r="E68" s="111">
        <f t="shared" si="11"/>
        <v>0.20396556382482253</v>
      </c>
      <c r="F68" s="115">
        <v>-1</v>
      </c>
      <c r="G68" s="21">
        <f t="shared" si="6"/>
        <v>0</v>
      </c>
      <c r="H68" s="79">
        <f t="shared" si="7"/>
        <v>0</v>
      </c>
      <c r="I68" s="112">
        <v>8142.6</v>
      </c>
      <c r="J68" s="110">
        <f t="shared" si="12"/>
        <v>0.01083867560729985</v>
      </c>
      <c r="K68" s="85">
        <f t="shared" si="13"/>
        <v>0.016894849311030857</v>
      </c>
      <c r="L68" s="86">
        <f t="shared" si="8"/>
        <v>1105.2649999999999</v>
      </c>
      <c r="M68" s="75">
        <v>213.693</v>
      </c>
      <c r="N68" s="75">
        <v>127.764</v>
      </c>
      <c r="O68" s="75">
        <v>763.808</v>
      </c>
      <c r="P68" s="75">
        <v>967.697</v>
      </c>
      <c r="Q68" s="85">
        <f t="shared" si="14"/>
        <v>-0.006056173703731007</v>
      </c>
      <c r="R68" s="108">
        <v>628.236</v>
      </c>
      <c r="S68" s="75">
        <v>471.997</v>
      </c>
      <c r="T68" s="75">
        <v>154.094</v>
      </c>
      <c r="U68" s="75">
        <v>204.763</v>
      </c>
      <c r="V68" s="109">
        <v>515.096</v>
      </c>
      <c r="W68" s="102">
        <v>15.564</v>
      </c>
      <c r="X68" s="102">
        <v>693.113</v>
      </c>
    </row>
    <row r="69" spans="1:24" ht="12.75">
      <c r="A69" s="14" t="s">
        <v>84</v>
      </c>
      <c r="B69" s="310">
        <v>35582</v>
      </c>
      <c r="C69" s="111">
        <f t="shared" si="9"/>
        <v>0.003746999433058701</v>
      </c>
      <c r="D69" s="111">
        <f t="shared" si="10"/>
        <v>0.2138917504010808</v>
      </c>
      <c r="E69" s="111">
        <f t="shared" si="11"/>
        <v>0.2101447509680221</v>
      </c>
      <c r="F69" s="115">
        <v>-1</v>
      </c>
      <c r="G69" s="21">
        <f t="shared" si="6"/>
        <v>0</v>
      </c>
      <c r="H69" s="79">
        <f t="shared" si="7"/>
        <v>0</v>
      </c>
      <c r="I69" s="112">
        <v>8290.1</v>
      </c>
      <c r="J69" s="110">
        <f t="shared" si="12"/>
        <v>0.003746999433058706</v>
      </c>
      <c r="K69" s="85">
        <f t="shared" si="13"/>
        <v>0.018320647519330283</v>
      </c>
      <c r="L69" s="86">
        <f t="shared" si="8"/>
        <v>1118.74</v>
      </c>
      <c r="M69" s="75">
        <v>230.64</v>
      </c>
      <c r="N69" s="75">
        <v>114.228</v>
      </c>
      <c r="O69" s="75">
        <v>773.872</v>
      </c>
      <c r="P69" s="75">
        <v>966.86</v>
      </c>
      <c r="Q69" s="85">
        <f t="shared" si="14"/>
        <v>-0.014573648086271576</v>
      </c>
      <c r="R69" s="108">
        <v>638.74</v>
      </c>
      <c r="S69" s="75">
        <v>480.576</v>
      </c>
      <c r="T69" s="75">
        <v>157.372</v>
      </c>
      <c r="U69" s="75">
        <v>208.263</v>
      </c>
      <c r="V69" s="109">
        <v>523.799</v>
      </c>
      <c r="W69" s="102">
        <v>15.704</v>
      </c>
      <c r="X69" s="102">
        <v>775.261</v>
      </c>
    </row>
    <row r="70" spans="1:24" ht="12.75">
      <c r="A70" s="14" t="s">
        <v>85</v>
      </c>
      <c r="B70" s="310">
        <v>35674</v>
      </c>
      <c r="C70" s="111">
        <f t="shared" si="9"/>
        <v>0.005820273048086411</v>
      </c>
      <c r="D70" s="111">
        <f t="shared" si="10"/>
        <v>0.2136606028920759</v>
      </c>
      <c r="E70" s="111">
        <f t="shared" si="11"/>
        <v>0.20784032984398948</v>
      </c>
      <c r="F70" s="115">
        <v>-1</v>
      </c>
      <c r="G70" s="21">
        <f t="shared" si="6"/>
        <v>0</v>
      </c>
      <c r="H70" s="79">
        <f t="shared" si="7"/>
        <v>0</v>
      </c>
      <c r="I70" s="112">
        <v>8416.1</v>
      </c>
      <c r="J70" s="110">
        <f t="shared" si="12"/>
        <v>0.005820273048086397</v>
      </c>
      <c r="K70" s="85">
        <f t="shared" si="13"/>
        <v>0.014765627784840946</v>
      </c>
      <c r="L70" s="86">
        <f t="shared" si="8"/>
        <v>1121.417</v>
      </c>
      <c r="M70" s="75">
        <v>204.672</v>
      </c>
      <c r="N70" s="75">
        <v>135.2</v>
      </c>
      <c r="O70" s="75">
        <v>781.545</v>
      </c>
      <c r="P70" s="75">
        <v>997.148</v>
      </c>
      <c r="Q70" s="85">
        <f t="shared" si="14"/>
        <v>-0.008945354736754549</v>
      </c>
      <c r="R70" s="108">
        <v>662.296</v>
      </c>
      <c r="S70" s="75">
        <v>513.551</v>
      </c>
      <c r="T70" s="75">
        <v>168.616</v>
      </c>
      <c r="U70" s="75">
        <v>214.935</v>
      </c>
      <c r="V70" s="109">
        <v>532.296</v>
      </c>
      <c r="W70" s="102">
        <v>14.476</v>
      </c>
      <c r="X70" s="102">
        <v>752.057</v>
      </c>
    </row>
    <row r="71" spans="1:24" ht="12.75">
      <c r="A71" s="14" t="s">
        <v>86</v>
      </c>
      <c r="B71" s="310">
        <v>35765</v>
      </c>
      <c r="C71" s="111">
        <f t="shared" si="9"/>
        <v>0.006130561633843901</v>
      </c>
      <c r="D71" s="111">
        <f t="shared" si="10"/>
        <v>0.21408778616973714</v>
      </c>
      <c r="E71" s="111">
        <f t="shared" si="11"/>
        <v>0.20795722453589324</v>
      </c>
      <c r="F71" s="115">
        <v>-1</v>
      </c>
      <c r="G71" s="21">
        <f t="shared" si="6"/>
        <v>0</v>
      </c>
      <c r="H71" s="79">
        <f t="shared" si="7"/>
        <v>0</v>
      </c>
      <c r="I71" s="112">
        <v>8500.2</v>
      </c>
      <c r="J71" s="110">
        <f t="shared" si="12"/>
        <v>0.006130561633843894</v>
      </c>
      <c r="K71" s="85">
        <f t="shared" si="13"/>
        <v>0.01709865650219993</v>
      </c>
      <c r="L71" s="86">
        <f t="shared" si="8"/>
        <v>1158.3919999999998</v>
      </c>
      <c r="M71" s="75">
        <v>224.266</v>
      </c>
      <c r="N71" s="75">
        <v>141.173</v>
      </c>
      <c r="O71" s="75">
        <v>792.953</v>
      </c>
      <c r="P71" s="75">
        <v>1013.05</v>
      </c>
      <c r="Q71" s="85">
        <f t="shared" si="14"/>
        <v>-0.010968094868356038</v>
      </c>
      <c r="R71" s="108">
        <v>650.681</v>
      </c>
      <c r="S71" s="75">
        <v>504.403</v>
      </c>
      <c r="T71" s="75">
        <v>165.525</v>
      </c>
      <c r="U71" s="75">
        <v>228.851</v>
      </c>
      <c r="V71" s="109">
        <v>540.654</v>
      </c>
      <c r="W71" s="102">
        <v>10.716</v>
      </c>
      <c r="X71" s="102">
        <v>754.628</v>
      </c>
    </row>
    <row r="72" spans="1:24" ht="12.75">
      <c r="A72" s="14" t="s">
        <v>87</v>
      </c>
      <c r="B72" s="310">
        <v>35855</v>
      </c>
      <c r="C72" s="111">
        <f t="shared" si="9"/>
        <v>0.005893025037434302</v>
      </c>
      <c r="D72" s="111">
        <f t="shared" si="10"/>
        <v>0.21555118338730833</v>
      </c>
      <c r="E72" s="111">
        <f t="shared" si="11"/>
        <v>0.20965815834987403</v>
      </c>
      <c r="F72" s="115">
        <v>-1</v>
      </c>
      <c r="G72" s="21">
        <f t="shared" si="6"/>
        <v>0</v>
      </c>
      <c r="H72" s="79">
        <f t="shared" si="7"/>
        <v>0</v>
      </c>
      <c r="I72" s="112">
        <v>8615.1</v>
      </c>
      <c r="J72" s="110">
        <f t="shared" si="12"/>
        <v>0.005893025037434298</v>
      </c>
      <c r="K72" s="85">
        <f t="shared" si="13"/>
        <v>0.023543893860779336</v>
      </c>
      <c r="L72" s="86">
        <f t="shared" si="8"/>
        <v>1230.624</v>
      </c>
      <c r="M72" s="75">
        <v>291.702</v>
      </c>
      <c r="N72" s="75">
        <v>134.919</v>
      </c>
      <c r="O72" s="75">
        <v>804.003</v>
      </c>
      <c r="P72" s="75">
        <v>1027.791</v>
      </c>
      <c r="Q72" s="85">
        <f t="shared" si="14"/>
        <v>-0.017650868823345038</v>
      </c>
      <c r="R72" s="108">
        <v>602.363</v>
      </c>
      <c r="S72" s="75">
        <v>445.865</v>
      </c>
      <c r="T72" s="75">
        <v>155.819</v>
      </c>
      <c r="U72" s="75">
        <v>233.483</v>
      </c>
      <c r="V72" s="109">
        <v>545.8</v>
      </c>
      <c r="W72" s="102">
        <v>24.008</v>
      </c>
      <c r="X72" s="102">
        <v>778.435</v>
      </c>
    </row>
    <row r="73" spans="1:24" ht="12.75">
      <c r="A73" s="14" t="s">
        <v>88</v>
      </c>
      <c r="B73" s="310">
        <v>35947</v>
      </c>
      <c r="C73" s="111">
        <f t="shared" si="9"/>
        <v>0.0044202756698869805</v>
      </c>
      <c r="D73" s="111">
        <f t="shared" si="10"/>
        <v>0.21564593576914662</v>
      </c>
      <c r="E73" s="111">
        <f t="shared" si="11"/>
        <v>0.21122566009925964</v>
      </c>
      <c r="F73" s="115">
        <v>-1</v>
      </c>
      <c r="G73" s="21">
        <f t="shared" si="6"/>
        <v>0</v>
      </c>
      <c r="H73" s="79">
        <f t="shared" si="7"/>
        <v>0</v>
      </c>
      <c r="I73" s="112">
        <v>8684.3</v>
      </c>
      <c r="J73" s="110">
        <f t="shared" si="12"/>
        <v>0.004420275669887008</v>
      </c>
      <c r="K73" s="85">
        <f t="shared" si="13"/>
        <v>0.021358428428313134</v>
      </c>
      <c r="L73" s="86">
        <f t="shared" si="8"/>
        <v>1255.0659999999998</v>
      </c>
      <c r="M73" s="75">
        <v>285.359</v>
      </c>
      <c r="N73" s="75">
        <v>154.412</v>
      </c>
      <c r="O73" s="75">
        <v>815.295</v>
      </c>
      <c r="P73" s="75">
        <v>1069.583</v>
      </c>
      <c r="Q73" s="85">
        <f t="shared" si="14"/>
        <v>-0.016938152758426125</v>
      </c>
      <c r="R73" s="108">
        <v>602.544</v>
      </c>
      <c r="S73" s="75">
        <v>449.23</v>
      </c>
      <c r="T73" s="75">
        <v>158.279</v>
      </c>
      <c r="U73" s="75">
        <v>240.927</v>
      </c>
      <c r="V73" s="109">
        <v>552.52</v>
      </c>
      <c r="W73" s="102">
        <v>15.124</v>
      </c>
      <c r="X73" s="102">
        <v>764.764</v>
      </c>
    </row>
    <row r="74" spans="1:24" ht="12.75">
      <c r="A74" s="14" t="s">
        <v>89</v>
      </c>
      <c r="B74" s="310">
        <v>36039</v>
      </c>
      <c r="C74" s="111">
        <f t="shared" si="9"/>
        <v>0.004952457768639146</v>
      </c>
      <c r="D74" s="111">
        <f t="shared" si="10"/>
        <v>0.21730207777159277</v>
      </c>
      <c r="E74" s="111">
        <f t="shared" si="11"/>
        <v>0.21234962000295363</v>
      </c>
      <c r="F74" s="115">
        <v>-1</v>
      </c>
      <c r="G74" s="21">
        <f t="shared" si="6"/>
        <v>0</v>
      </c>
      <c r="H74" s="79">
        <f t="shared" si="7"/>
        <v>0</v>
      </c>
      <c r="I74" s="112">
        <v>8802.7</v>
      </c>
      <c r="J74" s="110">
        <f t="shared" si="12"/>
        <v>0.00495245776863917</v>
      </c>
      <c r="K74" s="85">
        <f t="shared" si="13"/>
        <v>0.01983198336873914</v>
      </c>
      <c r="L74" s="86">
        <f t="shared" si="8"/>
        <v>1269.47</v>
      </c>
      <c r="M74" s="75">
        <v>280.485</v>
      </c>
      <c r="N74" s="75">
        <v>161.98</v>
      </c>
      <c r="O74" s="75">
        <v>827.005</v>
      </c>
      <c r="P74" s="75">
        <v>1094.895</v>
      </c>
      <c r="Q74" s="85">
        <f t="shared" si="14"/>
        <v>-0.01487952560009997</v>
      </c>
      <c r="R74" s="108">
        <v>621.875</v>
      </c>
      <c r="S74" s="75">
        <v>463.251</v>
      </c>
      <c r="T74" s="75">
        <v>164.288</v>
      </c>
      <c r="U74" s="75">
        <v>237.948</v>
      </c>
      <c r="V74" s="109">
        <v>560.86</v>
      </c>
      <c r="W74" s="102">
        <v>21.5</v>
      </c>
      <c r="X74" s="102">
        <v>774.355</v>
      </c>
    </row>
    <row r="75" spans="1:24" ht="12.75">
      <c r="A75" s="14" t="s">
        <v>90</v>
      </c>
      <c r="B75" s="310">
        <v>36130</v>
      </c>
      <c r="C75" s="111">
        <f t="shared" si="9"/>
        <v>-0.004286494560370974</v>
      </c>
      <c r="D75" s="111">
        <f t="shared" si="10"/>
        <v>0.21273631175316568</v>
      </c>
      <c r="E75" s="111">
        <f t="shared" si="11"/>
        <v>0.21702280631353665</v>
      </c>
      <c r="F75" s="115">
        <v>-1</v>
      </c>
      <c r="G75" s="21">
        <f t="shared" si="6"/>
        <v>0</v>
      </c>
      <c r="H75" s="79">
        <f t="shared" si="7"/>
        <v>0</v>
      </c>
      <c r="I75" s="112">
        <v>8971.2</v>
      </c>
      <c r="J75" s="110">
        <f t="shared" si="12"/>
        <v>-0.0042864945603709945</v>
      </c>
      <c r="K75" s="85">
        <f t="shared" si="13"/>
        <v>0.01441635455680398</v>
      </c>
      <c r="L75" s="86">
        <f t="shared" si="8"/>
        <v>1279.837</v>
      </c>
      <c r="M75" s="75">
        <v>249.596</v>
      </c>
      <c r="N75" s="75">
        <v>192.454</v>
      </c>
      <c r="O75" s="75">
        <v>837.787</v>
      </c>
      <c r="P75" s="75">
        <v>1150.505</v>
      </c>
      <c r="Q75" s="85">
        <f t="shared" si="14"/>
        <v>-0.018702849117174975</v>
      </c>
      <c r="R75" s="108">
        <v>608.483</v>
      </c>
      <c r="S75" s="75">
        <v>437.946</v>
      </c>
      <c r="T75" s="75">
        <v>154.37</v>
      </c>
      <c r="U75" s="75">
        <v>245.902</v>
      </c>
      <c r="V75" s="109">
        <v>570.809</v>
      </c>
      <c r="W75" s="102">
        <v>20.18</v>
      </c>
      <c r="X75" s="102">
        <v>796.45</v>
      </c>
    </row>
    <row r="76" spans="1:24" ht="12.75">
      <c r="A76" s="14" t="s">
        <v>91</v>
      </c>
      <c r="B76" s="310">
        <v>36220</v>
      </c>
      <c r="C76" s="111">
        <f aca="true" t="shared" si="15" ref="C76:C108">D76-E76</f>
        <v>-0.005303609901947837</v>
      </c>
      <c r="D76" s="111">
        <f aca="true" t="shared" si="16" ref="D76:D107">(L76+S76-T76-U76+V76+W76)/I76</f>
        <v>0.21104724530624808</v>
      </c>
      <c r="E76" s="111">
        <f aca="true" t="shared" si="17" ref="E76:E107">(P76+X76)/I76</f>
        <v>0.2163508552081959</v>
      </c>
      <c r="F76" s="115">
        <v>-1</v>
      </c>
      <c r="G76" s="21">
        <f t="shared" si="6"/>
        <v>0</v>
      </c>
      <c r="H76" s="79">
        <f t="shared" si="7"/>
        <v>0</v>
      </c>
      <c r="I76" s="112">
        <v>9097.2</v>
      </c>
      <c r="J76" s="110">
        <f aca="true" t="shared" si="18" ref="J76:J107">K76+Q76</f>
        <v>-0.00530360990194787</v>
      </c>
      <c r="K76" s="85">
        <f aca="true" t="shared" si="19" ref="K76:K107">(M76+N76+O76-P76)/I76</f>
        <v>0.014706942795585444</v>
      </c>
      <c r="L76" s="86">
        <f t="shared" si="8"/>
        <v>1268.548</v>
      </c>
      <c r="M76" s="75">
        <v>240.387</v>
      </c>
      <c r="N76" s="75">
        <v>179.156</v>
      </c>
      <c r="O76" s="75">
        <v>849.005</v>
      </c>
      <c r="P76" s="75">
        <v>1134.756</v>
      </c>
      <c r="Q76" s="85">
        <f aca="true" t="shared" si="20" ref="Q76:Q108">(R76+W76-X76)/I76</f>
        <v>-0.020010552697533313</v>
      </c>
      <c r="R76" s="108">
        <v>630.459</v>
      </c>
      <c r="S76" s="75">
        <v>447.195</v>
      </c>
      <c r="T76" s="75">
        <v>167.166</v>
      </c>
      <c r="U76" s="75">
        <v>231.554</v>
      </c>
      <c r="V76" s="109">
        <v>581.984</v>
      </c>
      <c r="W76" s="102">
        <v>20.932</v>
      </c>
      <c r="X76" s="102">
        <v>833.431</v>
      </c>
    </row>
    <row r="77" spans="1:24" ht="12.75">
      <c r="A77" s="14" t="s">
        <v>92</v>
      </c>
      <c r="B77" s="310">
        <v>36312</v>
      </c>
      <c r="C77" s="111">
        <f t="shared" si="15"/>
        <v>-0.01701082530754952</v>
      </c>
      <c r="D77" s="111">
        <f t="shared" si="16"/>
        <v>0.20367506704741636</v>
      </c>
      <c r="E77" s="111">
        <f t="shared" si="17"/>
        <v>0.22068589235496588</v>
      </c>
      <c r="F77" s="115">
        <v>-1</v>
      </c>
      <c r="G77" s="21">
        <f aca="true" t="shared" si="21" ref="G77:G108">IF(F77=1,99999999,0)</f>
        <v>0</v>
      </c>
      <c r="H77" s="79">
        <f aca="true" t="shared" si="22" ref="H77:H103">IF(F77=-1,0,-99999999)</f>
        <v>0</v>
      </c>
      <c r="I77" s="112">
        <v>9209.9</v>
      </c>
      <c r="J77" s="110">
        <f t="shared" si="18"/>
        <v>-0.017010825307549497</v>
      </c>
      <c r="K77" s="85">
        <f t="shared" si="19"/>
        <v>0.003284074745654119</v>
      </c>
      <c r="L77" s="86">
        <f aca="true" t="shared" si="23" ref="L77:L108">M77+N77+O77</f>
        <v>1213.674</v>
      </c>
      <c r="M77" s="75">
        <v>149.142</v>
      </c>
      <c r="N77" s="75">
        <v>204.236</v>
      </c>
      <c r="O77" s="75">
        <v>860.296</v>
      </c>
      <c r="P77" s="75">
        <v>1183.428</v>
      </c>
      <c r="Q77" s="85">
        <f t="shared" si="20"/>
        <v>-0.020294900053203616</v>
      </c>
      <c r="R77" s="108">
        <v>655.505</v>
      </c>
      <c r="S77" s="75">
        <v>465.295</v>
      </c>
      <c r="T77" s="75">
        <v>174.004</v>
      </c>
      <c r="U77" s="75">
        <v>228.239</v>
      </c>
      <c r="V77" s="109">
        <v>592.453</v>
      </c>
      <c r="W77" s="102">
        <v>6.648</v>
      </c>
      <c r="X77" s="102">
        <v>849.067</v>
      </c>
    </row>
    <row r="78" spans="1:24" ht="12.75">
      <c r="A78" s="14" t="s">
        <v>93</v>
      </c>
      <c r="B78" s="310">
        <v>36404</v>
      </c>
      <c r="C78" s="111">
        <f t="shared" si="15"/>
        <v>-0.018848277928805335</v>
      </c>
      <c r="D78" s="111">
        <f t="shared" si="16"/>
        <v>0.2014225014448702</v>
      </c>
      <c r="E78" s="111">
        <f t="shared" si="17"/>
        <v>0.22027077937367553</v>
      </c>
      <c r="F78" s="115">
        <v>-1</v>
      </c>
      <c r="G78" s="21">
        <f t="shared" si="21"/>
        <v>0</v>
      </c>
      <c r="H78" s="79">
        <f t="shared" si="22"/>
        <v>0</v>
      </c>
      <c r="I78" s="112">
        <v>9343.4</v>
      </c>
      <c r="J78" s="110">
        <f t="shared" si="18"/>
        <v>-0.01884827792880536</v>
      </c>
      <c r="K78" s="85">
        <f t="shared" si="19"/>
        <v>0.0013734828863154831</v>
      </c>
      <c r="L78" s="86">
        <f t="shared" si="23"/>
        <v>1208.651</v>
      </c>
      <c r="M78" s="75">
        <v>115.034</v>
      </c>
      <c r="N78" s="75">
        <v>207.71</v>
      </c>
      <c r="O78" s="75">
        <v>885.907</v>
      </c>
      <c r="P78" s="75">
        <v>1195.818</v>
      </c>
      <c r="Q78" s="85">
        <f t="shared" si="20"/>
        <v>-0.02022176081512084</v>
      </c>
      <c r="R78" s="108">
        <v>681.832</v>
      </c>
      <c r="S78" s="75">
        <v>454.073</v>
      </c>
      <c r="T78" s="75">
        <v>170.536</v>
      </c>
      <c r="U78" s="75">
        <v>208.107</v>
      </c>
      <c r="V78" s="109">
        <v>606.402</v>
      </c>
      <c r="W78" s="102">
        <v>-8.512</v>
      </c>
      <c r="X78" s="102">
        <v>862.26</v>
      </c>
    </row>
    <row r="79" spans="1:24" ht="12.75">
      <c r="A79" s="14" t="s">
        <v>94</v>
      </c>
      <c r="B79" s="310">
        <v>36495</v>
      </c>
      <c r="C79" s="111">
        <f t="shared" si="15"/>
        <v>-0.02393134762457763</v>
      </c>
      <c r="D79" s="111">
        <f t="shared" si="16"/>
        <v>0.19743071466683407</v>
      </c>
      <c r="E79" s="111">
        <f t="shared" si="17"/>
        <v>0.2213620622914117</v>
      </c>
      <c r="F79" s="115">
        <v>-1</v>
      </c>
      <c r="G79" s="21">
        <f t="shared" si="21"/>
        <v>0</v>
      </c>
      <c r="H79" s="79">
        <f t="shared" si="22"/>
        <v>0</v>
      </c>
      <c r="I79" s="112">
        <v>9558.3</v>
      </c>
      <c r="J79" s="110">
        <f t="shared" si="18"/>
        <v>-0.023931347624577614</v>
      </c>
      <c r="K79" s="85">
        <f t="shared" si="19"/>
        <v>0.002305221639831338</v>
      </c>
      <c r="L79" s="86">
        <f t="shared" si="23"/>
        <v>1226.858</v>
      </c>
      <c r="M79" s="75">
        <v>129.676</v>
      </c>
      <c r="N79" s="75">
        <v>197.154</v>
      </c>
      <c r="O79" s="75">
        <v>900.028</v>
      </c>
      <c r="P79" s="75">
        <v>1204.824</v>
      </c>
      <c r="Q79" s="85">
        <f t="shared" si="20"/>
        <v>-0.02623656926440895</v>
      </c>
      <c r="R79" s="108">
        <v>675.512</v>
      </c>
      <c r="S79" s="75">
        <v>460.09</v>
      </c>
      <c r="T79" s="75">
        <v>171.454</v>
      </c>
      <c r="U79" s="75">
        <v>222.885</v>
      </c>
      <c r="V79" s="109">
        <v>609.761</v>
      </c>
      <c r="W79" s="102">
        <v>-15.268</v>
      </c>
      <c r="X79" s="102">
        <v>911.021</v>
      </c>
    </row>
    <row r="80" spans="1:24" ht="12.75">
      <c r="A80" s="14" t="s">
        <v>95</v>
      </c>
      <c r="B80" s="310">
        <v>36586</v>
      </c>
      <c r="C80" s="111">
        <f t="shared" si="15"/>
        <v>-0.02095374615758805</v>
      </c>
      <c r="D80" s="111">
        <f t="shared" si="16"/>
        <v>0.2007911487388609</v>
      </c>
      <c r="E80" s="111">
        <f t="shared" si="17"/>
        <v>0.22174489489644894</v>
      </c>
      <c r="F80" s="115">
        <v>-1</v>
      </c>
      <c r="G80" s="21">
        <f t="shared" si="21"/>
        <v>0</v>
      </c>
      <c r="H80" s="79">
        <f t="shared" si="22"/>
        <v>0</v>
      </c>
      <c r="I80" s="112">
        <v>9661.9</v>
      </c>
      <c r="J80" s="110">
        <f t="shared" si="18"/>
        <v>-0.020953746157588063</v>
      </c>
      <c r="K80" s="85">
        <f t="shared" si="19"/>
        <v>0.006929796416853821</v>
      </c>
      <c r="L80" s="86">
        <f t="shared" si="23"/>
        <v>1322.022</v>
      </c>
      <c r="M80" s="75">
        <v>171.212</v>
      </c>
      <c r="N80" s="75">
        <v>233.715</v>
      </c>
      <c r="O80" s="75">
        <v>917.095</v>
      </c>
      <c r="P80" s="75">
        <v>1255.067</v>
      </c>
      <c r="Q80" s="85">
        <f t="shared" si="20"/>
        <v>-0.027883542574441884</v>
      </c>
      <c r="R80" s="108">
        <v>646.598</v>
      </c>
      <c r="S80" s="75">
        <v>453.009</v>
      </c>
      <c r="T80" s="75">
        <v>183.084</v>
      </c>
      <c r="U80" s="75">
        <v>239.575</v>
      </c>
      <c r="V80" s="109">
        <v>616.248</v>
      </c>
      <c r="W80" s="102">
        <v>-28.596</v>
      </c>
      <c r="X80" s="102">
        <v>887.41</v>
      </c>
    </row>
    <row r="81" spans="1:24" ht="12.75">
      <c r="A81" s="14" t="s">
        <v>96</v>
      </c>
      <c r="B81" s="310">
        <v>36678</v>
      </c>
      <c r="C81" s="111">
        <f t="shared" si="15"/>
        <v>-0.026798348817396234</v>
      </c>
      <c r="D81" s="111">
        <f t="shared" si="16"/>
        <v>0.19603300336727658</v>
      </c>
      <c r="E81" s="111">
        <f t="shared" si="17"/>
        <v>0.22283135218467282</v>
      </c>
      <c r="F81" s="115">
        <v>-1</v>
      </c>
      <c r="G81" s="21">
        <f t="shared" si="21"/>
        <v>0</v>
      </c>
      <c r="H81" s="79">
        <f t="shared" si="22"/>
        <v>0</v>
      </c>
      <c r="I81" s="112">
        <v>9859.6</v>
      </c>
      <c r="J81" s="110">
        <f t="shared" si="18"/>
        <v>-0.02679834881739624</v>
      </c>
      <c r="K81" s="85">
        <f t="shared" si="19"/>
        <v>0.0067475353969735094</v>
      </c>
      <c r="L81" s="86">
        <f t="shared" si="23"/>
        <v>1306.103</v>
      </c>
      <c r="M81" s="75">
        <v>171.253</v>
      </c>
      <c r="N81" s="75">
        <v>200.873</v>
      </c>
      <c r="O81" s="75">
        <v>933.977</v>
      </c>
      <c r="P81" s="75">
        <v>1239.575</v>
      </c>
      <c r="Q81" s="85">
        <f t="shared" si="20"/>
        <v>-0.03354588421436975</v>
      </c>
      <c r="R81" s="108">
        <v>638.016</v>
      </c>
      <c r="S81" s="75">
        <v>449.359</v>
      </c>
      <c r="T81" s="75">
        <v>180.891</v>
      </c>
      <c r="U81" s="75">
        <v>254.129</v>
      </c>
      <c r="V81" s="109">
        <v>623.677</v>
      </c>
      <c r="W81" s="102">
        <v>-11.312</v>
      </c>
      <c r="X81" s="102">
        <v>957.453</v>
      </c>
    </row>
    <row r="82" spans="1:24" ht="12.75">
      <c r="A82" s="14" t="s">
        <v>97</v>
      </c>
      <c r="B82" s="310">
        <v>36770</v>
      </c>
      <c r="C82" s="111">
        <f t="shared" si="15"/>
        <v>-0.024290046090401946</v>
      </c>
      <c r="D82" s="111">
        <f t="shared" si="16"/>
        <v>0.1974375353764049</v>
      </c>
      <c r="E82" s="111">
        <f t="shared" si="17"/>
        <v>0.22172758146680685</v>
      </c>
      <c r="F82" s="115">
        <v>-1</v>
      </c>
      <c r="G82" s="21">
        <f t="shared" si="21"/>
        <v>0</v>
      </c>
      <c r="H82" s="79">
        <f t="shared" si="22"/>
        <v>0</v>
      </c>
      <c r="I82" s="112">
        <v>9893.6</v>
      </c>
      <c r="J82" s="110">
        <f t="shared" si="18"/>
        <v>-0.024290046090401862</v>
      </c>
      <c r="K82" s="85">
        <f t="shared" si="19"/>
        <v>0.009926619228592224</v>
      </c>
      <c r="L82" s="86">
        <f t="shared" si="23"/>
        <v>1340.712</v>
      </c>
      <c r="M82" s="75">
        <v>190.124</v>
      </c>
      <c r="N82" s="75">
        <v>197.289</v>
      </c>
      <c r="O82" s="75">
        <v>953.299</v>
      </c>
      <c r="P82" s="75">
        <v>1242.502</v>
      </c>
      <c r="Q82" s="85">
        <f t="shared" si="20"/>
        <v>-0.03421666531899409</v>
      </c>
      <c r="R82" s="108">
        <v>618.932</v>
      </c>
      <c r="S82" s="75">
        <v>413.762</v>
      </c>
      <c r="T82" s="75">
        <v>165.41</v>
      </c>
      <c r="U82" s="75">
        <v>262.493</v>
      </c>
      <c r="V82" s="109">
        <v>633.073</v>
      </c>
      <c r="W82" s="102">
        <v>-6.276</v>
      </c>
      <c r="X82" s="102">
        <v>951.182</v>
      </c>
    </row>
    <row r="83" spans="1:24" ht="12.75">
      <c r="A83" s="14" t="s">
        <v>98</v>
      </c>
      <c r="B83" s="310">
        <v>36861</v>
      </c>
      <c r="C83" s="111">
        <f t="shared" si="15"/>
        <v>-0.0256557491706966</v>
      </c>
      <c r="D83" s="111">
        <f t="shared" si="16"/>
        <v>0.19041265337116822</v>
      </c>
      <c r="E83" s="111">
        <f t="shared" si="17"/>
        <v>0.21606840254186482</v>
      </c>
      <c r="F83" s="115">
        <v>-1</v>
      </c>
      <c r="G83" s="21">
        <f t="shared" si="21"/>
        <v>0</v>
      </c>
      <c r="H83" s="79">
        <f t="shared" si="22"/>
        <v>0</v>
      </c>
      <c r="I83" s="112">
        <v>10008.4</v>
      </c>
      <c r="J83" s="110">
        <f t="shared" si="18"/>
        <v>-0.02565574917069662</v>
      </c>
      <c r="K83" s="85">
        <f t="shared" si="19"/>
        <v>0.004765297150393668</v>
      </c>
      <c r="L83" s="86">
        <f t="shared" si="23"/>
        <v>1292.124</v>
      </c>
      <c r="M83" s="75">
        <v>141.221</v>
      </c>
      <c r="N83" s="75">
        <v>191.816</v>
      </c>
      <c r="O83" s="75">
        <v>959.087</v>
      </c>
      <c r="P83" s="75">
        <v>1244.431</v>
      </c>
      <c r="Q83" s="85">
        <f t="shared" si="20"/>
        <v>-0.030421046321090287</v>
      </c>
      <c r="R83" s="108">
        <v>623.726</v>
      </c>
      <c r="S83" s="75">
        <v>371.634</v>
      </c>
      <c r="T83" s="75">
        <v>149.563</v>
      </c>
      <c r="U83" s="75">
        <v>242.447</v>
      </c>
      <c r="V83" s="109">
        <v>644.102</v>
      </c>
      <c r="W83" s="102">
        <v>-10.124</v>
      </c>
      <c r="X83" s="102">
        <v>918.068</v>
      </c>
    </row>
    <row r="84" spans="1:24" ht="12.75">
      <c r="A84" s="14" t="s">
        <v>99</v>
      </c>
      <c r="B84" s="310">
        <v>36951</v>
      </c>
      <c r="C84" s="111">
        <f t="shared" si="15"/>
        <v>-0.023603705691735727</v>
      </c>
      <c r="D84" s="111">
        <f t="shared" si="16"/>
        <v>0.18979195244627342</v>
      </c>
      <c r="E84" s="111">
        <f t="shared" si="17"/>
        <v>0.21339565813800915</v>
      </c>
      <c r="F84" s="115">
        <v>1</v>
      </c>
      <c r="G84" s="21">
        <f t="shared" si="21"/>
        <v>99999999</v>
      </c>
      <c r="H84" s="79">
        <f t="shared" si="22"/>
        <v>-99999999</v>
      </c>
      <c r="I84" s="112">
        <v>10060.2</v>
      </c>
      <c r="J84" s="110">
        <f t="shared" si="18"/>
        <v>-0.023603705691735744</v>
      </c>
      <c r="K84" s="85">
        <f t="shared" si="19"/>
        <v>0.0014357567443987157</v>
      </c>
      <c r="L84" s="86">
        <f t="shared" si="23"/>
        <v>1287.212</v>
      </c>
      <c r="M84" s="75">
        <v>138.643</v>
      </c>
      <c r="N84" s="75">
        <v>192.733</v>
      </c>
      <c r="O84" s="75">
        <v>955.836</v>
      </c>
      <c r="P84" s="75">
        <v>1272.768</v>
      </c>
      <c r="Q84" s="85">
        <f t="shared" si="20"/>
        <v>-0.02503946243613446</v>
      </c>
      <c r="R84" s="108">
        <v>626.273</v>
      </c>
      <c r="S84" s="75">
        <v>363.11</v>
      </c>
      <c r="T84" s="75">
        <v>127.287</v>
      </c>
      <c r="U84" s="75">
        <v>246.407</v>
      </c>
      <c r="V84" s="109">
        <v>636.857</v>
      </c>
      <c r="W84" s="102">
        <v>-4.14</v>
      </c>
      <c r="X84" s="102">
        <v>874.035</v>
      </c>
    </row>
    <row r="85" spans="1:24" ht="12.75">
      <c r="A85" s="14" t="s">
        <v>100</v>
      </c>
      <c r="B85" s="310">
        <v>37043</v>
      </c>
      <c r="C85" s="111">
        <f t="shared" si="15"/>
        <v>-0.022854966334103333</v>
      </c>
      <c r="D85" s="111">
        <f t="shared" si="16"/>
        <v>0.18628426795104927</v>
      </c>
      <c r="E85" s="111">
        <f t="shared" si="17"/>
        <v>0.2091392342851526</v>
      </c>
      <c r="F85" s="115">
        <v>1</v>
      </c>
      <c r="G85" s="21">
        <f t="shared" si="21"/>
        <v>99999999</v>
      </c>
      <c r="H85" s="79">
        <f t="shared" si="22"/>
        <v>-99999999</v>
      </c>
      <c r="I85" s="112">
        <v>10173.5</v>
      </c>
      <c r="J85" s="110">
        <f t="shared" si="18"/>
        <v>-0.02285496633410332</v>
      </c>
      <c r="K85" s="85">
        <f t="shared" si="19"/>
        <v>-0.0035939450533248245</v>
      </c>
      <c r="L85" s="86">
        <f t="shared" si="23"/>
        <v>1241.658</v>
      </c>
      <c r="M85" s="75">
        <v>88.726</v>
      </c>
      <c r="N85" s="75">
        <v>178.882</v>
      </c>
      <c r="O85" s="75">
        <v>974.05</v>
      </c>
      <c r="P85" s="75">
        <v>1278.221</v>
      </c>
      <c r="Q85" s="85">
        <f t="shared" si="20"/>
        <v>-0.019261021280778494</v>
      </c>
      <c r="R85" s="108">
        <v>652.433</v>
      </c>
      <c r="S85" s="75">
        <v>359.521</v>
      </c>
      <c r="T85" s="75">
        <v>125.886</v>
      </c>
      <c r="U85" s="75">
        <v>231.362</v>
      </c>
      <c r="V85" s="109">
        <v>650.16</v>
      </c>
      <c r="W85" s="102">
        <v>1.072</v>
      </c>
      <c r="X85" s="102">
        <v>849.457</v>
      </c>
    </row>
    <row r="86" spans="1:24" ht="12.75">
      <c r="A86" s="14" t="s">
        <v>101</v>
      </c>
      <c r="B86" s="310">
        <v>37135</v>
      </c>
      <c r="C86" s="111">
        <f t="shared" si="15"/>
        <v>0.00019119762012645425</v>
      </c>
      <c r="D86" s="111">
        <f t="shared" si="16"/>
        <v>0.20418920782521327</v>
      </c>
      <c r="E86" s="111">
        <f t="shared" si="17"/>
        <v>0.20399801020508682</v>
      </c>
      <c r="F86" s="115">
        <v>1</v>
      </c>
      <c r="G86" s="21">
        <f t="shared" si="21"/>
        <v>99999999</v>
      </c>
      <c r="H86" s="79">
        <f t="shared" si="22"/>
        <v>-99999999</v>
      </c>
      <c r="I86" s="112">
        <v>10151.8</v>
      </c>
      <c r="J86" s="110">
        <f t="shared" si="18"/>
        <v>0.00019119762012649588</v>
      </c>
      <c r="K86" s="85">
        <f t="shared" si="19"/>
        <v>0.01295760357769067</v>
      </c>
      <c r="L86" s="86">
        <f t="shared" si="23"/>
        <v>1414.797</v>
      </c>
      <c r="M86" s="75">
        <v>261.575</v>
      </c>
      <c r="N86" s="75">
        <v>174.593</v>
      </c>
      <c r="O86" s="75">
        <v>978.629</v>
      </c>
      <c r="P86" s="75">
        <v>1283.254</v>
      </c>
      <c r="Q86" s="85">
        <f t="shared" si="20"/>
        <v>-0.012766405957564174</v>
      </c>
      <c r="R86" s="108">
        <v>640.135</v>
      </c>
      <c r="S86" s="75">
        <v>311.767</v>
      </c>
      <c r="T86" s="75">
        <v>110.622</v>
      </c>
      <c r="U86" s="75">
        <v>250.288</v>
      </c>
      <c r="V86" s="109">
        <v>689.278</v>
      </c>
      <c r="W86" s="102">
        <v>17.956</v>
      </c>
      <c r="X86" s="102">
        <v>787.693</v>
      </c>
    </row>
    <row r="87" spans="1:24" ht="12.75">
      <c r="A87" s="14" t="s">
        <v>102</v>
      </c>
      <c r="B87" s="310">
        <v>37226</v>
      </c>
      <c r="C87" s="111">
        <f t="shared" si="15"/>
        <v>-0.014193128755739776</v>
      </c>
      <c r="D87" s="111">
        <f t="shared" si="16"/>
        <v>0.183543379704686</v>
      </c>
      <c r="E87" s="111">
        <f t="shared" si="17"/>
        <v>0.19773650846042579</v>
      </c>
      <c r="F87" s="115">
        <v>1</v>
      </c>
      <c r="G87" s="21">
        <f t="shared" si="21"/>
        <v>99999999</v>
      </c>
      <c r="H87" s="79">
        <f t="shared" si="22"/>
        <v>-99999999</v>
      </c>
      <c r="I87" s="112">
        <v>10300.9</v>
      </c>
      <c r="J87" s="110">
        <f t="shared" si="18"/>
        <v>-0.0141931287557398</v>
      </c>
      <c r="K87" s="85">
        <f t="shared" si="19"/>
        <v>-0.008620120571988863</v>
      </c>
      <c r="L87" s="86">
        <f t="shared" si="23"/>
        <v>1249.011</v>
      </c>
      <c r="M87" s="75">
        <v>40.456</v>
      </c>
      <c r="N87" s="75">
        <v>231.272</v>
      </c>
      <c r="O87" s="75">
        <v>977.283</v>
      </c>
      <c r="P87" s="75">
        <v>1337.806</v>
      </c>
      <c r="Q87" s="85">
        <f t="shared" si="20"/>
        <v>-0.005573008183750938</v>
      </c>
      <c r="R87" s="108">
        <v>611.271</v>
      </c>
      <c r="S87" s="75">
        <v>205.049</v>
      </c>
      <c r="T87" s="75">
        <v>81.724</v>
      </c>
      <c r="U87" s="75">
        <v>245.835</v>
      </c>
      <c r="V87" s="109">
        <v>733.781</v>
      </c>
      <c r="W87" s="102">
        <v>30.38</v>
      </c>
      <c r="X87" s="102">
        <v>699.058</v>
      </c>
    </row>
    <row r="88" spans="1:24" ht="12.75">
      <c r="A88" s="14" t="s">
        <v>103</v>
      </c>
      <c r="B88" s="310">
        <v>37316</v>
      </c>
      <c r="C88" s="111">
        <f t="shared" si="15"/>
        <v>0.0037445822674840312</v>
      </c>
      <c r="D88" s="111">
        <f t="shared" si="16"/>
        <v>0.20375587624885377</v>
      </c>
      <c r="E88" s="111">
        <f t="shared" si="17"/>
        <v>0.20001129398136974</v>
      </c>
      <c r="F88" s="115">
        <v>-1</v>
      </c>
      <c r="G88" s="21">
        <f t="shared" si="21"/>
        <v>0</v>
      </c>
      <c r="H88" s="79">
        <f t="shared" si="22"/>
        <v>0</v>
      </c>
      <c r="I88" s="112">
        <v>10359.5</v>
      </c>
      <c r="J88" s="110">
        <f t="shared" si="18"/>
        <v>0.003744582267483966</v>
      </c>
      <c r="K88" s="85">
        <f t="shared" si="19"/>
        <v>0.008470872146339122</v>
      </c>
      <c r="L88" s="86">
        <f t="shared" si="23"/>
        <v>1423.044</v>
      </c>
      <c r="M88" s="75">
        <v>225.447</v>
      </c>
      <c r="N88" s="75">
        <v>208.58</v>
      </c>
      <c r="O88" s="75">
        <v>989.017</v>
      </c>
      <c r="P88" s="75">
        <v>1335.29</v>
      </c>
      <c r="Q88" s="85">
        <f t="shared" si="20"/>
        <v>-0.004726289878855156</v>
      </c>
      <c r="R88" s="108">
        <v>674.505</v>
      </c>
      <c r="S88" s="75">
        <v>260.508</v>
      </c>
      <c r="T88" s="75">
        <v>77.809</v>
      </c>
      <c r="U88" s="75">
        <v>243.034</v>
      </c>
      <c r="V88" s="109">
        <v>734.84</v>
      </c>
      <c r="W88" s="102">
        <v>13.26</v>
      </c>
      <c r="X88" s="102">
        <v>736.727</v>
      </c>
    </row>
    <row r="89" spans="1:24" ht="12.75">
      <c r="A89" s="14" t="s">
        <v>104</v>
      </c>
      <c r="B89" s="310">
        <v>37408</v>
      </c>
      <c r="C89" s="111">
        <f t="shared" si="15"/>
        <v>0.004410866297051702</v>
      </c>
      <c r="D89" s="111">
        <f t="shared" si="16"/>
        <v>0.20401520592149994</v>
      </c>
      <c r="E89" s="111">
        <f t="shared" si="17"/>
        <v>0.19960433962444823</v>
      </c>
      <c r="F89" s="115">
        <v>-1</v>
      </c>
      <c r="G89" s="21">
        <f t="shared" si="21"/>
        <v>0</v>
      </c>
      <c r="H89" s="79">
        <f t="shared" si="22"/>
        <v>0</v>
      </c>
      <c r="I89" s="112">
        <v>10443.3</v>
      </c>
      <c r="J89" s="110">
        <f t="shared" si="18"/>
        <v>0.004410866297051695</v>
      </c>
      <c r="K89" s="85">
        <f t="shared" si="19"/>
        <v>0.006776497850296363</v>
      </c>
      <c r="L89" s="86">
        <f t="shared" si="23"/>
        <v>1426.155</v>
      </c>
      <c r="M89" s="75">
        <v>221.203</v>
      </c>
      <c r="N89" s="75">
        <v>205.073</v>
      </c>
      <c r="O89" s="75">
        <v>999.879</v>
      </c>
      <c r="P89" s="75">
        <v>1355.386</v>
      </c>
      <c r="Q89" s="85">
        <f t="shared" si="20"/>
        <v>-0.002365631553244668</v>
      </c>
      <c r="R89" s="108">
        <v>706.037</v>
      </c>
      <c r="S89" s="75">
        <v>317.062</v>
      </c>
      <c r="T89" s="75">
        <v>91.499</v>
      </c>
      <c r="U89" s="75">
        <v>255.777</v>
      </c>
      <c r="V89" s="109">
        <v>736.251</v>
      </c>
      <c r="W89" s="102">
        <v>-1.6</v>
      </c>
      <c r="X89" s="102">
        <v>729.142</v>
      </c>
    </row>
    <row r="90" spans="1:24" ht="12.75">
      <c r="A90" s="14" t="s">
        <v>105</v>
      </c>
      <c r="B90" s="310">
        <v>37500</v>
      </c>
      <c r="C90" s="111">
        <f t="shared" si="15"/>
        <v>-0.00039291465378418766</v>
      </c>
      <c r="D90" s="111">
        <f t="shared" si="16"/>
        <v>0.20077683053897888</v>
      </c>
      <c r="E90" s="111">
        <f t="shared" si="17"/>
        <v>0.20116974519276307</v>
      </c>
      <c r="F90" s="115">
        <v>-1</v>
      </c>
      <c r="G90" s="21">
        <f t="shared" si="21"/>
        <v>0</v>
      </c>
      <c r="H90" s="79">
        <f t="shared" si="22"/>
        <v>0</v>
      </c>
      <c r="I90" s="112">
        <v>10557</v>
      </c>
      <c r="J90" s="110">
        <f t="shared" si="18"/>
        <v>-0.00039291465378419975</v>
      </c>
      <c r="K90" s="85">
        <f t="shared" si="19"/>
        <v>0.0004865965709955642</v>
      </c>
      <c r="L90" s="86">
        <f t="shared" si="23"/>
        <v>1384.487</v>
      </c>
      <c r="M90" s="75">
        <v>152.989</v>
      </c>
      <c r="N90" s="75">
        <v>216.386</v>
      </c>
      <c r="O90" s="75">
        <v>1015.112</v>
      </c>
      <c r="P90" s="75">
        <v>1379.35</v>
      </c>
      <c r="Q90" s="85">
        <f t="shared" si="20"/>
        <v>-0.000879511224779764</v>
      </c>
      <c r="R90" s="108">
        <v>746.938</v>
      </c>
      <c r="S90" s="75">
        <v>357.336</v>
      </c>
      <c r="T90" s="75">
        <v>101.562</v>
      </c>
      <c r="U90" s="75">
        <v>243.369</v>
      </c>
      <c r="V90" s="109">
        <v>734.533</v>
      </c>
      <c r="W90" s="102">
        <v>-11.824</v>
      </c>
      <c r="X90" s="102">
        <v>744.399</v>
      </c>
    </row>
    <row r="91" spans="1:24" ht="12.75">
      <c r="A91" s="14" t="s">
        <v>106</v>
      </c>
      <c r="B91" s="310">
        <v>37591</v>
      </c>
      <c r="C91" s="111">
        <f t="shared" si="15"/>
        <v>-0.0013724145060191317</v>
      </c>
      <c r="D91" s="111">
        <f t="shared" si="16"/>
        <v>0.19785689449399024</v>
      </c>
      <c r="E91" s="111">
        <f t="shared" si="17"/>
        <v>0.19922930900000937</v>
      </c>
      <c r="F91" s="115">
        <v>-1</v>
      </c>
      <c r="G91" s="21">
        <f t="shared" si="21"/>
        <v>0</v>
      </c>
      <c r="H91" s="79">
        <f t="shared" si="22"/>
        <v>0</v>
      </c>
      <c r="I91" s="112">
        <v>10641.1</v>
      </c>
      <c r="J91" s="110">
        <f t="shared" si="18"/>
        <v>-0.0013724145060191077</v>
      </c>
      <c r="K91" s="85">
        <f t="shared" si="19"/>
        <v>-0.00224347106972024</v>
      </c>
      <c r="L91" s="86">
        <f t="shared" si="23"/>
        <v>1357.9569999999999</v>
      </c>
      <c r="M91" s="75">
        <v>139.322</v>
      </c>
      <c r="N91" s="75">
        <v>190.883</v>
      </c>
      <c r="O91" s="75">
        <v>1027.752</v>
      </c>
      <c r="P91" s="75">
        <v>1381.83</v>
      </c>
      <c r="Q91" s="85">
        <f t="shared" si="20"/>
        <v>0.0008710565637011323</v>
      </c>
      <c r="R91" s="108">
        <v>756.282</v>
      </c>
      <c r="S91" s="75">
        <v>410.503</v>
      </c>
      <c r="T91" s="75">
        <v>115.514</v>
      </c>
      <c r="U91" s="75">
        <v>268.718</v>
      </c>
      <c r="V91" s="109">
        <v>730.011</v>
      </c>
      <c r="W91" s="102">
        <v>-8.824</v>
      </c>
      <c r="X91" s="102">
        <v>738.189</v>
      </c>
    </row>
    <row r="92" spans="1:24" ht="12.75">
      <c r="A92" s="14" t="s">
        <v>107</v>
      </c>
      <c r="B92" s="310">
        <v>37681</v>
      </c>
      <c r="C92" s="111">
        <f t="shared" si="15"/>
        <v>-0.0024921590708149866</v>
      </c>
      <c r="D92" s="111">
        <f t="shared" si="16"/>
        <v>0.19525709871660044</v>
      </c>
      <c r="E92" s="111">
        <f t="shared" si="17"/>
        <v>0.19774925778741542</v>
      </c>
      <c r="F92" s="3">
        <v>-1</v>
      </c>
      <c r="G92" s="21">
        <f t="shared" si="21"/>
        <v>0</v>
      </c>
      <c r="H92" s="21">
        <f t="shared" si="22"/>
        <v>0</v>
      </c>
      <c r="I92" s="112">
        <v>10744.9</v>
      </c>
      <c r="J92" s="110">
        <f t="shared" si="18"/>
        <v>-0.002492159070814993</v>
      </c>
      <c r="K92" s="85">
        <f t="shared" si="19"/>
        <v>-0.0019759141546221923</v>
      </c>
      <c r="L92" s="86">
        <f t="shared" si="23"/>
        <v>1370.598</v>
      </c>
      <c r="M92" s="75">
        <v>149.1</v>
      </c>
      <c r="N92" s="75">
        <v>183.833</v>
      </c>
      <c r="O92" s="75">
        <v>1037.665</v>
      </c>
      <c r="P92" s="75">
        <v>1391.829</v>
      </c>
      <c r="Q92" s="85">
        <f t="shared" si="20"/>
        <v>-0.0005162449161928008</v>
      </c>
      <c r="R92" s="108">
        <v>753.252</v>
      </c>
      <c r="S92" s="75">
        <v>407.437</v>
      </c>
      <c r="T92" s="75">
        <v>128.895</v>
      </c>
      <c r="U92" s="75">
        <v>243.412</v>
      </c>
      <c r="V92" s="109">
        <v>718.122</v>
      </c>
      <c r="W92" s="102">
        <v>-25.832</v>
      </c>
      <c r="X92" s="102">
        <v>732.967</v>
      </c>
    </row>
    <row r="93" spans="1:24" ht="12.75">
      <c r="A93" s="14" t="s">
        <v>108</v>
      </c>
      <c r="B93" s="310">
        <v>37773</v>
      </c>
      <c r="C93" s="111">
        <f t="shared" si="15"/>
        <v>-0.006607306858675305</v>
      </c>
      <c r="D93" s="111">
        <f t="shared" si="16"/>
        <v>0.19209580838323354</v>
      </c>
      <c r="E93" s="111">
        <f t="shared" si="17"/>
        <v>0.19870311524190884</v>
      </c>
      <c r="F93" s="3">
        <v>-1</v>
      </c>
      <c r="G93" s="21">
        <f t="shared" si="21"/>
        <v>0</v>
      </c>
      <c r="H93" s="21">
        <f t="shared" si="22"/>
        <v>0</v>
      </c>
      <c r="I93" s="112">
        <v>10888.4</v>
      </c>
      <c r="J93" s="110">
        <f t="shared" si="18"/>
        <v>-0.006607306858675275</v>
      </c>
      <c r="K93" s="85">
        <f t="shared" si="19"/>
        <v>-0.0007493295617354137</v>
      </c>
      <c r="L93" s="86">
        <f t="shared" si="23"/>
        <v>1425.9070000000002</v>
      </c>
      <c r="M93" s="75">
        <v>173.896</v>
      </c>
      <c r="N93" s="75">
        <v>205.783</v>
      </c>
      <c r="O93" s="75">
        <v>1046.228</v>
      </c>
      <c r="P93" s="75">
        <v>1434.066</v>
      </c>
      <c r="Q93" s="85">
        <f t="shared" si="20"/>
        <v>-0.005857977296939862</v>
      </c>
      <c r="R93" s="108">
        <v>668.989</v>
      </c>
      <c r="S93" s="75">
        <v>383.668</v>
      </c>
      <c r="T93" s="75">
        <v>122.973</v>
      </c>
      <c r="U93" s="75">
        <v>330.971</v>
      </c>
      <c r="V93" s="109">
        <v>739.265</v>
      </c>
      <c r="W93" s="102">
        <v>-3.28</v>
      </c>
      <c r="X93" s="102">
        <v>729.493</v>
      </c>
    </row>
    <row r="94" spans="1:24" ht="12.75">
      <c r="A94" s="14" t="s">
        <v>109</v>
      </c>
      <c r="B94" s="310">
        <v>37865</v>
      </c>
      <c r="C94" s="111">
        <f t="shared" si="15"/>
        <v>-0.0031931452988384346</v>
      </c>
      <c r="D94" s="111">
        <f t="shared" si="16"/>
        <v>0.19922799332124452</v>
      </c>
      <c r="E94" s="111">
        <f t="shared" si="17"/>
        <v>0.20242113862008296</v>
      </c>
      <c r="F94" s="3">
        <v>-1</v>
      </c>
      <c r="G94" s="21">
        <f t="shared" si="21"/>
        <v>0</v>
      </c>
      <c r="H94" s="21">
        <f t="shared" si="22"/>
        <v>0</v>
      </c>
      <c r="I94" s="112">
        <v>11139.8</v>
      </c>
      <c r="J94" s="110">
        <f t="shared" si="18"/>
        <v>-0.0031931452988384016</v>
      </c>
      <c r="K94" s="85">
        <f t="shared" si="19"/>
        <v>-0.001320221188890295</v>
      </c>
      <c r="L94" s="86">
        <f t="shared" si="23"/>
        <v>1482.8899999999999</v>
      </c>
      <c r="M94" s="75">
        <v>193.971</v>
      </c>
      <c r="N94" s="75">
        <v>224.814</v>
      </c>
      <c r="O94" s="75">
        <v>1064.105</v>
      </c>
      <c r="P94" s="75">
        <v>1497.597</v>
      </c>
      <c r="Q94" s="85">
        <f t="shared" si="20"/>
        <v>-0.0018729241099481068</v>
      </c>
      <c r="R94" s="108">
        <v>741.782</v>
      </c>
      <c r="S94" s="75">
        <v>427.715</v>
      </c>
      <c r="T94" s="75">
        <v>135.306</v>
      </c>
      <c r="U94" s="75">
        <v>290.557</v>
      </c>
      <c r="V94" s="109">
        <v>739.93</v>
      </c>
      <c r="W94" s="102">
        <v>-5.312</v>
      </c>
      <c r="X94" s="102">
        <v>757.334</v>
      </c>
    </row>
    <row r="95" spans="1:24" ht="12.75">
      <c r="A95" s="14" t="s">
        <v>110</v>
      </c>
      <c r="B95" s="310">
        <v>37956</v>
      </c>
      <c r="C95" s="111">
        <f t="shared" si="15"/>
        <v>-0.0066510582174501565</v>
      </c>
      <c r="D95" s="111">
        <f t="shared" si="16"/>
        <v>0.19625999132536096</v>
      </c>
      <c r="E95" s="111">
        <f t="shared" si="17"/>
        <v>0.2029110495428111</v>
      </c>
      <c r="F95" s="3">
        <v>-1</v>
      </c>
      <c r="G95" s="21">
        <f t="shared" si="21"/>
        <v>0</v>
      </c>
      <c r="H95" s="21">
        <f t="shared" si="22"/>
        <v>0</v>
      </c>
      <c r="I95" s="112">
        <v>11297.3</v>
      </c>
      <c r="J95" s="110">
        <f t="shared" si="18"/>
        <v>-0.006651058217450188</v>
      </c>
      <c r="K95" s="85">
        <f t="shared" si="19"/>
        <v>-0.0034918962938047205</v>
      </c>
      <c r="L95" s="86">
        <f t="shared" si="23"/>
        <v>1473.233</v>
      </c>
      <c r="M95" s="75">
        <v>182.51</v>
      </c>
      <c r="N95" s="75">
        <v>208.549</v>
      </c>
      <c r="O95" s="75">
        <v>1082.174</v>
      </c>
      <c r="P95" s="75">
        <v>1512.682</v>
      </c>
      <c r="Q95" s="85">
        <f t="shared" si="20"/>
        <v>-0.0031591619236454676</v>
      </c>
      <c r="R95" s="108">
        <v>763.907</v>
      </c>
      <c r="S95" s="75">
        <v>478.241</v>
      </c>
      <c r="T95" s="75">
        <v>153.389</v>
      </c>
      <c r="U95" s="75">
        <v>297.344</v>
      </c>
      <c r="V95" s="109">
        <v>736.399</v>
      </c>
      <c r="W95" s="102">
        <v>-19.932</v>
      </c>
      <c r="X95" s="102">
        <v>779.665</v>
      </c>
    </row>
    <row r="96" spans="1:24" ht="12.75">
      <c r="A96" s="14" t="s">
        <v>111</v>
      </c>
      <c r="B96" s="310">
        <v>38047</v>
      </c>
      <c r="C96" s="111">
        <f t="shared" si="15"/>
        <v>-0.004944398556710028</v>
      </c>
      <c r="D96" s="111">
        <f t="shared" si="16"/>
        <v>0.19507281658914052</v>
      </c>
      <c r="E96" s="111">
        <f t="shared" si="17"/>
        <v>0.20001721514585055</v>
      </c>
      <c r="F96" s="3">
        <v>-1</v>
      </c>
      <c r="G96" s="21">
        <f t="shared" si="21"/>
        <v>0</v>
      </c>
      <c r="H96" s="21">
        <f t="shared" si="22"/>
        <v>0</v>
      </c>
      <c r="I96" s="112">
        <v>11501.5</v>
      </c>
      <c r="J96" s="110">
        <f t="shared" si="18"/>
        <v>-0.004944398556709989</v>
      </c>
      <c r="K96" s="85">
        <f t="shared" si="19"/>
        <v>-0.0034375516237012595</v>
      </c>
      <c r="L96" s="86">
        <f t="shared" si="23"/>
        <v>1480.104</v>
      </c>
      <c r="M96" s="75">
        <v>178.907</v>
      </c>
      <c r="N96" s="75">
        <v>216.013</v>
      </c>
      <c r="O96" s="75">
        <v>1085.184</v>
      </c>
      <c r="P96" s="75">
        <v>1519.641</v>
      </c>
      <c r="Q96" s="85">
        <f t="shared" si="20"/>
        <v>-0.0015068469330087296</v>
      </c>
      <c r="R96" s="108">
        <v>793.498</v>
      </c>
      <c r="S96" s="75">
        <v>551.784</v>
      </c>
      <c r="T96" s="75">
        <v>163.844</v>
      </c>
      <c r="U96" s="75">
        <v>338.876</v>
      </c>
      <c r="V96" s="109">
        <v>744.434</v>
      </c>
      <c r="W96" s="102">
        <v>-29.972</v>
      </c>
      <c r="X96" s="102">
        <v>780.857</v>
      </c>
    </row>
    <row r="97" spans="1:24" ht="12.75">
      <c r="A97" s="14" t="s">
        <v>112</v>
      </c>
      <c r="B97" s="310">
        <v>38139</v>
      </c>
      <c r="C97" s="111">
        <f t="shared" si="15"/>
        <v>-0.0062036664756153215</v>
      </c>
      <c r="D97" s="111">
        <f t="shared" si="16"/>
        <v>0.19870047990966402</v>
      </c>
      <c r="E97" s="111">
        <f t="shared" si="17"/>
        <v>0.20490414638527935</v>
      </c>
      <c r="F97" s="3">
        <v>-1</v>
      </c>
      <c r="G97" s="21">
        <f t="shared" si="21"/>
        <v>0</v>
      </c>
      <c r="H97" s="21">
        <f t="shared" si="22"/>
        <v>0</v>
      </c>
      <c r="I97" s="112">
        <v>11689.7</v>
      </c>
      <c r="J97" s="110">
        <f t="shared" si="18"/>
        <v>-0.006203666475615286</v>
      </c>
      <c r="K97" s="85">
        <f t="shared" si="19"/>
        <v>-0.007653660915164636</v>
      </c>
      <c r="L97" s="86">
        <f t="shared" si="23"/>
        <v>1489.021</v>
      </c>
      <c r="M97" s="75">
        <v>168.331</v>
      </c>
      <c r="N97" s="75">
        <v>203.879</v>
      </c>
      <c r="O97" s="75">
        <v>1116.811</v>
      </c>
      <c r="P97" s="75">
        <v>1578.49</v>
      </c>
      <c r="Q97" s="85">
        <f t="shared" si="20"/>
        <v>0.0014499944395493507</v>
      </c>
      <c r="R97" s="108">
        <v>881.22</v>
      </c>
      <c r="S97" s="75">
        <v>620.027</v>
      </c>
      <c r="T97" s="75">
        <v>185.454</v>
      </c>
      <c r="U97" s="75">
        <v>296.233</v>
      </c>
      <c r="V97" s="109">
        <v>742.88</v>
      </c>
      <c r="W97" s="102">
        <v>-47.492</v>
      </c>
      <c r="X97" s="102">
        <v>816.778</v>
      </c>
    </row>
    <row r="98" spans="1:24" ht="12.75">
      <c r="A98" s="14" t="s">
        <v>113</v>
      </c>
      <c r="B98" s="310">
        <v>38231</v>
      </c>
      <c r="C98" s="111">
        <f t="shared" si="15"/>
        <v>-0.001739592918710342</v>
      </c>
      <c r="D98" s="111">
        <f t="shared" si="16"/>
        <v>0.20323512279131814</v>
      </c>
      <c r="E98" s="111">
        <f t="shared" si="17"/>
        <v>0.20497471571002848</v>
      </c>
      <c r="F98" s="3">
        <v>-1</v>
      </c>
      <c r="G98" s="21">
        <f t="shared" si="21"/>
        <v>0</v>
      </c>
      <c r="H98" s="21">
        <f t="shared" si="22"/>
        <v>0</v>
      </c>
      <c r="I98" s="112">
        <v>11845.3</v>
      </c>
      <c r="J98" s="110">
        <f t="shared" si="18"/>
        <v>-0.0017395929187103646</v>
      </c>
      <c r="K98" s="85">
        <f t="shared" si="19"/>
        <v>-0.0038196584299257843</v>
      </c>
      <c r="L98" s="86">
        <f t="shared" si="23"/>
        <v>1557.047</v>
      </c>
      <c r="M98" s="75">
        <v>141.217</v>
      </c>
      <c r="N98" s="75">
        <v>203.144</v>
      </c>
      <c r="O98" s="75">
        <v>1212.686</v>
      </c>
      <c r="P98" s="75">
        <v>1602.292</v>
      </c>
      <c r="Q98" s="85">
        <f t="shared" si="20"/>
        <v>0.0020800655112154197</v>
      </c>
      <c r="R98" s="108">
        <v>888.894</v>
      </c>
      <c r="S98" s="75">
        <v>653.066</v>
      </c>
      <c r="T98" s="75">
        <v>198.715</v>
      </c>
      <c r="U98" s="75">
        <v>337.013</v>
      </c>
      <c r="V98" s="109">
        <v>771.556</v>
      </c>
      <c r="W98" s="102">
        <v>-38.56</v>
      </c>
      <c r="X98" s="102">
        <v>825.695</v>
      </c>
    </row>
    <row r="99" spans="1:24" ht="12.75">
      <c r="A99" s="14" t="s">
        <v>114</v>
      </c>
      <c r="B99" s="310">
        <v>38322</v>
      </c>
      <c r="C99" s="111">
        <f t="shared" si="15"/>
        <v>-0.019388256865441517</v>
      </c>
      <c r="D99" s="111">
        <f t="shared" si="16"/>
        <v>0.1881442680335042</v>
      </c>
      <c r="E99" s="111">
        <f t="shared" si="17"/>
        <v>0.20753252489894572</v>
      </c>
      <c r="F99" s="3">
        <v>-1</v>
      </c>
      <c r="G99" s="21">
        <f t="shared" si="21"/>
        <v>0</v>
      </c>
      <c r="H99" s="21">
        <f t="shared" si="22"/>
        <v>0</v>
      </c>
      <c r="I99" s="112">
        <v>11998.5</v>
      </c>
      <c r="J99" s="110">
        <f t="shared" si="18"/>
        <v>-0.01938825686544153</v>
      </c>
      <c r="K99" s="85">
        <f t="shared" si="19"/>
        <v>-0.004381464349710392</v>
      </c>
      <c r="L99" s="86">
        <f t="shared" si="23"/>
        <v>1571.158</v>
      </c>
      <c r="M99" s="75">
        <v>208.939</v>
      </c>
      <c r="N99" s="75">
        <v>209.696</v>
      </c>
      <c r="O99" s="75">
        <v>1152.523</v>
      </c>
      <c r="P99" s="75">
        <v>1623.729</v>
      </c>
      <c r="Q99" s="85">
        <f t="shared" si="20"/>
        <v>-0.01500679251573114</v>
      </c>
      <c r="R99" s="108">
        <v>729.367</v>
      </c>
      <c r="S99" s="75">
        <v>665.213</v>
      </c>
      <c r="T99" s="75">
        <v>191.031</v>
      </c>
      <c r="U99" s="75">
        <v>486.609</v>
      </c>
      <c r="V99" s="109">
        <v>741.794</v>
      </c>
      <c r="W99" s="102">
        <v>-43.076</v>
      </c>
      <c r="X99" s="102">
        <v>866.35</v>
      </c>
    </row>
    <row r="100" spans="1:24" ht="12.75">
      <c r="A100" s="14" t="s">
        <v>115</v>
      </c>
      <c r="B100" s="310">
        <v>38412</v>
      </c>
      <c r="C100" s="111">
        <f t="shared" si="15"/>
        <v>-0.024463239811591264</v>
      </c>
      <c r="D100" s="111">
        <f t="shared" si="16"/>
        <v>0.18360016383370878</v>
      </c>
      <c r="E100" s="111">
        <f t="shared" si="17"/>
        <v>0.20806340364530004</v>
      </c>
      <c r="F100" s="3">
        <v>-1</v>
      </c>
      <c r="G100" s="21">
        <f t="shared" si="21"/>
        <v>0</v>
      </c>
      <c r="H100" s="21">
        <f t="shared" si="22"/>
        <v>0</v>
      </c>
      <c r="I100" s="112">
        <v>12207.5</v>
      </c>
      <c r="J100" s="110">
        <f t="shared" si="18"/>
        <v>-0.024463239811591233</v>
      </c>
      <c r="K100" s="85">
        <f t="shared" si="19"/>
        <v>-0.018677943886954738</v>
      </c>
      <c r="L100" s="86">
        <f t="shared" si="23"/>
        <v>1424.874</v>
      </c>
      <c r="M100" s="75">
        <v>52.477</v>
      </c>
      <c r="N100" s="75">
        <v>208.698</v>
      </c>
      <c r="O100" s="75">
        <v>1163.699</v>
      </c>
      <c r="P100" s="75">
        <v>1652.885</v>
      </c>
      <c r="Q100" s="85">
        <f t="shared" si="20"/>
        <v>-0.005785295924636496</v>
      </c>
      <c r="R100" s="108">
        <v>855.621</v>
      </c>
      <c r="S100" s="75">
        <v>874.237</v>
      </c>
      <c r="T100" s="75">
        <v>237.883</v>
      </c>
      <c r="U100" s="75">
        <v>362.418</v>
      </c>
      <c r="V100" s="109">
        <v>581.685</v>
      </c>
      <c r="W100" s="102">
        <v>-39.196</v>
      </c>
      <c r="X100" s="102">
        <v>887.049</v>
      </c>
    </row>
    <row r="101" spans="1:24" ht="12.75">
      <c r="A101" s="14" t="s">
        <v>116</v>
      </c>
      <c r="B101" s="304">
        <v>38504</v>
      </c>
      <c r="C101" s="111">
        <f t="shared" si="15"/>
        <v>-0.019695990173419747</v>
      </c>
      <c r="D101" s="111">
        <f t="shared" si="16"/>
        <v>0.18829368222003132</v>
      </c>
      <c r="E101" s="111">
        <f t="shared" si="17"/>
        <v>0.20798967239345106</v>
      </c>
      <c r="F101" s="3">
        <v>-1</v>
      </c>
      <c r="G101" s="21">
        <f t="shared" si="21"/>
        <v>0</v>
      </c>
      <c r="H101" s="21">
        <f t="shared" si="22"/>
        <v>0</v>
      </c>
      <c r="I101" s="112">
        <v>12374.6</v>
      </c>
      <c r="J101" s="110">
        <f t="shared" si="18"/>
        <v>-0.01969599017341973</v>
      </c>
      <c r="K101" s="85">
        <f t="shared" si="19"/>
        <v>-0.027501737429896714</v>
      </c>
      <c r="L101" s="86">
        <f t="shared" si="23"/>
        <v>1383.757</v>
      </c>
      <c r="M101" s="75">
        <v>-30.785</v>
      </c>
      <c r="N101" s="75">
        <v>223.29</v>
      </c>
      <c r="O101" s="75">
        <v>1191.252</v>
      </c>
      <c r="P101" s="75">
        <v>1724.08</v>
      </c>
      <c r="Q101" s="85">
        <f t="shared" si="20"/>
        <v>0.007805747256476983</v>
      </c>
      <c r="R101" s="108">
        <v>967.254</v>
      </c>
      <c r="S101" s="75">
        <v>930.141</v>
      </c>
      <c r="T101" s="75">
        <v>244.397</v>
      </c>
      <c r="U101" s="75">
        <v>300.735</v>
      </c>
      <c r="V101" s="109">
        <v>582.245</v>
      </c>
      <c r="W101" s="102">
        <v>-20.952</v>
      </c>
      <c r="X101" s="102">
        <v>849.709</v>
      </c>
    </row>
    <row r="102" spans="1:24" ht="12.75">
      <c r="A102" s="14" t="s">
        <v>117</v>
      </c>
      <c r="B102" s="304">
        <v>38596</v>
      </c>
      <c r="C102" s="111">
        <f t="shared" si="15"/>
        <v>0.011427960429916756</v>
      </c>
      <c r="D102" s="111">
        <f t="shared" si="16"/>
        <v>0.2179671622167484</v>
      </c>
      <c r="E102" s="111">
        <f t="shared" si="17"/>
        <v>0.20653920178683163</v>
      </c>
      <c r="F102" s="3">
        <v>-1</v>
      </c>
      <c r="G102" s="21">
        <f t="shared" si="21"/>
        <v>0</v>
      </c>
      <c r="H102" s="21">
        <f t="shared" si="22"/>
        <v>0</v>
      </c>
      <c r="I102" s="112">
        <v>12625.7</v>
      </c>
      <c r="J102" s="110">
        <f t="shared" si="18"/>
        <v>0.011427960429916761</v>
      </c>
      <c r="K102" s="85">
        <f t="shared" si="19"/>
        <v>-0.01299555668200573</v>
      </c>
      <c r="L102" s="86">
        <f t="shared" si="23"/>
        <v>1586.4720000000002</v>
      </c>
      <c r="M102" s="75">
        <v>-132.618</v>
      </c>
      <c r="N102" s="75">
        <v>225.526</v>
      </c>
      <c r="O102" s="75">
        <v>1493.564</v>
      </c>
      <c r="P102" s="75">
        <v>1750.55</v>
      </c>
      <c r="Q102" s="85">
        <f t="shared" si="20"/>
        <v>0.02442351711192249</v>
      </c>
      <c r="R102" s="108">
        <v>1196.396</v>
      </c>
      <c r="S102" s="75">
        <v>933.536</v>
      </c>
      <c r="T102" s="75">
        <v>255.31</v>
      </c>
      <c r="U102" s="75">
        <v>124.046</v>
      </c>
      <c r="V102" s="109">
        <v>642.216</v>
      </c>
      <c r="W102" s="102">
        <v>-30.88</v>
      </c>
      <c r="X102" s="102">
        <v>857.152</v>
      </c>
    </row>
    <row r="103" spans="1:24" ht="12.75">
      <c r="A103" s="14" t="s">
        <v>118</v>
      </c>
      <c r="B103" s="304">
        <v>38687</v>
      </c>
      <c r="C103" s="111">
        <f t="shared" si="15"/>
        <v>-0.008418739700227607</v>
      </c>
      <c r="D103" s="111">
        <f t="shared" si="16"/>
        <v>0.20080067488032644</v>
      </c>
      <c r="E103" s="111">
        <f t="shared" si="17"/>
        <v>0.20921941458055404</v>
      </c>
      <c r="F103" s="3">
        <v>-1</v>
      </c>
      <c r="G103" s="21">
        <f t="shared" si="21"/>
        <v>0</v>
      </c>
      <c r="H103" s="21">
        <f t="shared" si="22"/>
        <v>0</v>
      </c>
      <c r="I103" s="112">
        <v>12743</v>
      </c>
      <c r="J103" s="110">
        <f t="shared" si="18"/>
        <v>-0.008418739700227565</v>
      </c>
      <c r="K103" s="85">
        <f t="shared" si="19"/>
        <v>-0.025698030291140237</v>
      </c>
      <c r="L103" s="86">
        <f t="shared" si="23"/>
        <v>1405.136</v>
      </c>
      <c r="M103" s="75">
        <v>-28.454</v>
      </c>
      <c r="N103" s="75">
        <v>183.432</v>
      </c>
      <c r="O103" s="75">
        <v>1250.158</v>
      </c>
      <c r="P103" s="75">
        <v>1732.606</v>
      </c>
      <c r="Q103" s="85">
        <f t="shared" si="20"/>
        <v>0.017279290590912672</v>
      </c>
      <c r="R103" s="108">
        <v>1192.891</v>
      </c>
      <c r="S103" s="75">
        <v>987.267</v>
      </c>
      <c r="T103" s="75">
        <v>265.875</v>
      </c>
      <c r="U103" s="75">
        <v>117.731</v>
      </c>
      <c r="V103" s="109">
        <v>589.23</v>
      </c>
      <c r="W103" s="102">
        <v>-39.224</v>
      </c>
      <c r="X103" s="102">
        <v>933.477</v>
      </c>
    </row>
    <row r="104" spans="1:24" ht="12.75">
      <c r="A104" s="14" t="s">
        <v>840</v>
      </c>
      <c r="B104" s="304">
        <v>38777</v>
      </c>
      <c r="C104" s="111">
        <f t="shared" si="15"/>
        <v>-0.0272499884946385</v>
      </c>
      <c r="D104" s="111">
        <f t="shared" si="16"/>
        <v>0.1831650482458159</v>
      </c>
      <c r="E104" s="111">
        <f t="shared" si="17"/>
        <v>0.2104150367404544</v>
      </c>
      <c r="F104" s="3">
        <v>-1</v>
      </c>
      <c r="G104" s="21">
        <f t="shared" si="21"/>
        <v>0</v>
      </c>
      <c r="H104" s="21">
        <f>IF(F104=-1,0,-99999999)</f>
        <v>0</v>
      </c>
      <c r="I104" s="112">
        <v>13037.4</v>
      </c>
      <c r="J104" s="110">
        <f t="shared" si="18"/>
        <v>-0.02724998849463851</v>
      </c>
      <c r="K104" s="85">
        <f t="shared" si="19"/>
        <v>-0.02748653872704681</v>
      </c>
      <c r="L104" s="86">
        <f t="shared" si="23"/>
        <v>1415.194</v>
      </c>
      <c r="M104" s="75">
        <v>-29.704</v>
      </c>
      <c r="N104" s="75">
        <v>241.277</v>
      </c>
      <c r="O104" s="75">
        <v>1203.621</v>
      </c>
      <c r="P104" s="75">
        <v>1773.547</v>
      </c>
      <c r="Q104" s="85">
        <f t="shared" si="20"/>
        <v>0.00023655023240829815</v>
      </c>
      <c r="R104" s="108">
        <v>995.718</v>
      </c>
      <c r="S104" s="75">
        <v>1049.353</v>
      </c>
      <c r="T104" s="75">
        <v>280.297</v>
      </c>
      <c r="U104" s="75">
        <v>375.272</v>
      </c>
      <c r="V104" s="109">
        <v>601.934</v>
      </c>
      <c r="W104" s="102">
        <v>-22.916</v>
      </c>
      <c r="X104" s="102">
        <v>969.718</v>
      </c>
    </row>
    <row r="105" spans="1:24" ht="12.75">
      <c r="A105" s="14" t="s">
        <v>841</v>
      </c>
      <c r="B105" s="304">
        <v>38869</v>
      </c>
      <c r="C105" s="111">
        <f t="shared" si="15"/>
        <v>-0.03841203924327344</v>
      </c>
      <c r="D105" s="111">
        <f t="shared" si="16"/>
        <v>0.17075528929433215</v>
      </c>
      <c r="E105" s="111">
        <f t="shared" si="17"/>
        <v>0.20916732853760558</v>
      </c>
      <c r="F105" s="3">
        <v>-1</v>
      </c>
      <c r="G105" s="21">
        <f t="shared" si="21"/>
        <v>0</v>
      </c>
      <c r="H105" s="21">
        <f>IF(F105=-1,0,-99999999)</f>
        <v>0</v>
      </c>
      <c r="I105" s="112">
        <v>13220.1</v>
      </c>
      <c r="J105" s="110">
        <f t="shared" si="18"/>
        <v>-0.038412039243273494</v>
      </c>
      <c r="K105" s="85">
        <f t="shared" si="19"/>
        <v>-0.032918283522817525</v>
      </c>
      <c r="L105" s="86">
        <f t="shared" si="23"/>
        <v>1324.222</v>
      </c>
      <c r="M105" s="75">
        <v>-130.782</v>
      </c>
      <c r="N105" s="75">
        <v>228.723</v>
      </c>
      <c r="O105" s="75">
        <v>1226.281</v>
      </c>
      <c r="P105" s="75">
        <v>1759.405</v>
      </c>
      <c r="Q105" s="85">
        <f t="shared" si="20"/>
        <v>-0.005493755720455967</v>
      </c>
      <c r="R105" s="108">
        <v>992.096</v>
      </c>
      <c r="S105" s="75">
        <v>1062.217</v>
      </c>
      <c r="T105" s="75">
        <v>282.682</v>
      </c>
      <c r="U105" s="75">
        <v>390.377</v>
      </c>
      <c r="V105" s="109">
        <v>602.938</v>
      </c>
      <c r="W105" s="102">
        <v>-58.916</v>
      </c>
      <c r="X105" s="102">
        <v>1005.808</v>
      </c>
    </row>
    <row r="106" spans="1:24" ht="12.75">
      <c r="A106" s="14" t="s">
        <v>842</v>
      </c>
      <c r="B106" s="304">
        <v>38961</v>
      </c>
      <c r="C106" s="111">
        <f t="shared" si="15"/>
        <v>-0.03206556615089359</v>
      </c>
      <c r="D106" s="111">
        <f t="shared" si="16"/>
        <v>0.1737897325176922</v>
      </c>
      <c r="E106" s="111">
        <f t="shared" si="17"/>
        <v>0.2058552986685858</v>
      </c>
      <c r="F106" s="3">
        <v>-1</v>
      </c>
      <c r="G106" s="21">
        <f t="shared" si="21"/>
        <v>0</v>
      </c>
      <c r="H106" s="21">
        <f>IF(F106=-1,0,-99999999)</f>
        <v>0</v>
      </c>
      <c r="I106" s="112">
        <v>13339.2</v>
      </c>
      <c r="J106" s="110">
        <f t="shared" si="18"/>
        <v>-0.0320655661508936</v>
      </c>
      <c r="K106" s="85">
        <f t="shared" si="19"/>
        <v>-0.028443085042581254</v>
      </c>
      <c r="L106" s="86">
        <f t="shared" si="23"/>
        <v>1338.306</v>
      </c>
      <c r="M106" s="75">
        <v>-133.025</v>
      </c>
      <c r="N106" s="75">
        <v>231.167</v>
      </c>
      <c r="O106" s="75">
        <v>1240.164</v>
      </c>
      <c r="P106" s="75">
        <v>1717.714</v>
      </c>
      <c r="Q106" s="85">
        <f t="shared" si="20"/>
        <v>-0.003622481108312344</v>
      </c>
      <c r="R106" s="108">
        <v>1018.122</v>
      </c>
      <c r="S106" s="75">
        <v>1117.899</v>
      </c>
      <c r="T106" s="75">
        <v>299.029</v>
      </c>
      <c r="U106" s="75">
        <v>404.921</v>
      </c>
      <c r="V106" s="109">
        <v>604.173</v>
      </c>
      <c r="W106" s="102">
        <v>-38.212</v>
      </c>
      <c r="X106" s="102">
        <v>1028.231</v>
      </c>
    </row>
    <row r="107" spans="1:24" ht="12.75">
      <c r="A107" s="14" t="s">
        <v>843</v>
      </c>
      <c r="B107" s="304">
        <v>39052</v>
      </c>
      <c r="C107" s="111">
        <f t="shared" si="15"/>
        <v>-0.02937043370122805</v>
      </c>
      <c r="D107" s="111">
        <f t="shared" si="16"/>
        <v>0.17295196642313074</v>
      </c>
      <c r="E107" s="111">
        <f t="shared" si="17"/>
        <v>0.2023224001243588</v>
      </c>
      <c r="F107" s="3">
        <v>-1</v>
      </c>
      <c r="G107" s="21">
        <f t="shared" si="21"/>
        <v>0</v>
      </c>
      <c r="H107" s="21">
        <f>IF(F107=-1,0,-99999999)</f>
        <v>0</v>
      </c>
      <c r="I107" s="112">
        <v>13509.3</v>
      </c>
      <c r="J107" s="110">
        <f t="shared" si="18"/>
        <v>-0.02937043370122802</v>
      </c>
      <c r="K107" s="85">
        <f t="shared" si="19"/>
        <v>-0.02415550768729689</v>
      </c>
      <c r="L107" s="86">
        <f t="shared" si="23"/>
        <v>1368.8500000000001</v>
      </c>
      <c r="M107" s="75">
        <v>-114.819</v>
      </c>
      <c r="N107" s="75">
        <v>225.373</v>
      </c>
      <c r="O107" s="75">
        <v>1258.296</v>
      </c>
      <c r="P107" s="75">
        <v>1695.174</v>
      </c>
      <c r="Q107" s="85">
        <f t="shared" si="20"/>
        <v>-0.0052149260139311305</v>
      </c>
      <c r="R107" s="108">
        <v>1029.294</v>
      </c>
      <c r="S107" s="75">
        <v>1125.508</v>
      </c>
      <c r="T107" s="75">
        <v>288.95</v>
      </c>
      <c r="U107" s="75">
        <v>412.8</v>
      </c>
      <c r="V107" s="109">
        <v>605.536</v>
      </c>
      <c r="W107" s="102">
        <v>-61.684</v>
      </c>
      <c r="X107" s="102">
        <v>1038.06</v>
      </c>
    </row>
    <row r="108" spans="1:24" ht="12.75">
      <c r="A108" s="14" t="s">
        <v>920</v>
      </c>
      <c r="B108" s="304">
        <v>39142</v>
      </c>
      <c r="C108" s="111" t="e">
        <f t="shared" si="15"/>
        <v>#N/A</v>
      </c>
      <c r="D108" s="111" t="e">
        <f>(L108+S108-T108-U108+V108+W108)/I108</f>
        <v>#N/A</v>
      </c>
      <c r="E108" s="111" t="e">
        <f>(P108+X108)/I108</f>
        <v>#N/A</v>
      </c>
      <c r="F108" s="3">
        <v>-1</v>
      </c>
      <c r="G108" s="21">
        <f t="shared" si="21"/>
        <v>0</v>
      </c>
      <c r="H108" s="21">
        <f>IF(F108=-1,0,-99999999)</f>
        <v>0</v>
      </c>
      <c r="I108" s="112" t="e">
        <v>#N/A</v>
      </c>
      <c r="J108" s="110" t="e">
        <f>K108+Q108</f>
        <v>#N/A</v>
      </c>
      <c r="K108" s="85" t="e">
        <f>(M108+N108+O108-P108)/I108</f>
        <v>#N/A</v>
      </c>
      <c r="L108" s="86" t="e">
        <f t="shared" si="23"/>
        <v>#N/A</v>
      </c>
      <c r="M108" s="75" t="e">
        <v>#N/A</v>
      </c>
      <c r="N108" s="75" t="e">
        <v>#N/A</v>
      </c>
      <c r="O108" s="75" t="e">
        <v>#N/A</v>
      </c>
      <c r="P108" s="75" t="e">
        <v>#N/A</v>
      </c>
      <c r="Q108" s="85" t="e">
        <f t="shared" si="20"/>
        <v>#N/A</v>
      </c>
      <c r="R108" s="108" t="e">
        <v>#N/A</v>
      </c>
      <c r="S108" s="75" t="e">
        <v>#N/A</v>
      </c>
      <c r="T108" s="75" t="e">
        <v>#N/A</v>
      </c>
      <c r="U108" s="75" t="e">
        <v>#N/A</v>
      </c>
      <c r="V108" s="109" t="e">
        <v>#N/A</v>
      </c>
      <c r="W108" s="102" t="e">
        <v>#N/A</v>
      </c>
      <c r="X108" s="102" t="e">
        <v>#N/A</v>
      </c>
    </row>
    <row r="109" spans="3:10" ht="12.75">
      <c r="C109"/>
      <c r="D109"/>
      <c r="E109"/>
      <c r="I109"/>
      <c r="J109"/>
    </row>
    <row r="110" spans="3:10" ht="12.75">
      <c r="C110"/>
      <c r="D110"/>
      <c r="E110"/>
      <c r="I110"/>
      <c r="J110"/>
    </row>
    <row r="111" spans="3:10" ht="12.75">
      <c r="C111"/>
      <c r="D111"/>
      <c r="E111"/>
      <c r="I111"/>
      <c r="J111"/>
    </row>
    <row r="112" spans="3:10" ht="12.75">
      <c r="C112"/>
      <c r="D112"/>
      <c r="E112"/>
      <c r="I112"/>
      <c r="J112"/>
    </row>
    <row r="113" spans="3:10" ht="12.75">
      <c r="C113"/>
      <c r="D113"/>
      <c r="E113"/>
      <c r="I113"/>
      <c r="J113"/>
    </row>
    <row r="114" spans="3:10" ht="12.75">
      <c r="C114"/>
      <c r="D114"/>
      <c r="E114"/>
      <c r="I114"/>
      <c r="J114"/>
    </row>
    <row r="115" spans="3:10" ht="12.75">
      <c r="C115"/>
      <c r="D115"/>
      <c r="E115"/>
      <c r="I115"/>
      <c r="J115"/>
    </row>
    <row r="116" spans="3:10" ht="12.75">
      <c r="C116"/>
      <c r="D116"/>
      <c r="E116"/>
      <c r="I116"/>
      <c r="J116"/>
    </row>
    <row r="117" spans="3:10" ht="12.75">
      <c r="C117"/>
      <c r="D117"/>
      <c r="E117"/>
      <c r="I117"/>
      <c r="J117"/>
    </row>
    <row r="118" spans="3:10" ht="12.75">
      <c r="C118"/>
      <c r="D118"/>
      <c r="E118"/>
      <c r="I118"/>
      <c r="J118"/>
    </row>
    <row r="119" spans="3:10" ht="12.75">
      <c r="C119"/>
      <c r="D119"/>
      <c r="E119"/>
      <c r="I119"/>
      <c r="J119"/>
    </row>
    <row r="120" spans="3:10" ht="12.75">
      <c r="C120"/>
      <c r="D120"/>
      <c r="E120"/>
      <c r="I120"/>
      <c r="J120"/>
    </row>
    <row r="121" spans="3:10" ht="12.75">
      <c r="C121"/>
      <c r="D121"/>
      <c r="E121"/>
      <c r="I121"/>
      <c r="J121"/>
    </row>
    <row r="122" spans="3:10" ht="12.75">
      <c r="C122"/>
      <c r="D122"/>
      <c r="E122"/>
      <c r="I122"/>
      <c r="J122"/>
    </row>
    <row r="123" spans="3:10" ht="12.75">
      <c r="C123"/>
      <c r="D123"/>
      <c r="E123"/>
      <c r="I123"/>
      <c r="J123"/>
    </row>
    <row r="124" spans="3:10" ht="12.75">
      <c r="C124"/>
      <c r="D124"/>
      <c r="E124"/>
      <c r="I124"/>
      <c r="J124"/>
    </row>
    <row r="125" spans="3:10" ht="12.75">
      <c r="C125"/>
      <c r="D125"/>
      <c r="E125"/>
      <c r="I125"/>
      <c r="J125"/>
    </row>
    <row r="126" spans="3:10" ht="12.75">
      <c r="C126"/>
      <c r="D126"/>
      <c r="E126"/>
      <c r="I126"/>
      <c r="J126"/>
    </row>
    <row r="127" spans="3:10" ht="12.75">
      <c r="C127"/>
      <c r="D127"/>
      <c r="E127"/>
      <c r="I127"/>
      <c r="J127"/>
    </row>
    <row r="128" spans="3:10" ht="12.75">
      <c r="C128"/>
      <c r="D128"/>
      <c r="E128"/>
      <c r="I128"/>
      <c r="J128"/>
    </row>
    <row r="129" spans="3:10" ht="12.75">
      <c r="C129"/>
      <c r="D129"/>
      <c r="E129"/>
      <c r="I129"/>
      <c r="J129"/>
    </row>
    <row r="130" spans="3:10" ht="12.75">
      <c r="C130"/>
      <c r="D130"/>
      <c r="E130"/>
      <c r="I130"/>
      <c r="J130"/>
    </row>
    <row r="131" spans="3:10" ht="12.75">
      <c r="C131"/>
      <c r="D131"/>
      <c r="E131"/>
      <c r="I131"/>
      <c r="J131"/>
    </row>
    <row r="132" spans="3:10" ht="12.75">
      <c r="C132"/>
      <c r="D132"/>
      <c r="E132"/>
      <c r="I132"/>
      <c r="J132"/>
    </row>
    <row r="133" spans="3:10" ht="12.75">
      <c r="C133"/>
      <c r="D133"/>
      <c r="E133"/>
      <c r="I133"/>
      <c r="J133"/>
    </row>
    <row r="134" spans="3:10" ht="12.75">
      <c r="C134"/>
      <c r="D134"/>
      <c r="E134"/>
      <c r="I134"/>
      <c r="J134"/>
    </row>
    <row r="135" spans="3:10" ht="12.75">
      <c r="C135"/>
      <c r="D135"/>
      <c r="E135"/>
      <c r="I135"/>
      <c r="J135"/>
    </row>
    <row r="136" spans="3:10" ht="12.75">
      <c r="C136"/>
      <c r="D136"/>
      <c r="E136"/>
      <c r="I136"/>
      <c r="J136"/>
    </row>
    <row r="137" spans="3:10" ht="12.75">
      <c r="C137"/>
      <c r="D137"/>
      <c r="E137"/>
      <c r="I137"/>
      <c r="J137"/>
    </row>
    <row r="138" spans="3:10" ht="12.75">
      <c r="C138"/>
      <c r="D138"/>
      <c r="E138"/>
      <c r="I138"/>
      <c r="J138"/>
    </row>
    <row r="139" spans="3:10" ht="12.75">
      <c r="C139"/>
      <c r="D139"/>
      <c r="E139"/>
      <c r="I139"/>
      <c r="J139"/>
    </row>
    <row r="140" spans="3:10" ht="12.75">
      <c r="C140"/>
      <c r="D140"/>
      <c r="E140"/>
      <c r="I140"/>
      <c r="J140"/>
    </row>
    <row r="141" spans="3:10" ht="12.75">
      <c r="C141"/>
      <c r="D141"/>
      <c r="E141"/>
      <c r="I141"/>
      <c r="J141"/>
    </row>
    <row r="142" spans="3:10" ht="12.75">
      <c r="C142"/>
      <c r="D142"/>
      <c r="E142"/>
      <c r="I142"/>
      <c r="J142"/>
    </row>
    <row r="143" spans="3:10" ht="12.75">
      <c r="C143"/>
      <c r="D143"/>
      <c r="E143"/>
      <c r="I143"/>
      <c r="J143"/>
    </row>
    <row r="144" spans="3:10" ht="12.75">
      <c r="C144"/>
      <c r="D144"/>
      <c r="E144"/>
      <c r="I144"/>
      <c r="J144"/>
    </row>
    <row r="145" spans="3:10" ht="12.75">
      <c r="C145"/>
      <c r="D145"/>
      <c r="E145"/>
      <c r="I145"/>
      <c r="J145"/>
    </row>
    <row r="146" spans="3:10" ht="12.75">
      <c r="C146"/>
      <c r="D146"/>
      <c r="E146"/>
      <c r="I146"/>
      <c r="J146"/>
    </row>
    <row r="147" spans="3:10" ht="12.75">
      <c r="C147"/>
      <c r="D147"/>
      <c r="E147"/>
      <c r="I147"/>
      <c r="J147"/>
    </row>
    <row r="148" spans="3:10" ht="12.75">
      <c r="C148"/>
      <c r="D148"/>
      <c r="E148"/>
      <c r="I148"/>
      <c r="J148"/>
    </row>
    <row r="149" spans="3:10" ht="12.75">
      <c r="C149"/>
      <c r="D149"/>
      <c r="E149"/>
      <c r="I149"/>
      <c r="J149"/>
    </row>
    <row r="150" spans="3:10" ht="12.75">
      <c r="C150"/>
      <c r="D150"/>
      <c r="E150"/>
      <c r="I150"/>
      <c r="J150"/>
    </row>
    <row r="151" spans="3:10" ht="12.75">
      <c r="C151"/>
      <c r="D151"/>
      <c r="E151"/>
      <c r="I151"/>
      <c r="J151"/>
    </row>
    <row r="152" spans="3:10" ht="12.75">
      <c r="C152"/>
      <c r="D152"/>
      <c r="E152"/>
      <c r="I152"/>
      <c r="J152"/>
    </row>
    <row r="153" spans="3:10" ht="12.75">
      <c r="C153"/>
      <c r="D153"/>
      <c r="E153"/>
      <c r="I153"/>
      <c r="J153"/>
    </row>
    <row r="154" spans="3:10" ht="12.75">
      <c r="C154"/>
      <c r="D154"/>
      <c r="E154"/>
      <c r="I154"/>
      <c r="J154"/>
    </row>
    <row r="155" spans="3:10" ht="12.75">
      <c r="C155"/>
      <c r="D155"/>
      <c r="E155"/>
      <c r="I155"/>
      <c r="J155"/>
    </row>
    <row r="156" spans="3:10" ht="12.75">
      <c r="C156"/>
      <c r="D156"/>
      <c r="E156"/>
      <c r="I156"/>
      <c r="J156"/>
    </row>
    <row r="157" spans="3:10" ht="12.75">
      <c r="C157"/>
      <c r="D157"/>
      <c r="E157"/>
      <c r="I157"/>
      <c r="J157"/>
    </row>
    <row r="158" spans="3:10" ht="12.75">
      <c r="C158"/>
      <c r="D158"/>
      <c r="E158"/>
      <c r="I158"/>
      <c r="J158"/>
    </row>
    <row r="159" spans="3:10" ht="12.75">
      <c r="C159"/>
      <c r="D159"/>
      <c r="E159"/>
      <c r="I159"/>
      <c r="J159"/>
    </row>
    <row r="160" spans="3:10" ht="12.75">
      <c r="C160"/>
      <c r="D160"/>
      <c r="E160"/>
      <c r="I160"/>
      <c r="J160"/>
    </row>
    <row r="161" spans="3:10" ht="12.75">
      <c r="C161"/>
      <c r="D161"/>
      <c r="E161"/>
      <c r="I161"/>
      <c r="J161"/>
    </row>
    <row r="162" spans="3:10" ht="12.75">
      <c r="C162"/>
      <c r="D162"/>
      <c r="E162"/>
      <c r="I162"/>
      <c r="J162"/>
    </row>
    <row r="163" spans="3:10" ht="12.75">
      <c r="C163"/>
      <c r="D163"/>
      <c r="E163"/>
      <c r="I163"/>
      <c r="J163"/>
    </row>
    <row r="164" spans="3:10" ht="12.75">
      <c r="C164"/>
      <c r="D164"/>
      <c r="E164"/>
      <c r="I164"/>
      <c r="J164"/>
    </row>
    <row r="165" spans="3:10" ht="12.75">
      <c r="C165"/>
      <c r="D165"/>
      <c r="E165"/>
      <c r="I165"/>
      <c r="J165"/>
    </row>
    <row r="166" spans="3:10" ht="12.75">
      <c r="C166"/>
      <c r="D166"/>
      <c r="E166"/>
      <c r="I166"/>
      <c r="J166"/>
    </row>
    <row r="167" spans="3:10" ht="12.75">
      <c r="C167"/>
      <c r="D167"/>
      <c r="E167"/>
      <c r="I167"/>
      <c r="J167"/>
    </row>
    <row r="168" spans="3:10" ht="12.75">
      <c r="C168"/>
      <c r="D168"/>
      <c r="E168"/>
      <c r="I168"/>
      <c r="J168"/>
    </row>
    <row r="169" spans="3:10" ht="12.75">
      <c r="C169"/>
      <c r="D169"/>
      <c r="E169"/>
      <c r="I169"/>
      <c r="J169"/>
    </row>
    <row r="170" spans="3:10" ht="12.75">
      <c r="C170"/>
      <c r="D170"/>
      <c r="E170"/>
      <c r="I170"/>
      <c r="J170"/>
    </row>
    <row r="171" spans="3:10" ht="12.75">
      <c r="C171"/>
      <c r="D171"/>
      <c r="E171"/>
      <c r="I171"/>
      <c r="J171"/>
    </row>
    <row r="172" spans="3:10" ht="12.75">
      <c r="C172"/>
      <c r="D172"/>
      <c r="E172"/>
      <c r="I172"/>
      <c r="J172"/>
    </row>
    <row r="173" spans="3:10" ht="12.75">
      <c r="C173"/>
      <c r="D173"/>
      <c r="E173"/>
      <c r="I173"/>
      <c r="J173"/>
    </row>
    <row r="174" spans="3:10" ht="12.75">
      <c r="C174"/>
      <c r="D174"/>
      <c r="E174"/>
      <c r="I174"/>
      <c r="J174"/>
    </row>
    <row r="175" spans="3:10" ht="12.75">
      <c r="C175"/>
      <c r="D175"/>
      <c r="E175"/>
      <c r="I175"/>
      <c r="J175"/>
    </row>
    <row r="176" spans="3:10" ht="12.75">
      <c r="C176"/>
      <c r="D176"/>
      <c r="E176"/>
      <c r="I176"/>
      <c r="J176"/>
    </row>
    <row r="177" spans="3:10" ht="12.75">
      <c r="C177"/>
      <c r="D177"/>
      <c r="E177"/>
      <c r="I177"/>
      <c r="J177"/>
    </row>
    <row r="178" spans="3:10" ht="12.75">
      <c r="C178"/>
      <c r="D178"/>
      <c r="E178"/>
      <c r="I178"/>
      <c r="J178"/>
    </row>
    <row r="179" spans="3:10" ht="12.75">
      <c r="C179"/>
      <c r="D179"/>
      <c r="E179"/>
      <c r="I179"/>
      <c r="J179"/>
    </row>
    <row r="180" spans="3:10" ht="12.75">
      <c r="C180"/>
      <c r="D180"/>
      <c r="E180"/>
      <c r="I180"/>
      <c r="J180"/>
    </row>
    <row r="181" spans="3:10" ht="12.75">
      <c r="C181"/>
      <c r="D181"/>
      <c r="E181"/>
      <c r="I181"/>
      <c r="J181"/>
    </row>
    <row r="182" spans="3:10" ht="12.75">
      <c r="C182"/>
      <c r="D182"/>
      <c r="E182"/>
      <c r="I182"/>
      <c r="J182"/>
    </row>
    <row r="183" spans="3:10" ht="12.75">
      <c r="C183"/>
      <c r="D183"/>
      <c r="E183"/>
      <c r="I183"/>
      <c r="J183"/>
    </row>
    <row r="184" spans="3:10" ht="12.75">
      <c r="C184"/>
      <c r="D184"/>
      <c r="E184"/>
      <c r="I184"/>
      <c r="J184"/>
    </row>
    <row r="185" spans="3:10" ht="12.75">
      <c r="C185"/>
      <c r="D185"/>
      <c r="E185"/>
      <c r="I185"/>
      <c r="J185"/>
    </row>
    <row r="186" spans="3:10" ht="12.75">
      <c r="C186"/>
      <c r="D186"/>
      <c r="E186"/>
      <c r="I186"/>
      <c r="J186"/>
    </row>
    <row r="187" spans="3:10" ht="12.75">
      <c r="C187"/>
      <c r="D187"/>
      <c r="E187"/>
      <c r="I187"/>
      <c r="J187"/>
    </row>
    <row r="188" spans="3:10" ht="12.75">
      <c r="C188"/>
      <c r="D188"/>
      <c r="E188"/>
      <c r="I188"/>
      <c r="J188"/>
    </row>
    <row r="189" spans="3:10" ht="12.75">
      <c r="C189"/>
      <c r="D189"/>
      <c r="E189"/>
      <c r="I189"/>
      <c r="J189"/>
    </row>
    <row r="190" spans="3:10" ht="12.75">
      <c r="C190"/>
      <c r="D190"/>
      <c r="E190"/>
      <c r="I190"/>
      <c r="J190"/>
    </row>
    <row r="191" spans="3:10" ht="12.75">
      <c r="C191"/>
      <c r="D191"/>
      <c r="E191"/>
      <c r="I191"/>
      <c r="J191"/>
    </row>
    <row r="192" spans="3:10" ht="12.75">
      <c r="C192"/>
      <c r="D192"/>
      <c r="E192"/>
      <c r="I192"/>
      <c r="J192"/>
    </row>
    <row r="193" spans="3:10" ht="12.75">
      <c r="C193"/>
      <c r="D193"/>
      <c r="E193"/>
      <c r="I193"/>
      <c r="J193"/>
    </row>
    <row r="194" spans="3:10" ht="12.75">
      <c r="C194"/>
      <c r="D194"/>
      <c r="E194"/>
      <c r="I194"/>
      <c r="J194"/>
    </row>
    <row r="195" spans="3:10" ht="12.75">
      <c r="C195"/>
      <c r="D195"/>
      <c r="E195"/>
      <c r="I195"/>
      <c r="J195"/>
    </row>
    <row r="196" spans="3:10" ht="12.75">
      <c r="C196"/>
      <c r="D196"/>
      <c r="E196"/>
      <c r="I196"/>
      <c r="J196"/>
    </row>
    <row r="197" spans="3:10" ht="12.75">
      <c r="C197"/>
      <c r="D197"/>
      <c r="E197"/>
      <c r="I197"/>
      <c r="J197"/>
    </row>
    <row r="198" spans="3:10" ht="12.75">
      <c r="C198"/>
      <c r="D198"/>
      <c r="E198"/>
      <c r="I198"/>
      <c r="J198"/>
    </row>
    <row r="199" spans="3:10" ht="12.75">
      <c r="C199"/>
      <c r="D199"/>
      <c r="E199"/>
      <c r="I199"/>
      <c r="J199"/>
    </row>
    <row r="200" spans="3:10" ht="12.75">
      <c r="C200"/>
      <c r="D200"/>
      <c r="E200"/>
      <c r="I200"/>
      <c r="J200"/>
    </row>
    <row r="201" spans="3:10" ht="12.75">
      <c r="C201"/>
      <c r="D201"/>
      <c r="E201"/>
      <c r="I201"/>
      <c r="J201"/>
    </row>
    <row r="202" spans="3:10" ht="12.75">
      <c r="C202"/>
      <c r="D202"/>
      <c r="E202"/>
      <c r="I202"/>
      <c r="J202"/>
    </row>
    <row r="203" spans="3:10" ht="12.75">
      <c r="C203"/>
      <c r="D203"/>
      <c r="E203"/>
      <c r="I203"/>
      <c r="J203"/>
    </row>
    <row r="204" spans="3:10" ht="12.75">
      <c r="C204"/>
      <c r="D204"/>
      <c r="E204"/>
      <c r="I204"/>
      <c r="J204"/>
    </row>
    <row r="205" spans="3:10" ht="12.75">
      <c r="C205"/>
      <c r="D205"/>
      <c r="E205"/>
      <c r="I205"/>
      <c r="J205"/>
    </row>
    <row r="206" spans="3:10" ht="12.75">
      <c r="C206"/>
      <c r="D206"/>
      <c r="E206"/>
      <c r="I206"/>
      <c r="J206"/>
    </row>
    <row r="207" spans="3:10" ht="12.75">
      <c r="C207"/>
      <c r="D207"/>
      <c r="E207"/>
      <c r="I207"/>
      <c r="J207"/>
    </row>
    <row r="208" spans="3:10" ht="12.75">
      <c r="C208"/>
      <c r="D208"/>
      <c r="E208"/>
      <c r="I208"/>
      <c r="J208"/>
    </row>
    <row r="209" spans="3:10" ht="12.75">
      <c r="C209"/>
      <c r="D209"/>
      <c r="E209"/>
      <c r="I209"/>
      <c r="J209"/>
    </row>
    <row r="210" spans="3:10" ht="12.75">
      <c r="C210"/>
      <c r="D210"/>
      <c r="E210"/>
      <c r="I210"/>
      <c r="J210"/>
    </row>
    <row r="211" spans="3:10" ht="12.75">
      <c r="C211"/>
      <c r="D211"/>
      <c r="E211"/>
      <c r="I211"/>
      <c r="J211"/>
    </row>
    <row r="212" spans="3:10" ht="12.75">
      <c r="C212"/>
      <c r="D212"/>
      <c r="E212"/>
      <c r="I212"/>
      <c r="J212"/>
    </row>
    <row r="213" spans="3:10" ht="12.75">
      <c r="C213"/>
      <c r="D213"/>
      <c r="E213"/>
      <c r="I213"/>
      <c r="J213"/>
    </row>
    <row r="214" spans="3:10" ht="12.75">
      <c r="C214"/>
      <c r="D214"/>
      <c r="E214"/>
      <c r="I214"/>
      <c r="J214"/>
    </row>
    <row r="215" spans="3:10" ht="12.75">
      <c r="C215"/>
      <c r="D215"/>
      <c r="E215"/>
      <c r="I215"/>
      <c r="J215"/>
    </row>
    <row r="216" spans="3:10" ht="12.75">
      <c r="C216"/>
      <c r="D216"/>
      <c r="E216"/>
      <c r="I216"/>
      <c r="J216"/>
    </row>
    <row r="217" spans="3:10" ht="12.75">
      <c r="C217"/>
      <c r="D217"/>
      <c r="E217"/>
      <c r="I217"/>
      <c r="J217"/>
    </row>
    <row r="218" spans="3:10" ht="12.75">
      <c r="C218"/>
      <c r="D218"/>
      <c r="E218"/>
      <c r="I218"/>
      <c r="J218"/>
    </row>
    <row r="219" spans="3:10" ht="12.75">
      <c r="C219"/>
      <c r="D219"/>
      <c r="E219"/>
      <c r="I219"/>
      <c r="J219"/>
    </row>
    <row r="220" spans="3:10" ht="12.75">
      <c r="C220"/>
      <c r="D220"/>
      <c r="E220"/>
      <c r="I220"/>
      <c r="J220"/>
    </row>
    <row r="221" spans="3:10" ht="12.75">
      <c r="C221"/>
      <c r="D221"/>
      <c r="E221"/>
      <c r="I221"/>
      <c r="J221"/>
    </row>
    <row r="222" spans="3:10" ht="12.75">
      <c r="C222"/>
      <c r="D222"/>
      <c r="E222"/>
      <c r="I222"/>
      <c r="J222"/>
    </row>
    <row r="223" spans="3:10" ht="12.75">
      <c r="C223"/>
      <c r="D223"/>
      <c r="E223"/>
      <c r="I223"/>
      <c r="J223"/>
    </row>
    <row r="224" spans="3:10" ht="12.75">
      <c r="C224"/>
      <c r="D224"/>
      <c r="E224"/>
      <c r="I224"/>
      <c r="J224"/>
    </row>
    <row r="225" spans="3:10" ht="12.75">
      <c r="C225"/>
      <c r="D225"/>
      <c r="E225"/>
      <c r="I225"/>
      <c r="J225"/>
    </row>
    <row r="226" spans="3:10" ht="12.75">
      <c r="C226"/>
      <c r="D226"/>
      <c r="E226"/>
      <c r="I226"/>
      <c r="J226"/>
    </row>
    <row r="227" spans="3:10" ht="12.75">
      <c r="C227"/>
      <c r="D227"/>
      <c r="E227"/>
      <c r="I227"/>
      <c r="J227"/>
    </row>
    <row r="228" spans="3:10" ht="12.75">
      <c r="C228"/>
      <c r="D228"/>
      <c r="E228"/>
      <c r="I228"/>
      <c r="J228"/>
    </row>
    <row r="229" spans="3:10" ht="12.75">
      <c r="C229"/>
      <c r="D229"/>
      <c r="E229"/>
      <c r="I229"/>
      <c r="J229"/>
    </row>
    <row r="230" spans="3:10" ht="12.75">
      <c r="C230"/>
      <c r="D230"/>
      <c r="E230"/>
      <c r="I230"/>
      <c r="J230"/>
    </row>
    <row r="231" spans="3:10" ht="12.75">
      <c r="C231"/>
      <c r="D231"/>
      <c r="E231"/>
      <c r="I231"/>
      <c r="J231"/>
    </row>
    <row r="232" spans="3:10" ht="12.75">
      <c r="C232"/>
      <c r="D232"/>
      <c r="E232"/>
      <c r="I232"/>
      <c r="J232"/>
    </row>
    <row r="233" spans="3:10" ht="12.75">
      <c r="C233"/>
      <c r="D233"/>
      <c r="E233"/>
      <c r="I233"/>
      <c r="J233"/>
    </row>
    <row r="234" spans="3:10" ht="12.75">
      <c r="C234"/>
      <c r="D234"/>
      <c r="E234"/>
      <c r="I234"/>
      <c r="J234"/>
    </row>
    <row r="235" spans="3:10" ht="12.75">
      <c r="C235"/>
      <c r="D235"/>
      <c r="E235"/>
      <c r="I235"/>
      <c r="J235"/>
    </row>
    <row r="236" spans="3:10" ht="12.75">
      <c r="C236"/>
      <c r="D236"/>
      <c r="E236"/>
      <c r="I236"/>
      <c r="J236"/>
    </row>
    <row r="237" spans="3:10" ht="12.75">
      <c r="C237"/>
      <c r="D237"/>
      <c r="E237"/>
      <c r="I237"/>
      <c r="J237"/>
    </row>
    <row r="238" spans="3:10" ht="12.75">
      <c r="C238"/>
      <c r="D238"/>
      <c r="E238"/>
      <c r="I238"/>
      <c r="J238"/>
    </row>
    <row r="239" spans="3:10" ht="12.75">
      <c r="C239"/>
      <c r="D239"/>
      <c r="E239"/>
      <c r="I239"/>
      <c r="J239"/>
    </row>
    <row r="240" spans="3:10" ht="12.75">
      <c r="C240"/>
      <c r="D240"/>
      <c r="E240"/>
      <c r="I240"/>
      <c r="J240"/>
    </row>
    <row r="241" spans="3:10" ht="12.75">
      <c r="C241"/>
      <c r="D241"/>
      <c r="E241"/>
      <c r="I241"/>
      <c r="J241"/>
    </row>
    <row r="242" spans="3:10" ht="12.75">
      <c r="C242"/>
      <c r="D242"/>
      <c r="E242"/>
      <c r="I242"/>
      <c r="J242"/>
    </row>
    <row r="243" spans="3:10" ht="12.75">
      <c r="C243"/>
      <c r="D243"/>
      <c r="E243"/>
      <c r="I243"/>
      <c r="J243"/>
    </row>
    <row r="244" spans="3:10" ht="12.75">
      <c r="C244"/>
      <c r="D244"/>
      <c r="E244"/>
      <c r="I244"/>
      <c r="J244"/>
    </row>
    <row r="245" spans="3:10" ht="12.75">
      <c r="C245"/>
      <c r="D245"/>
      <c r="E245"/>
      <c r="I245"/>
      <c r="J245"/>
    </row>
    <row r="246" spans="3:10" ht="12.75">
      <c r="C246"/>
      <c r="D246"/>
      <c r="E246"/>
      <c r="I246"/>
      <c r="J246"/>
    </row>
    <row r="247" spans="3:10" ht="12.75">
      <c r="C247"/>
      <c r="D247"/>
      <c r="E247"/>
      <c r="I247"/>
      <c r="J247"/>
    </row>
    <row r="248" spans="3:10" ht="12.75">
      <c r="C248"/>
      <c r="D248"/>
      <c r="E248"/>
      <c r="I248"/>
      <c r="J248"/>
    </row>
    <row r="249" spans="3:10" ht="12.75">
      <c r="C249"/>
      <c r="D249"/>
      <c r="E249"/>
      <c r="I249"/>
      <c r="J249"/>
    </row>
    <row r="250" spans="3:10" ht="12.75">
      <c r="C250"/>
      <c r="D250"/>
      <c r="E250"/>
      <c r="I250"/>
      <c r="J250"/>
    </row>
    <row r="251" spans="3:10" ht="12.75">
      <c r="C251"/>
      <c r="D251"/>
      <c r="E251"/>
      <c r="I251"/>
      <c r="J251"/>
    </row>
    <row r="252" spans="3:10" ht="12.75">
      <c r="C252"/>
      <c r="D252"/>
      <c r="E252"/>
      <c r="I252"/>
      <c r="J252"/>
    </row>
    <row r="253" spans="3:10" ht="12.75">
      <c r="C253"/>
      <c r="D253"/>
      <c r="E253"/>
      <c r="I253"/>
      <c r="J253"/>
    </row>
    <row r="254" spans="3:10" ht="12.75">
      <c r="C254"/>
      <c r="D254"/>
      <c r="E254"/>
      <c r="I254"/>
      <c r="J254"/>
    </row>
    <row r="255" spans="3:10" ht="12.75">
      <c r="C255"/>
      <c r="D255"/>
      <c r="E255"/>
      <c r="I255"/>
      <c r="J255"/>
    </row>
    <row r="256" spans="3:10" ht="12.75">
      <c r="C256"/>
      <c r="D256"/>
      <c r="E256"/>
      <c r="I256"/>
      <c r="J256"/>
    </row>
    <row r="257" spans="3:10" ht="12.75">
      <c r="C257"/>
      <c r="D257"/>
      <c r="E257"/>
      <c r="I257"/>
      <c r="J257"/>
    </row>
    <row r="258" spans="3:10" ht="12.75">
      <c r="C258"/>
      <c r="D258"/>
      <c r="E258"/>
      <c r="I258"/>
      <c r="J258"/>
    </row>
    <row r="259" spans="3:10" ht="12.75">
      <c r="C259"/>
      <c r="D259"/>
      <c r="E259"/>
      <c r="I259"/>
      <c r="J259"/>
    </row>
    <row r="260" spans="3:10" ht="12.75">
      <c r="C260"/>
      <c r="D260"/>
      <c r="E260"/>
      <c r="I260"/>
      <c r="J260"/>
    </row>
    <row r="261" spans="3:10" ht="12.75">
      <c r="C261"/>
      <c r="D261"/>
      <c r="E261"/>
      <c r="I261"/>
      <c r="J261"/>
    </row>
    <row r="262" spans="3:10" ht="12.75">
      <c r="C262"/>
      <c r="D262"/>
      <c r="E262"/>
      <c r="I262"/>
      <c r="J262"/>
    </row>
    <row r="263" spans="3:10" ht="12.75">
      <c r="C263"/>
      <c r="D263"/>
      <c r="E263"/>
      <c r="I263"/>
      <c r="J263"/>
    </row>
    <row r="264" spans="3:10" ht="12.75">
      <c r="C264"/>
      <c r="D264"/>
      <c r="E264"/>
      <c r="I264"/>
      <c r="J264"/>
    </row>
    <row r="265" spans="3:10" ht="12.75">
      <c r="C265"/>
      <c r="D265"/>
      <c r="E265"/>
      <c r="I265"/>
      <c r="J265"/>
    </row>
    <row r="266" spans="3:10" ht="12.75">
      <c r="C266"/>
      <c r="D266"/>
      <c r="E266"/>
      <c r="I266"/>
      <c r="J266"/>
    </row>
    <row r="267" spans="3:10" ht="12.75">
      <c r="C267"/>
      <c r="D267"/>
      <c r="E267"/>
      <c r="I267"/>
      <c r="J267"/>
    </row>
    <row r="268" spans="3:10" ht="12.75">
      <c r="C268"/>
      <c r="D268"/>
      <c r="E268"/>
      <c r="I268"/>
      <c r="J268"/>
    </row>
    <row r="269" spans="3:10" ht="12.75">
      <c r="C269"/>
      <c r="D269"/>
      <c r="E269"/>
      <c r="I269"/>
      <c r="J269"/>
    </row>
    <row r="270" spans="3:10" ht="12.75">
      <c r="C270"/>
      <c r="D270"/>
      <c r="E270"/>
      <c r="I270"/>
      <c r="J270"/>
    </row>
    <row r="271" spans="3:10" ht="12.75">
      <c r="C271"/>
      <c r="D271"/>
      <c r="E271"/>
      <c r="I271"/>
      <c r="J271"/>
    </row>
    <row r="272" spans="3:10" ht="12.75">
      <c r="C272"/>
      <c r="D272"/>
      <c r="E272"/>
      <c r="I272"/>
      <c r="J272"/>
    </row>
    <row r="273" spans="3:10" ht="12.75">
      <c r="C273"/>
      <c r="D273"/>
      <c r="E273"/>
      <c r="I273"/>
      <c r="J273"/>
    </row>
    <row r="274" spans="3:10" ht="12.75">
      <c r="C274"/>
      <c r="D274"/>
      <c r="E274"/>
      <c r="I274"/>
      <c r="J274"/>
    </row>
    <row r="275" spans="3:10" ht="12.75">
      <c r="C275"/>
      <c r="D275"/>
      <c r="E275"/>
      <c r="I275"/>
      <c r="J275"/>
    </row>
    <row r="276" spans="3:10" ht="12.75">
      <c r="C276"/>
      <c r="D276"/>
      <c r="E276"/>
      <c r="I276"/>
      <c r="J276"/>
    </row>
    <row r="277" spans="3:10" ht="12.75">
      <c r="C277"/>
      <c r="D277"/>
      <c r="E277"/>
      <c r="I277"/>
      <c r="J277"/>
    </row>
    <row r="278" spans="3:10" ht="12.75">
      <c r="C278"/>
      <c r="D278"/>
      <c r="E278"/>
      <c r="I278"/>
      <c r="J278"/>
    </row>
    <row r="279" spans="3:10" ht="12.75">
      <c r="C279"/>
      <c r="D279"/>
      <c r="E279"/>
      <c r="I279"/>
      <c r="J279"/>
    </row>
    <row r="280" spans="3:10" ht="12.75">
      <c r="C280"/>
      <c r="D280"/>
      <c r="E280"/>
      <c r="I280"/>
      <c r="J280"/>
    </row>
    <row r="281" spans="3:10" ht="12.75">
      <c r="C281"/>
      <c r="D281"/>
      <c r="E281"/>
      <c r="I281"/>
      <c r="J281"/>
    </row>
    <row r="282" spans="3:10" ht="12.75">
      <c r="C282"/>
      <c r="D282"/>
      <c r="E282"/>
      <c r="I282"/>
      <c r="J282"/>
    </row>
    <row r="283" spans="3:10" ht="12.75">
      <c r="C283"/>
      <c r="D283"/>
      <c r="E283"/>
      <c r="I283"/>
      <c r="J283"/>
    </row>
    <row r="284" spans="3:10" ht="12.75">
      <c r="C284"/>
      <c r="D284"/>
      <c r="E284"/>
      <c r="I284"/>
      <c r="J284"/>
    </row>
    <row r="285" spans="3:10" ht="12.75">
      <c r="C285"/>
      <c r="D285"/>
      <c r="E285"/>
      <c r="I285"/>
      <c r="J285"/>
    </row>
    <row r="286" spans="3:10" ht="12.75">
      <c r="C286"/>
      <c r="D286"/>
      <c r="E286"/>
      <c r="I286"/>
      <c r="J286"/>
    </row>
    <row r="287" spans="3:10" ht="12.75">
      <c r="C287"/>
      <c r="D287"/>
      <c r="E287"/>
      <c r="I287"/>
      <c r="J287"/>
    </row>
    <row r="288" spans="3:10" ht="12.75">
      <c r="C288"/>
      <c r="D288"/>
      <c r="E288"/>
      <c r="I288"/>
      <c r="J288"/>
    </row>
    <row r="289" spans="3:10" ht="12.75">
      <c r="C289"/>
      <c r="D289"/>
      <c r="E289"/>
      <c r="I289"/>
      <c r="J289"/>
    </row>
    <row r="290" spans="3:10" ht="12.75">
      <c r="C290"/>
      <c r="D290"/>
      <c r="E290"/>
      <c r="I290"/>
      <c r="J290"/>
    </row>
    <row r="291" spans="3:10" ht="12.75">
      <c r="C291"/>
      <c r="D291"/>
      <c r="E291"/>
      <c r="I291"/>
      <c r="J291"/>
    </row>
    <row r="292" spans="3:10" ht="12.75">
      <c r="C292"/>
      <c r="D292"/>
      <c r="E292"/>
      <c r="I292"/>
      <c r="J292"/>
    </row>
    <row r="293" spans="3:10" ht="12.75">
      <c r="C293"/>
      <c r="D293"/>
      <c r="E293"/>
      <c r="I293"/>
      <c r="J293"/>
    </row>
    <row r="294" spans="3:10" ht="12.75">
      <c r="C294"/>
      <c r="D294"/>
      <c r="E294"/>
      <c r="I294"/>
      <c r="J294"/>
    </row>
    <row r="295" spans="3:10" ht="12.75">
      <c r="C295"/>
      <c r="D295"/>
      <c r="E295"/>
      <c r="I295"/>
      <c r="J295"/>
    </row>
    <row r="296" spans="3:10" ht="12.75">
      <c r="C296"/>
      <c r="D296"/>
      <c r="E296"/>
      <c r="I296"/>
      <c r="J296"/>
    </row>
    <row r="297" spans="3:10" ht="12.75">
      <c r="C297"/>
      <c r="D297"/>
      <c r="E297"/>
      <c r="I297"/>
      <c r="J297"/>
    </row>
    <row r="298" spans="3:10" ht="12.75">
      <c r="C298"/>
      <c r="D298"/>
      <c r="E298"/>
      <c r="I298"/>
      <c r="J298"/>
    </row>
    <row r="299" spans="3:10" ht="12.75">
      <c r="C299"/>
      <c r="D299"/>
      <c r="E299"/>
      <c r="I299"/>
      <c r="J299"/>
    </row>
    <row r="300" spans="3:10" ht="12.75">
      <c r="C300"/>
      <c r="D300"/>
      <c r="E300"/>
      <c r="I300"/>
      <c r="J300"/>
    </row>
    <row r="301" spans="3:10" ht="12.75">
      <c r="C301"/>
      <c r="D301"/>
      <c r="E301"/>
      <c r="I301"/>
      <c r="J301"/>
    </row>
    <row r="302" spans="3:10" ht="12.75">
      <c r="C302"/>
      <c r="D302"/>
      <c r="E302"/>
      <c r="I302"/>
      <c r="J302"/>
    </row>
    <row r="303" spans="3:10" ht="12.75">
      <c r="C303"/>
      <c r="D303"/>
      <c r="E303"/>
      <c r="I303"/>
      <c r="J303"/>
    </row>
    <row r="304" spans="3:10" ht="12.75">
      <c r="C304"/>
      <c r="D304"/>
      <c r="E304"/>
      <c r="I304"/>
      <c r="J304"/>
    </row>
    <row r="305" spans="3:10" ht="12.75">
      <c r="C305"/>
      <c r="D305"/>
      <c r="E305"/>
      <c r="I305"/>
      <c r="J305"/>
    </row>
    <row r="306" spans="3:10" ht="12.75">
      <c r="C306"/>
      <c r="D306"/>
      <c r="E306"/>
      <c r="I306"/>
      <c r="J306"/>
    </row>
    <row r="307" spans="3:10" ht="12.75">
      <c r="C307"/>
      <c r="D307"/>
      <c r="E307"/>
      <c r="I307"/>
      <c r="J307"/>
    </row>
    <row r="308" spans="3:10" ht="12.75">
      <c r="C308"/>
      <c r="D308"/>
      <c r="E308"/>
      <c r="I308"/>
      <c r="J308"/>
    </row>
    <row r="309" spans="3:10" ht="12.75">
      <c r="C309"/>
      <c r="D309"/>
      <c r="E309"/>
      <c r="I309"/>
      <c r="J309"/>
    </row>
    <row r="310" spans="3:10" ht="12.75">
      <c r="C310"/>
      <c r="D310"/>
      <c r="E310"/>
      <c r="I310"/>
      <c r="J310"/>
    </row>
    <row r="311" spans="3:10" ht="12.75">
      <c r="C311"/>
      <c r="D311"/>
      <c r="E311"/>
      <c r="I311"/>
      <c r="J311"/>
    </row>
    <row r="312" spans="3:10" ht="12.75">
      <c r="C312"/>
      <c r="D312"/>
      <c r="E312"/>
      <c r="I312"/>
      <c r="J312"/>
    </row>
    <row r="313" spans="3:10" ht="12.75">
      <c r="C313"/>
      <c r="D313"/>
      <c r="E313"/>
      <c r="I313"/>
      <c r="J313"/>
    </row>
    <row r="314" spans="3:10" ht="12.75">
      <c r="C314"/>
      <c r="D314"/>
      <c r="E314"/>
      <c r="I314"/>
      <c r="J314"/>
    </row>
    <row r="315" spans="3:10" ht="12.75">
      <c r="C315"/>
      <c r="D315"/>
      <c r="E315"/>
      <c r="I315"/>
      <c r="J315"/>
    </row>
    <row r="316" spans="3:10" ht="12.75">
      <c r="C316"/>
      <c r="D316"/>
      <c r="E316"/>
      <c r="I316"/>
      <c r="J316"/>
    </row>
    <row r="317" spans="3:10" ht="12.75">
      <c r="C317"/>
      <c r="D317"/>
      <c r="E317"/>
      <c r="I317"/>
      <c r="J317"/>
    </row>
    <row r="318" spans="3:10" ht="12.75">
      <c r="C318"/>
      <c r="D318"/>
      <c r="E318"/>
      <c r="I318"/>
      <c r="J318"/>
    </row>
    <row r="319" spans="3:10" ht="12.75">
      <c r="C319"/>
      <c r="D319"/>
      <c r="E319"/>
      <c r="I319"/>
      <c r="J319"/>
    </row>
    <row r="320" spans="3:10" ht="12.75">
      <c r="C320"/>
      <c r="D320"/>
      <c r="E320"/>
      <c r="I320"/>
      <c r="J320"/>
    </row>
    <row r="321" spans="3:10" ht="12.75">
      <c r="C321"/>
      <c r="D321"/>
      <c r="E321"/>
      <c r="I321"/>
      <c r="J321"/>
    </row>
    <row r="322" spans="3:10" ht="12.75">
      <c r="C322"/>
      <c r="D322"/>
      <c r="E322"/>
      <c r="I322"/>
      <c r="J322"/>
    </row>
    <row r="323" spans="3:10" ht="12.75">
      <c r="C323"/>
      <c r="D323"/>
      <c r="E323"/>
      <c r="I323"/>
      <c r="J323"/>
    </row>
    <row r="324" spans="3:10" ht="12.75">
      <c r="C324"/>
      <c r="D324"/>
      <c r="E324"/>
      <c r="I324"/>
      <c r="J324"/>
    </row>
    <row r="325" spans="3:10" ht="12.75">
      <c r="C325"/>
      <c r="D325"/>
      <c r="E325"/>
      <c r="I325"/>
      <c r="J325"/>
    </row>
    <row r="326" spans="3:10" ht="12.75">
      <c r="C326"/>
      <c r="D326"/>
      <c r="E326"/>
      <c r="I326"/>
      <c r="J326"/>
    </row>
    <row r="327" spans="3:10" ht="12.75">
      <c r="C327"/>
      <c r="D327"/>
      <c r="E327"/>
      <c r="I327"/>
      <c r="J327"/>
    </row>
    <row r="328" spans="3:10" ht="12.75">
      <c r="C328"/>
      <c r="D328"/>
      <c r="E328"/>
      <c r="I328"/>
      <c r="J328"/>
    </row>
    <row r="329" spans="3:10" ht="12.75">
      <c r="C329"/>
      <c r="D329"/>
      <c r="E329"/>
      <c r="I329"/>
      <c r="J329"/>
    </row>
    <row r="330" spans="3:10" ht="12.75">
      <c r="C330"/>
      <c r="D330"/>
      <c r="E330"/>
      <c r="I330"/>
      <c r="J330"/>
    </row>
    <row r="331" spans="3:10" ht="12.75">
      <c r="C331"/>
      <c r="D331"/>
      <c r="E331"/>
      <c r="I331"/>
      <c r="J331"/>
    </row>
    <row r="332" spans="3:10" ht="12.75">
      <c r="C332"/>
      <c r="D332"/>
      <c r="E332"/>
      <c r="I332"/>
      <c r="J332"/>
    </row>
    <row r="333" spans="3:10" ht="12.75">
      <c r="C333"/>
      <c r="D333"/>
      <c r="E333"/>
      <c r="I333"/>
      <c r="J333"/>
    </row>
    <row r="334" spans="3:10" ht="12.75">
      <c r="C334"/>
      <c r="D334"/>
      <c r="E334"/>
      <c r="I334"/>
      <c r="J334"/>
    </row>
    <row r="335" spans="3:10" ht="12.75">
      <c r="C335"/>
      <c r="D335"/>
      <c r="E335"/>
      <c r="I335"/>
      <c r="J335"/>
    </row>
    <row r="336" spans="3:10" ht="12.75">
      <c r="C336"/>
      <c r="D336"/>
      <c r="E336"/>
      <c r="I336"/>
      <c r="J336"/>
    </row>
    <row r="337" spans="3:10" ht="12.75">
      <c r="C337"/>
      <c r="D337"/>
      <c r="E337"/>
      <c r="I337"/>
      <c r="J337"/>
    </row>
    <row r="338" spans="3:10" ht="12.75">
      <c r="C338"/>
      <c r="D338"/>
      <c r="E338"/>
      <c r="I338"/>
      <c r="J338"/>
    </row>
    <row r="339" spans="3:10" ht="12.75">
      <c r="C339"/>
      <c r="D339"/>
      <c r="E339"/>
      <c r="I339"/>
      <c r="J339"/>
    </row>
    <row r="340" spans="3:10" ht="12.75">
      <c r="C340"/>
      <c r="D340"/>
      <c r="E340"/>
      <c r="I340"/>
      <c r="J340"/>
    </row>
    <row r="341" spans="3:10" ht="12.75">
      <c r="C341"/>
      <c r="D341"/>
      <c r="E341"/>
      <c r="I341"/>
      <c r="J341"/>
    </row>
  </sheetData>
  <mergeCells count="11">
    <mergeCell ref="L3:P3"/>
    <mergeCell ref="S3:X3"/>
    <mergeCell ref="S4:V4"/>
    <mergeCell ref="W4:W5"/>
    <mergeCell ref="X4:X5"/>
    <mergeCell ref="D7:D11"/>
    <mergeCell ref="E7:E11"/>
    <mergeCell ref="C7:C11"/>
    <mergeCell ref="R4:R5"/>
    <mergeCell ref="M4:O4"/>
    <mergeCell ref="P4:P5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0">
    <tabColor indexed="17"/>
  </sheetPr>
  <dimension ref="A1:R448"/>
  <sheetViews>
    <sheetView zoomScale="85" zoomScaleNormal="85" workbookViewId="0" topLeftCell="D1">
      <pane ySplit="7" topLeftCell="BM8" activePane="bottomLeft" state="frozen"/>
      <selection pane="topLeft" activeCell="A1" sqref="A1"/>
      <selection pane="bottomLeft" activeCell="A1" sqref="A1:A16384"/>
    </sheetView>
  </sheetViews>
  <sheetFormatPr defaultColWidth="9.140625" defaultRowHeight="12.75"/>
  <cols>
    <col min="1" max="1" width="3.140625" style="0" hidden="1" customWidth="1"/>
    <col min="2" max="2" width="8.00390625" style="302" customWidth="1"/>
    <col min="3" max="3" width="14.28125" style="6" customWidth="1"/>
    <col min="4" max="4" width="10.8515625" style="6" customWidth="1"/>
    <col min="5" max="5" width="16.00390625" style="400" bestFit="1" customWidth="1"/>
    <col min="6" max="6" width="12.57421875" style="400" customWidth="1"/>
    <col min="7" max="7" width="16.00390625" style="192" customWidth="1"/>
    <col min="8" max="8" width="9.7109375" style="192" customWidth="1"/>
    <col min="9" max="9" width="21.00390625" style="193" customWidth="1"/>
    <col min="10" max="10" width="10.8515625" style="193" customWidth="1"/>
    <col min="11" max="11" width="14.00390625" style="40" customWidth="1"/>
    <col min="12" max="12" width="14.28125" style="58" customWidth="1"/>
    <col min="13" max="13" width="13.140625" style="40" customWidth="1"/>
    <col min="14" max="14" width="10.7109375" style="40" customWidth="1"/>
    <col min="15" max="15" width="12.57421875" style="40" customWidth="1"/>
    <col min="16" max="16" width="11.28125" style="0" customWidth="1"/>
    <col min="17" max="17" width="10.8515625" style="0" customWidth="1"/>
    <col min="18" max="18" width="14.421875" style="0" customWidth="1"/>
    <col min="19" max="16384" width="9.140625" style="6" customWidth="1"/>
  </cols>
  <sheetData>
    <row r="1" spans="1:18" s="5" customFormat="1" ht="23.25">
      <c r="A1"/>
      <c r="B1" s="311"/>
      <c r="C1" s="260" t="s">
        <v>807</v>
      </c>
      <c r="D1" s="196"/>
      <c r="E1" s="426"/>
      <c r="F1" s="422"/>
      <c r="G1" s="192"/>
      <c r="H1" s="192"/>
      <c r="I1" s="193"/>
      <c r="J1" s="201"/>
      <c r="K1" s="205"/>
      <c r="L1" s="206"/>
      <c r="M1" s="205"/>
      <c r="N1" s="202"/>
      <c r="O1" s="202"/>
      <c r="P1" s="207"/>
      <c r="Q1" s="202"/>
      <c r="R1" s="202"/>
    </row>
    <row r="2" spans="1:18" s="5" customFormat="1" ht="12.75">
      <c r="A2" s="55" t="s">
        <v>806</v>
      </c>
      <c r="B2" s="312" t="s">
        <v>14</v>
      </c>
      <c r="C2" s="218"/>
      <c r="D2" s="190"/>
      <c r="E2" s="423" t="s">
        <v>902</v>
      </c>
      <c r="F2" s="423" t="s">
        <v>902</v>
      </c>
      <c r="G2" s="194" t="s">
        <v>445</v>
      </c>
      <c r="H2" s="194" t="s">
        <v>446</v>
      </c>
      <c r="I2" s="194" t="s">
        <v>947</v>
      </c>
      <c r="J2" s="197" t="s">
        <v>949</v>
      </c>
      <c r="K2" s="52" t="s">
        <v>955</v>
      </c>
      <c r="L2" s="52" t="s">
        <v>960</v>
      </c>
      <c r="M2" s="52" t="s">
        <v>956</v>
      </c>
      <c r="N2" s="208" t="s">
        <v>903</v>
      </c>
      <c r="O2" s="208" t="s">
        <v>904</v>
      </c>
      <c r="P2" s="199" t="s">
        <v>808</v>
      </c>
      <c r="Q2" s="187" t="s">
        <v>905</v>
      </c>
      <c r="R2" s="187" t="s">
        <v>905</v>
      </c>
    </row>
    <row r="3" spans="1:18" s="5" customFormat="1" ht="15" customHeight="1">
      <c r="A3" s="69" t="s">
        <v>122</v>
      </c>
      <c r="B3" s="313" t="s">
        <v>915</v>
      </c>
      <c r="C3" s="219" t="s">
        <v>448</v>
      </c>
      <c r="D3" s="188" t="s">
        <v>448</v>
      </c>
      <c r="E3" s="424" t="s">
        <v>448</v>
      </c>
      <c r="F3" s="424" t="s">
        <v>448</v>
      </c>
      <c r="G3" s="195" t="s">
        <v>448</v>
      </c>
      <c r="H3" s="195" t="s">
        <v>448</v>
      </c>
      <c r="I3" s="195" t="s">
        <v>448</v>
      </c>
      <c r="J3" s="198" t="s">
        <v>448</v>
      </c>
      <c r="K3" s="53" t="s">
        <v>448</v>
      </c>
      <c r="L3" s="53" t="s">
        <v>448</v>
      </c>
      <c r="M3" s="53" t="s">
        <v>448</v>
      </c>
      <c r="N3" s="53" t="s">
        <v>448</v>
      </c>
      <c r="O3" s="53"/>
      <c r="P3" s="113" t="s">
        <v>809</v>
      </c>
      <c r="Q3" s="114"/>
      <c r="R3" s="114"/>
    </row>
    <row r="4" spans="1:18" ht="12.75">
      <c r="A4" s="69" t="s">
        <v>121</v>
      </c>
      <c r="B4" s="313" t="s">
        <v>916</v>
      </c>
      <c r="C4" s="220" t="s">
        <v>126</v>
      </c>
      <c r="D4" s="189" t="s">
        <v>126</v>
      </c>
      <c r="E4" s="424" t="s">
        <v>844</v>
      </c>
      <c r="F4" s="424" t="s">
        <v>844</v>
      </c>
      <c r="G4" s="195" t="s">
        <v>844</v>
      </c>
      <c r="H4" s="195" t="s">
        <v>844</v>
      </c>
      <c r="I4" s="195" t="s">
        <v>844</v>
      </c>
      <c r="J4" s="198" t="s">
        <v>844</v>
      </c>
      <c r="K4" s="53" t="s">
        <v>844</v>
      </c>
      <c r="L4" s="53" t="s">
        <v>844</v>
      </c>
      <c r="M4" s="53" t="s">
        <v>844</v>
      </c>
      <c r="N4" s="53" t="s">
        <v>844</v>
      </c>
      <c r="O4" s="53"/>
      <c r="P4" s="113" t="s">
        <v>921</v>
      </c>
      <c r="Q4" s="114"/>
      <c r="R4" s="114"/>
    </row>
    <row r="5" spans="1:18" ht="12.75">
      <c r="A5" s="69" t="s">
        <v>120</v>
      </c>
      <c r="B5" s="313" t="s">
        <v>917</v>
      </c>
      <c r="C5" s="220" t="s">
        <v>449</v>
      </c>
      <c r="D5" s="189" t="s">
        <v>449</v>
      </c>
      <c r="E5" s="424" t="s">
        <v>449</v>
      </c>
      <c r="F5" s="424" t="s">
        <v>449</v>
      </c>
      <c r="G5" s="195" t="s">
        <v>449</v>
      </c>
      <c r="H5" s="195" t="s">
        <v>449</v>
      </c>
      <c r="I5" s="195" t="s">
        <v>449</v>
      </c>
      <c r="J5" s="198" t="s">
        <v>449</v>
      </c>
      <c r="K5" s="53" t="s">
        <v>447</v>
      </c>
      <c r="L5" s="53" t="s">
        <v>447</v>
      </c>
      <c r="M5" s="53" t="s">
        <v>447</v>
      </c>
      <c r="N5" s="53"/>
      <c r="O5" s="53"/>
      <c r="P5" s="113" t="s">
        <v>748</v>
      </c>
      <c r="Q5" s="114"/>
      <c r="R5" s="114"/>
    </row>
    <row r="6" spans="1:18" ht="12.75">
      <c r="A6" s="69" t="s">
        <v>119</v>
      </c>
      <c r="B6" s="313" t="s">
        <v>918</v>
      </c>
      <c r="C6" s="220" t="s">
        <v>124</v>
      </c>
      <c r="D6" s="189" t="s">
        <v>124</v>
      </c>
      <c r="E6" s="424" t="s">
        <v>124</v>
      </c>
      <c r="F6" s="424" t="s">
        <v>124</v>
      </c>
      <c r="G6" s="195" t="s">
        <v>124</v>
      </c>
      <c r="H6" s="195" t="s">
        <v>124</v>
      </c>
      <c r="I6" s="195" t="s">
        <v>124</v>
      </c>
      <c r="J6" s="198" t="s">
        <v>124</v>
      </c>
      <c r="K6" s="53" t="s">
        <v>124</v>
      </c>
      <c r="L6" s="53" t="s">
        <v>124</v>
      </c>
      <c r="M6" s="53" t="s">
        <v>124</v>
      </c>
      <c r="N6" s="53" t="s">
        <v>124</v>
      </c>
      <c r="O6" s="53"/>
      <c r="P6" s="200" t="s">
        <v>124</v>
      </c>
      <c r="Q6" s="114"/>
      <c r="R6" s="114"/>
    </row>
    <row r="7" spans="1:18" s="421" customFormat="1" ht="87.75" customHeight="1">
      <c r="A7" s="413" t="s">
        <v>123</v>
      </c>
      <c r="B7" s="414" t="s">
        <v>919</v>
      </c>
      <c r="C7" s="415" t="s">
        <v>951</v>
      </c>
      <c r="D7" s="415" t="s">
        <v>952</v>
      </c>
      <c r="E7" s="425" t="s">
        <v>954</v>
      </c>
      <c r="F7" s="425" t="s">
        <v>953</v>
      </c>
      <c r="G7" s="416" t="s">
        <v>945</v>
      </c>
      <c r="H7" s="416" t="s">
        <v>946</v>
      </c>
      <c r="I7" s="416" t="s">
        <v>948</v>
      </c>
      <c r="J7" s="417" t="s">
        <v>950</v>
      </c>
      <c r="K7" s="418" t="s">
        <v>958</v>
      </c>
      <c r="L7" s="418" t="s">
        <v>961</v>
      </c>
      <c r="M7" s="418" t="s">
        <v>959</v>
      </c>
      <c r="N7" s="418" t="s">
        <v>811</v>
      </c>
      <c r="O7" s="418" t="s">
        <v>962</v>
      </c>
      <c r="P7" s="419" t="s">
        <v>957</v>
      </c>
      <c r="Q7" s="420" t="s">
        <v>943</v>
      </c>
      <c r="R7" s="420" t="s">
        <v>944</v>
      </c>
    </row>
    <row r="8" spans="1:18" ht="12.75">
      <c r="A8" s="222" t="s">
        <v>521</v>
      </c>
      <c r="B8" s="303">
        <v>19784</v>
      </c>
      <c r="C8" s="223">
        <f aca="true" t="shared" si="0" ref="C8:C71">G8/100</f>
        <v>0.139</v>
      </c>
      <c r="D8" s="223">
        <f aca="true" t="shared" si="1" ref="D8:D71">H8/100</f>
        <v>0.086</v>
      </c>
      <c r="E8" s="215">
        <f>I8/100</f>
        <v>0.14525</v>
      </c>
      <c r="F8" s="215">
        <f aca="true" t="shared" si="2" ref="F8:F71">J8/100</f>
        <v>0.08375</v>
      </c>
      <c r="G8" s="195">
        <v>13.9</v>
      </c>
      <c r="H8" s="195">
        <v>8.6</v>
      </c>
      <c r="I8" s="195">
        <v>14.525</v>
      </c>
      <c r="J8" s="198">
        <v>8.375</v>
      </c>
      <c r="K8" s="56">
        <v>10.91875</v>
      </c>
      <c r="L8" s="56">
        <v>1.85875</v>
      </c>
      <c r="M8" s="56">
        <v>254.19125</v>
      </c>
      <c r="N8" s="204">
        <f aca="true" t="shared" si="3" ref="N8:N71">K8/M8</f>
        <v>0.0429548617428806</v>
      </c>
      <c r="O8" s="204">
        <f aca="true" t="shared" si="4" ref="O8:O71">L8/M8</f>
        <v>0.007312407488456034</v>
      </c>
      <c r="P8" s="3">
        <v>1</v>
      </c>
      <c r="Q8" s="21">
        <f aca="true" t="shared" si="5" ref="Q8:Q71">IF(P8=1,99999999,0)</f>
        <v>99999999</v>
      </c>
      <c r="R8" s="21">
        <f aca="true" t="shared" si="6" ref="R8:R71">IF(P8=-1,0,-99999999)</f>
        <v>-99999999</v>
      </c>
    </row>
    <row r="9" spans="1:18" ht="12.75">
      <c r="A9" s="203" t="s">
        <v>522</v>
      </c>
      <c r="B9" s="304">
        <v>19876</v>
      </c>
      <c r="C9" s="191">
        <f t="shared" si="0"/>
        <v>0.152</v>
      </c>
      <c r="D9" s="191">
        <f t="shared" si="1"/>
        <v>0.07400000000000001</v>
      </c>
      <c r="E9" s="215">
        <f aca="true" t="shared" si="7" ref="E9:E71">I9/100</f>
        <v>0.14150000000000001</v>
      </c>
      <c r="F9" s="215">
        <f t="shared" si="2"/>
        <v>0.083</v>
      </c>
      <c r="G9" s="195">
        <v>15.2</v>
      </c>
      <c r="H9" s="195">
        <v>7.4</v>
      </c>
      <c r="I9" s="195">
        <v>14.15</v>
      </c>
      <c r="J9" s="198">
        <v>8.3</v>
      </c>
      <c r="K9" s="56">
        <v>10.82875</v>
      </c>
      <c r="L9" s="56">
        <v>2.20375</v>
      </c>
      <c r="M9" s="56">
        <v>256.99</v>
      </c>
      <c r="N9" s="204">
        <f t="shared" si="3"/>
        <v>0.04213685357406902</v>
      </c>
      <c r="O9" s="204">
        <f t="shared" si="4"/>
        <v>0.00857523639052103</v>
      </c>
      <c r="P9" s="3">
        <v>1</v>
      </c>
      <c r="Q9" s="21">
        <f t="shared" si="5"/>
        <v>99999999</v>
      </c>
      <c r="R9" s="21">
        <f t="shared" si="6"/>
        <v>-99999999</v>
      </c>
    </row>
    <row r="10" spans="1:18" ht="12.75">
      <c r="A10" s="203" t="s">
        <v>523</v>
      </c>
      <c r="B10" s="304">
        <v>19968</v>
      </c>
      <c r="C10" s="191">
        <f t="shared" si="0"/>
        <v>0.095</v>
      </c>
      <c r="D10" s="191">
        <f t="shared" si="1"/>
        <v>0.071</v>
      </c>
      <c r="E10" s="215">
        <f t="shared" si="7"/>
        <v>0.135875</v>
      </c>
      <c r="F10" s="215">
        <f t="shared" si="2"/>
        <v>0.08025</v>
      </c>
      <c r="G10" s="195">
        <v>9.5</v>
      </c>
      <c r="H10" s="195">
        <v>7.1</v>
      </c>
      <c r="I10" s="195">
        <v>13.5875</v>
      </c>
      <c r="J10" s="198">
        <v>8.025</v>
      </c>
      <c r="K10" s="56">
        <v>13.905</v>
      </c>
      <c r="L10" s="56">
        <v>6.01125</v>
      </c>
      <c r="M10" s="56">
        <v>259.24875</v>
      </c>
      <c r="N10" s="204">
        <f t="shared" si="3"/>
        <v>0.05363574559183024</v>
      </c>
      <c r="O10" s="204">
        <f t="shared" si="4"/>
        <v>0.023187189909305257</v>
      </c>
      <c r="P10" s="3">
        <v>-1</v>
      </c>
      <c r="Q10" s="21">
        <f t="shared" si="5"/>
        <v>0</v>
      </c>
      <c r="R10" s="21">
        <f t="shared" si="6"/>
        <v>0</v>
      </c>
    </row>
    <row r="11" spans="1:18" ht="12.75">
      <c r="A11" s="203" t="s">
        <v>524</v>
      </c>
      <c r="B11" s="304">
        <v>20059</v>
      </c>
      <c r="C11" s="191">
        <f t="shared" si="0"/>
        <v>0.07200000000000001</v>
      </c>
      <c r="D11" s="191">
        <f t="shared" si="1"/>
        <v>0.071</v>
      </c>
      <c r="E11" s="215">
        <f t="shared" si="7"/>
        <v>0.13225</v>
      </c>
      <c r="F11" s="215">
        <f t="shared" si="2"/>
        <v>0.079375</v>
      </c>
      <c r="G11" s="195">
        <v>7.2</v>
      </c>
      <c r="H11" s="195">
        <v>7.1</v>
      </c>
      <c r="I11" s="195">
        <v>13.225</v>
      </c>
      <c r="J11" s="198">
        <v>7.9375</v>
      </c>
      <c r="K11" s="56">
        <v>15.8725</v>
      </c>
      <c r="L11" s="56">
        <v>8.09875</v>
      </c>
      <c r="M11" s="56">
        <v>261.4675</v>
      </c>
      <c r="N11" s="204">
        <f t="shared" si="3"/>
        <v>0.060705441402851223</v>
      </c>
      <c r="O11" s="204">
        <f t="shared" si="4"/>
        <v>0.030974212856282334</v>
      </c>
      <c r="P11" s="3">
        <v>-1</v>
      </c>
      <c r="Q11" s="21">
        <f t="shared" si="5"/>
        <v>0</v>
      </c>
      <c r="R11" s="21">
        <f t="shared" si="6"/>
        <v>0</v>
      </c>
    </row>
    <row r="12" spans="1:18" ht="12.75">
      <c r="A12" s="203" t="s">
        <v>525</v>
      </c>
      <c r="B12" s="304">
        <v>20149</v>
      </c>
      <c r="C12" s="191">
        <f t="shared" si="0"/>
        <v>0.168</v>
      </c>
      <c r="D12" s="191">
        <f t="shared" si="1"/>
        <v>0.064</v>
      </c>
      <c r="E12" s="215">
        <f t="shared" si="7"/>
        <v>0.130875</v>
      </c>
      <c r="F12" s="215">
        <f t="shared" si="2"/>
        <v>0.0775</v>
      </c>
      <c r="G12" s="195">
        <v>16.8</v>
      </c>
      <c r="H12" s="195">
        <v>6.4</v>
      </c>
      <c r="I12" s="195">
        <v>13.0875</v>
      </c>
      <c r="J12" s="198">
        <v>7.75</v>
      </c>
      <c r="K12" s="56">
        <v>17.37625</v>
      </c>
      <c r="L12" s="56">
        <v>9.725</v>
      </c>
      <c r="M12" s="56">
        <v>263.7475</v>
      </c>
      <c r="N12" s="204">
        <f t="shared" si="3"/>
        <v>0.06588214106294846</v>
      </c>
      <c r="O12" s="204">
        <f t="shared" si="4"/>
        <v>0.03687238741599446</v>
      </c>
      <c r="P12" s="3">
        <v>-1</v>
      </c>
      <c r="Q12" s="21">
        <f t="shared" si="5"/>
        <v>0</v>
      </c>
      <c r="R12" s="21">
        <f t="shared" si="6"/>
        <v>0</v>
      </c>
    </row>
    <row r="13" spans="1:18" ht="12.75">
      <c r="A13" s="203" t="s">
        <v>526</v>
      </c>
      <c r="B13" s="304">
        <v>20241</v>
      </c>
      <c r="C13" s="191">
        <f t="shared" si="0"/>
        <v>0.138</v>
      </c>
      <c r="D13" s="191">
        <f t="shared" si="1"/>
        <v>0.068</v>
      </c>
      <c r="E13" s="215">
        <f t="shared" si="7"/>
        <v>0.12362500000000001</v>
      </c>
      <c r="F13" s="215">
        <f t="shared" si="2"/>
        <v>0.07525</v>
      </c>
      <c r="G13" s="195">
        <v>13.8</v>
      </c>
      <c r="H13" s="195">
        <v>6.8</v>
      </c>
      <c r="I13" s="195">
        <v>12.3625</v>
      </c>
      <c r="J13" s="198">
        <v>7.525</v>
      </c>
      <c r="K13" s="56">
        <v>22.01125</v>
      </c>
      <c r="L13" s="56">
        <v>14.7825</v>
      </c>
      <c r="M13" s="56">
        <v>266.39375</v>
      </c>
      <c r="N13" s="204">
        <f t="shared" si="3"/>
        <v>0.08262675081528752</v>
      </c>
      <c r="O13" s="204">
        <f t="shared" si="4"/>
        <v>0.05549116674096145</v>
      </c>
      <c r="P13" s="3">
        <v>-1</v>
      </c>
      <c r="Q13" s="21">
        <f t="shared" si="5"/>
        <v>0</v>
      </c>
      <c r="R13" s="21">
        <f t="shared" si="6"/>
        <v>0</v>
      </c>
    </row>
    <row r="14" spans="1:18" ht="12.75">
      <c r="A14" s="203" t="s">
        <v>527</v>
      </c>
      <c r="B14" s="304">
        <v>20333</v>
      </c>
      <c r="C14" s="191">
        <f t="shared" si="0"/>
        <v>0.11800000000000001</v>
      </c>
      <c r="D14" s="191">
        <f t="shared" si="1"/>
        <v>0.073</v>
      </c>
      <c r="E14" s="215">
        <f t="shared" si="7"/>
        <v>0.12325</v>
      </c>
      <c r="F14" s="215">
        <f t="shared" si="2"/>
        <v>0.073875</v>
      </c>
      <c r="G14" s="195">
        <v>11.8</v>
      </c>
      <c r="H14" s="195">
        <v>7.3</v>
      </c>
      <c r="I14" s="195">
        <v>12.325</v>
      </c>
      <c r="J14" s="198">
        <v>7.3875</v>
      </c>
      <c r="K14" s="56">
        <v>25.33375</v>
      </c>
      <c r="L14" s="56">
        <v>17.7575</v>
      </c>
      <c r="M14" s="56">
        <v>269.795</v>
      </c>
      <c r="N14" s="204">
        <f t="shared" si="3"/>
        <v>0.09389999814674103</v>
      </c>
      <c r="O14" s="204">
        <f t="shared" si="4"/>
        <v>0.0658184918178617</v>
      </c>
      <c r="P14" s="3">
        <v>-1</v>
      </c>
      <c r="Q14" s="21">
        <f t="shared" si="5"/>
        <v>0</v>
      </c>
      <c r="R14" s="21">
        <f t="shared" si="6"/>
        <v>0</v>
      </c>
    </row>
    <row r="15" spans="1:18" ht="12.75">
      <c r="A15" s="203" t="s">
        <v>528</v>
      </c>
      <c r="B15" s="304">
        <v>20424</v>
      </c>
      <c r="C15" s="191">
        <f t="shared" si="0"/>
        <v>0.095</v>
      </c>
      <c r="D15" s="191">
        <f t="shared" si="1"/>
        <v>0.07200000000000001</v>
      </c>
      <c r="E15" s="215">
        <f t="shared" si="7"/>
        <v>0.122125</v>
      </c>
      <c r="F15" s="215">
        <f t="shared" si="2"/>
        <v>0.072375</v>
      </c>
      <c r="G15" s="195">
        <v>9.5</v>
      </c>
      <c r="H15" s="195">
        <v>7.2</v>
      </c>
      <c r="I15" s="195">
        <v>12.2125</v>
      </c>
      <c r="J15" s="198">
        <v>7.2375</v>
      </c>
      <c r="K15" s="56">
        <v>25.685</v>
      </c>
      <c r="L15" s="56">
        <v>18.25375</v>
      </c>
      <c r="M15" s="56">
        <v>273.78</v>
      </c>
      <c r="N15" s="204">
        <f t="shared" si="3"/>
        <v>0.09381620279056177</v>
      </c>
      <c r="O15" s="204">
        <f t="shared" si="4"/>
        <v>0.06667305866023815</v>
      </c>
      <c r="P15" s="3">
        <v>-1</v>
      </c>
      <c r="Q15" s="21">
        <f t="shared" si="5"/>
        <v>0</v>
      </c>
      <c r="R15" s="21">
        <f t="shared" si="6"/>
        <v>0</v>
      </c>
    </row>
    <row r="16" spans="1:18" ht="12.75">
      <c r="A16" s="203" t="s">
        <v>529</v>
      </c>
      <c r="B16" s="304">
        <v>20515</v>
      </c>
      <c r="C16" s="191">
        <f t="shared" si="0"/>
        <v>0.174</v>
      </c>
      <c r="D16" s="191">
        <f t="shared" si="1"/>
        <v>0.079</v>
      </c>
      <c r="E16" s="215">
        <f t="shared" si="7"/>
        <v>0.1265</v>
      </c>
      <c r="F16" s="215">
        <f t="shared" si="2"/>
        <v>0.07150000000000001</v>
      </c>
      <c r="G16" s="195">
        <v>17.4</v>
      </c>
      <c r="H16" s="195">
        <v>7.9</v>
      </c>
      <c r="I16" s="195">
        <v>12.65</v>
      </c>
      <c r="J16" s="198">
        <v>7.15</v>
      </c>
      <c r="K16" s="56">
        <v>28.3375</v>
      </c>
      <c r="L16" s="56">
        <v>20.59875</v>
      </c>
      <c r="M16" s="56">
        <v>277.94125</v>
      </c>
      <c r="N16" s="204">
        <f t="shared" si="3"/>
        <v>0.10195499948280436</v>
      </c>
      <c r="O16" s="204">
        <f t="shared" si="4"/>
        <v>0.07411188515558592</v>
      </c>
      <c r="P16" s="3">
        <v>-1</v>
      </c>
      <c r="Q16" s="21">
        <f t="shared" si="5"/>
        <v>0</v>
      </c>
      <c r="R16" s="21">
        <f t="shared" si="6"/>
        <v>0</v>
      </c>
    </row>
    <row r="17" spans="1:18" ht="12.75">
      <c r="A17" s="203" t="s">
        <v>530</v>
      </c>
      <c r="B17" s="304">
        <v>20607</v>
      </c>
      <c r="C17" s="191">
        <f t="shared" si="0"/>
        <v>0.15</v>
      </c>
      <c r="D17" s="191">
        <f t="shared" si="1"/>
        <v>0.085</v>
      </c>
      <c r="E17" s="215">
        <f t="shared" si="7"/>
        <v>0.12625</v>
      </c>
      <c r="F17" s="215">
        <f t="shared" si="2"/>
        <v>0.072875</v>
      </c>
      <c r="G17" s="195">
        <v>15</v>
      </c>
      <c r="H17" s="195">
        <v>8.5</v>
      </c>
      <c r="I17" s="195">
        <v>12.625</v>
      </c>
      <c r="J17" s="198">
        <v>7.2875</v>
      </c>
      <c r="K17" s="56">
        <v>26.6325</v>
      </c>
      <c r="L17" s="56">
        <v>18.47125</v>
      </c>
      <c r="M17" s="56">
        <v>282.74875</v>
      </c>
      <c r="N17" s="204">
        <f t="shared" si="3"/>
        <v>0.09419139783995509</v>
      </c>
      <c r="O17" s="204">
        <f t="shared" si="4"/>
        <v>0.06532743292410666</v>
      </c>
      <c r="P17" s="3">
        <v>-1</v>
      </c>
      <c r="Q17" s="21">
        <f t="shared" si="5"/>
        <v>0</v>
      </c>
      <c r="R17" s="21">
        <f t="shared" si="6"/>
        <v>0</v>
      </c>
    </row>
    <row r="18" spans="1:18" ht="12.75">
      <c r="A18" s="203" t="s">
        <v>531</v>
      </c>
      <c r="B18" s="304">
        <v>20699</v>
      </c>
      <c r="C18" s="191">
        <f t="shared" si="0"/>
        <v>0.111</v>
      </c>
      <c r="D18" s="191">
        <f t="shared" si="1"/>
        <v>0.087</v>
      </c>
      <c r="E18" s="215">
        <f t="shared" si="7"/>
        <v>0.12825</v>
      </c>
      <c r="F18" s="215">
        <f t="shared" si="2"/>
        <v>0.074875</v>
      </c>
      <c r="G18" s="195">
        <v>11.1</v>
      </c>
      <c r="H18" s="195">
        <v>8.7</v>
      </c>
      <c r="I18" s="195">
        <v>12.825</v>
      </c>
      <c r="J18" s="198">
        <v>7.4875</v>
      </c>
      <c r="K18" s="56">
        <v>24.05875</v>
      </c>
      <c r="L18" s="56">
        <v>15.1325</v>
      </c>
      <c r="M18" s="56">
        <v>287.82875</v>
      </c>
      <c r="N18" s="204">
        <f t="shared" si="3"/>
        <v>0.08358702874539113</v>
      </c>
      <c r="O18" s="204">
        <f t="shared" si="4"/>
        <v>0.052574664622627165</v>
      </c>
      <c r="P18" s="3">
        <v>-1</v>
      </c>
      <c r="Q18" s="21">
        <f t="shared" si="5"/>
        <v>0</v>
      </c>
      <c r="R18" s="21">
        <f t="shared" si="6"/>
        <v>0</v>
      </c>
    </row>
    <row r="19" spans="1:18" ht="12.75">
      <c r="A19" s="203" t="s">
        <v>532</v>
      </c>
      <c r="B19" s="304">
        <v>20790</v>
      </c>
      <c r="C19" s="191">
        <f t="shared" si="0"/>
        <v>0.1</v>
      </c>
      <c r="D19" s="191">
        <f t="shared" si="1"/>
        <v>0.08900000000000001</v>
      </c>
      <c r="E19" s="215">
        <f t="shared" si="7"/>
        <v>0.13175</v>
      </c>
      <c r="F19" s="215">
        <f t="shared" si="2"/>
        <v>0.077125</v>
      </c>
      <c r="G19" s="195">
        <v>10</v>
      </c>
      <c r="H19" s="195">
        <v>8.9</v>
      </c>
      <c r="I19" s="195">
        <v>13.175</v>
      </c>
      <c r="J19" s="198">
        <v>7.7125</v>
      </c>
      <c r="K19" s="56">
        <v>26.0475</v>
      </c>
      <c r="L19" s="56">
        <v>16.5</v>
      </c>
      <c r="M19" s="56">
        <v>293.125</v>
      </c>
      <c r="N19" s="204">
        <f t="shared" si="3"/>
        <v>0.08886140724946695</v>
      </c>
      <c r="O19" s="204">
        <f t="shared" si="4"/>
        <v>0.05628997867803838</v>
      </c>
      <c r="P19" s="3">
        <v>-1</v>
      </c>
      <c r="Q19" s="21">
        <f t="shared" si="5"/>
        <v>0</v>
      </c>
      <c r="R19" s="21">
        <f t="shared" si="6"/>
        <v>0</v>
      </c>
    </row>
    <row r="20" spans="1:18" ht="12.75">
      <c r="A20" s="203" t="s">
        <v>533</v>
      </c>
      <c r="B20" s="304">
        <v>20880</v>
      </c>
      <c r="C20" s="191">
        <f t="shared" si="0"/>
        <v>0.175</v>
      </c>
      <c r="D20" s="191">
        <f t="shared" si="1"/>
        <v>0.084</v>
      </c>
      <c r="E20" s="215">
        <f t="shared" si="7"/>
        <v>0.132625</v>
      </c>
      <c r="F20" s="215">
        <f t="shared" si="2"/>
        <v>0.079625</v>
      </c>
      <c r="G20" s="195">
        <v>17.5</v>
      </c>
      <c r="H20" s="195">
        <v>8.4</v>
      </c>
      <c r="I20" s="195">
        <v>13.2625</v>
      </c>
      <c r="J20" s="198">
        <v>7.9625</v>
      </c>
      <c r="K20" s="56">
        <v>24.36125</v>
      </c>
      <c r="L20" s="56">
        <v>14.36375</v>
      </c>
      <c r="M20" s="56">
        <v>298.235</v>
      </c>
      <c r="N20" s="204">
        <f t="shared" si="3"/>
        <v>0.08168474525122806</v>
      </c>
      <c r="O20" s="204">
        <f t="shared" si="4"/>
        <v>0.048162522842724695</v>
      </c>
      <c r="P20" s="3">
        <v>-1</v>
      </c>
      <c r="Q20" s="21">
        <f t="shared" si="5"/>
        <v>0</v>
      </c>
      <c r="R20" s="21">
        <f t="shared" si="6"/>
        <v>0</v>
      </c>
    </row>
    <row r="21" spans="1:18" ht="12.75">
      <c r="A21" s="203" t="s">
        <v>534</v>
      </c>
      <c r="B21" s="304">
        <v>20972</v>
      </c>
      <c r="C21" s="191">
        <f t="shared" si="0"/>
        <v>0.155</v>
      </c>
      <c r="D21" s="191">
        <f t="shared" si="1"/>
        <v>0.08900000000000001</v>
      </c>
      <c r="E21" s="215">
        <f t="shared" si="7"/>
        <v>0.13475</v>
      </c>
      <c r="F21" s="215">
        <f t="shared" si="2"/>
        <v>0.08224999999999999</v>
      </c>
      <c r="G21" s="195">
        <v>15.5</v>
      </c>
      <c r="H21" s="195">
        <v>8.9</v>
      </c>
      <c r="I21" s="195">
        <v>13.475</v>
      </c>
      <c r="J21" s="198">
        <v>8.225</v>
      </c>
      <c r="K21" s="56">
        <v>24.06625</v>
      </c>
      <c r="L21" s="56">
        <v>13.50375</v>
      </c>
      <c r="M21" s="56">
        <v>303</v>
      </c>
      <c r="N21" s="204">
        <f t="shared" si="3"/>
        <v>0.07942656765676567</v>
      </c>
      <c r="O21" s="204">
        <f t="shared" si="4"/>
        <v>0.044566831683168315</v>
      </c>
      <c r="P21" s="3">
        <v>-1</v>
      </c>
      <c r="Q21" s="21">
        <f t="shared" si="5"/>
        <v>0</v>
      </c>
      <c r="R21" s="21">
        <f t="shared" si="6"/>
        <v>0</v>
      </c>
    </row>
    <row r="22" spans="1:18" ht="12.75">
      <c r="A22" s="203" t="s">
        <v>535</v>
      </c>
      <c r="B22" s="304">
        <v>21064</v>
      </c>
      <c r="C22" s="191">
        <f t="shared" si="0"/>
        <v>0.11199999999999999</v>
      </c>
      <c r="D22" s="191">
        <f t="shared" si="1"/>
        <v>0.086</v>
      </c>
      <c r="E22" s="215">
        <f t="shared" si="7"/>
        <v>0.134</v>
      </c>
      <c r="F22" s="215">
        <f t="shared" si="2"/>
        <v>0.08387499999999999</v>
      </c>
      <c r="G22" s="195">
        <v>11.2</v>
      </c>
      <c r="H22" s="195">
        <v>8.6</v>
      </c>
      <c r="I22" s="195">
        <v>13.4</v>
      </c>
      <c r="J22" s="198">
        <v>8.3875</v>
      </c>
      <c r="K22" s="56">
        <v>18.12</v>
      </c>
      <c r="L22" s="56">
        <v>7.545</v>
      </c>
      <c r="M22" s="56">
        <v>307.4725</v>
      </c>
      <c r="N22" s="204">
        <f t="shared" si="3"/>
        <v>0.05893209961866508</v>
      </c>
      <c r="O22" s="204">
        <f t="shared" si="4"/>
        <v>0.024538779890884547</v>
      </c>
      <c r="P22" s="3">
        <v>1</v>
      </c>
      <c r="Q22" s="21">
        <f t="shared" si="5"/>
        <v>99999999</v>
      </c>
      <c r="R22" s="21">
        <f t="shared" si="6"/>
        <v>-99999999</v>
      </c>
    </row>
    <row r="23" spans="1:18" ht="12.75">
      <c r="A23" s="203" t="s">
        <v>536</v>
      </c>
      <c r="B23" s="304">
        <v>21155</v>
      </c>
      <c r="C23" s="191">
        <f t="shared" si="0"/>
        <v>0.086</v>
      </c>
      <c r="D23" s="191">
        <f t="shared" si="1"/>
        <v>0.08</v>
      </c>
      <c r="E23" s="215">
        <f t="shared" si="7"/>
        <v>0.132875</v>
      </c>
      <c r="F23" s="215">
        <f t="shared" si="2"/>
        <v>0.084875</v>
      </c>
      <c r="G23" s="195">
        <v>8.6</v>
      </c>
      <c r="H23" s="195">
        <v>8</v>
      </c>
      <c r="I23" s="195">
        <v>13.2875</v>
      </c>
      <c r="J23" s="198">
        <v>8.4875</v>
      </c>
      <c r="K23" s="56">
        <v>16.365</v>
      </c>
      <c r="L23" s="56">
        <v>5.7775</v>
      </c>
      <c r="M23" s="56">
        <v>311.40125</v>
      </c>
      <c r="N23" s="204">
        <f t="shared" si="3"/>
        <v>0.052552775558864964</v>
      </c>
      <c r="O23" s="204">
        <f t="shared" si="4"/>
        <v>0.018553233167818046</v>
      </c>
      <c r="P23" s="3">
        <v>1</v>
      </c>
      <c r="Q23" s="21">
        <f t="shared" si="5"/>
        <v>99999999</v>
      </c>
      <c r="R23" s="21">
        <f t="shared" si="6"/>
        <v>-99999999</v>
      </c>
    </row>
    <row r="24" spans="1:18" ht="12.75">
      <c r="A24" s="203" t="s">
        <v>537</v>
      </c>
      <c r="B24" s="304">
        <v>21245</v>
      </c>
      <c r="C24" s="191">
        <f t="shared" si="0"/>
        <v>0.161</v>
      </c>
      <c r="D24" s="191">
        <f t="shared" si="1"/>
        <v>0.084</v>
      </c>
      <c r="E24" s="215">
        <f t="shared" si="7"/>
        <v>0.13125</v>
      </c>
      <c r="F24" s="215">
        <f t="shared" si="2"/>
        <v>0.0855</v>
      </c>
      <c r="G24" s="195">
        <v>16.1</v>
      </c>
      <c r="H24" s="195">
        <v>8.4</v>
      </c>
      <c r="I24" s="195">
        <v>13.125</v>
      </c>
      <c r="J24" s="198">
        <v>8.55</v>
      </c>
      <c r="K24" s="56">
        <v>15.07625</v>
      </c>
      <c r="L24" s="56">
        <v>4.0925</v>
      </c>
      <c r="M24" s="56">
        <v>314.94625</v>
      </c>
      <c r="N24" s="204">
        <f t="shared" si="3"/>
        <v>0.0478692792817822</v>
      </c>
      <c r="O24" s="204">
        <f t="shared" si="4"/>
        <v>0.01299428077013141</v>
      </c>
      <c r="P24" s="3">
        <v>1</v>
      </c>
      <c r="Q24" s="21">
        <f t="shared" si="5"/>
        <v>99999999</v>
      </c>
      <c r="R24" s="21">
        <f t="shared" si="6"/>
        <v>-99999999</v>
      </c>
    </row>
    <row r="25" spans="1:18" ht="12.75">
      <c r="A25" s="203" t="s">
        <v>538</v>
      </c>
      <c r="B25" s="304">
        <v>21337</v>
      </c>
      <c r="C25" s="191">
        <f t="shared" si="0"/>
        <v>0.10800000000000001</v>
      </c>
      <c r="D25" s="191">
        <f t="shared" si="1"/>
        <v>0.083</v>
      </c>
      <c r="E25" s="215">
        <f t="shared" si="7"/>
        <v>0.126</v>
      </c>
      <c r="F25" s="215">
        <f t="shared" si="2"/>
        <v>0.08525</v>
      </c>
      <c r="G25" s="195">
        <v>10.8</v>
      </c>
      <c r="H25" s="195">
        <v>8.3</v>
      </c>
      <c r="I25" s="195">
        <v>12.6</v>
      </c>
      <c r="J25" s="198">
        <v>8.525</v>
      </c>
      <c r="K25" s="56">
        <v>17.405</v>
      </c>
      <c r="L25" s="56">
        <v>6.8525</v>
      </c>
      <c r="M25" s="56">
        <v>318.215</v>
      </c>
      <c r="N25" s="204">
        <f t="shared" si="3"/>
        <v>0.05469572458872147</v>
      </c>
      <c r="O25" s="204">
        <f t="shared" si="4"/>
        <v>0.021534182863787065</v>
      </c>
      <c r="P25" s="3">
        <v>1</v>
      </c>
      <c r="Q25" s="21">
        <f t="shared" si="5"/>
        <v>99999999</v>
      </c>
      <c r="R25" s="21">
        <f t="shared" si="6"/>
        <v>-99999999</v>
      </c>
    </row>
    <row r="26" spans="1:18" ht="12.75">
      <c r="A26" s="203" t="s">
        <v>539</v>
      </c>
      <c r="B26" s="304">
        <v>21429</v>
      </c>
      <c r="C26" s="191">
        <f t="shared" si="0"/>
        <v>0.106</v>
      </c>
      <c r="D26" s="191">
        <f t="shared" si="1"/>
        <v>0.08800000000000001</v>
      </c>
      <c r="E26" s="215">
        <f t="shared" si="7"/>
        <v>0.125375</v>
      </c>
      <c r="F26" s="215">
        <f t="shared" si="2"/>
        <v>0.08537499999999999</v>
      </c>
      <c r="G26" s="195">
        <v>10.6</v>
      </c>
      <c r="H26" s="195">
        <v>8.8</v>
      </c>
      <c r="I26" s="195">
        <v>12.5375</v>
      </c>
      <c r="J26" s="198">
        <v>8.5375</v>
      </c>
      <c r="K26" s="56">
        <v>22.30375</v>
      </c>
      <c r="L26" s="56">
        <v>11.92875</v>
      </c>
      <c r="M26" s="56">
        <v>321.835</v>
      </c>
      <c r="N26" s="204">
        <f t="shared" si="3"/>
        <v>0.06930181614802616</v>
      </c>
      <c r="O26" s="204">
        <f t="shared" si="4"/>
        <v>0.037064800285860774</v>
      </c>
      <c r="P26" s="3">
        <v>-1</v>
      </c>
      <c r="Q26" s="21">
        <f t="shared" si="5"/>
        <v>0</v>
      </c>
      <c r="R26" s="21">
        <f t="shared" si="6"/>
        <v>0</v>
      </c>
    </row>
    <row r="27" spans="1:18" ht="12.75">
      <c r="A27" s="203" t="s">
        <v>540</v>
      </c>
      <c r="B27" s="304">
        <v>21520</v>
      </c>
      <c r="C27" s="191">
        <f t="shared" si="0"/>
        <v>0.08800000000000001</v>
      </c>
      <c r="D27" s="191">
        <f t="shared" si="1"/>
        <v>0.087</v>
      </c>
      <c r="E27" s="215">
        <f t="shared" si="7"/>
        <v>0.123875</v>
      </c>
      <c r="F27" s="215">
        <f t="shared" si="2"/>
        <v>0.08512499999999999</v>
      </c>
      <c r="G27" s="195">
        <v>8.8</v>
      </c>
      <c r="H27" s="195">
        <v>8.7</v>
      </c>
      <c r="I27" s="195">
        <v>12.3875</v>
      </c>
      <c r="J27" s="198">
        <v>8.5125</v>
      </c>
      <c r="K27" s="56">
        <v>22.12375</v>
      </c>
      <c r="L27" s="56">
        <v>12.21875</v>
      </c>
      <c r="M27" s="56">
        <v>325.145</v>
      </c>
      <c r="N27" s="204">
        <f t="shared" si="3"/>
        <v>0.06804271940211291</v>
      </c>
      <c r="O27" s="204">
        <f t="shared" si="4"/>
        <v>0.037579387657814205</v>
      </c>
      <c r="P27" s="3">
        <v>-1</v>
      </c>
      <c r="Q27" s="21">
        <f t="shared" si="5"/>
        <v>0</v>
      </c>
      <c r="R27" s="21">
        <f t="shared" si="6"/>
        <v>0</v>
      </c>
    </row>
    <row r="28" spans="1:18" ht="12.75">
      <c r="A28" s="203" t="s">
        <v>541</v>
      </c>
      <c r="B28" s="304">
        <v>21610</v>
      </c>
      <c r="C28" s="191">
        <f t="shared" si="0"/>
        <v>0.139</v>
      </c>
      <c r="D28" s="191">
        <f t="shared" si="1"/>
        <v>0.079</v>
      </c>
      <c r="E28" s="215">
        <f t="shared" si="7"/>
        <v>0.119375</v>
      </c>
      <c r="F28" s="215">
        <f t="shared" si="2"/>
        <v>0.08449999999999999</v>
      </c>
      <c r="G28" s="195">
        <v>13.9</v>
      </c>
      <c r="H28" s="195">
        <v>7.9</v>
      </c>
      <c r="I28" s="195">
        <v>11.9375</v>
      </c>
      <c r="J28" s="198">
        <v>8.45</v>
      </c>
      <c r="K28" s="56">
        <v>23.73625</v>
      </c>
      <c r="L28" s="56">
        <v>13.8725</v>
      </c>
      <c r="M28" s="56">
        <v>328.68</v>
      </c>
      <c r="N28" s="204">
        <f t="shared" si="3"/>
        <v>0.07221689789460874</v>
      </c>
      <c r="O28" s="204">
        <f t="shared" si="4"/>
        <v>0.04220670561032007</v>
      </c>
      <c r="P28" s="3">
        <v>-1</v>
      </c>
      <c r="Q28" s="21">
        <f t="shared" si="5"/>
        <v>0</v>
      </c>
      <c r="R28" s="21">
        <f t="shared" si="6"/>
        <v>0</v>
      </c>
    </row>
    <row r="29" spans="1:18" ht="12.75">
      <c r="A29" s="203" t="s">
        <v>542</v>
      </c>
      <c r="B29" s="304">
        <v>21702</v>
      </c>
      <c r="C29" s="191">
        <f t="shared" si="0"/>
        <v>0.132</v>
      </c>
      <c r="D29" s="191">
        <f t="shared" si="1"/>
        <v>0.081</v>
      </c>
      <c r="E29" s="215">
        <f t="shared" si="7"/>
        <v>0.1165</v>
      </c>
      <c r="F29" s="215">
        <f t="shared" si="2"/>
        <v>0.08349999999999999</v>
      </c>
      <c r="G29" s="195">
        <v>13.2</v>
      </c>
      <c r="H29" s="195">
        <v>8.1</v>
      </c>
      <c r="I29" s="195">
        <v>11.65</v>
      </c>
      <c r="J29" s="198">
        <v>8.35</v>
      </c>
      <c r="K29" s="56">
        <v>22.93875</v>
      </c>
      <c r="L29" s="56">
        <v>13.4575</v>
      </c>
      <c r="M29" s="56">
        <v>332.63</v>
      </c>
      <c r="N29" s="204">
        <f t="shared" si="3"/>
        <v>0.06896175931214864</v>
      </c>
      <c r="O29" s="204">
        <f t="shared" si="4"/>
        <v>0.04045786609746565</v>
      </c>
      <c r="P29" s="3">
        <v>-1</v>
      </c>
      <c r="Q29" s="21">
        <f t="shared" si="5"/>
        <v>0</v>
      </c>
      <c r="R29" s="21">
        <f t="shared" si="6"/>
        <v>0</v>
      </c>
    </row>
    <row r="30" spans="1:18" ht="12.75">
      <c r="A30" s="203" t="s">
        <v>543</v>
      </c>
      <c r="B30" s="304">
        <v>21794</v>
      </c>
      <c r="C30" s="191">
        <f t="shared" si="0"/>
        <v>0.09699999999999999</v>
      </c>
      <c r="D30" s="191">
        <f t="shared" si="1"/>
        <v>0.069</v>
      </c>
      <c r="E30" s="215">
        <f t="shared" si="7"/>
        <v>0.114625</v>
      </c>
      <c r="F30" s="215">
        <f t="shared" si="2"/>
        <v>0.08137499999999999</v>
      </c>
      <c r="G30" s="195">
        <v>9.7</v>
      </c>
      <c r="H30" s="195">
        <v>6.9</v>
      </c>
      <c r="I30" s="195">
        <v>11.4625</v>
      </c>
      <c r="J30" s="198">
        <v>8.1375</v>
      </c>
      <c r="K30" s="56">
        <v>25.47125</v>
      </c>
      <c r="L30" s="56">
        <v>16.1125</v>
      </c>
      <c r="M30" s="56">
        <v>336.25875</v>
      </c>
      <c r="N30" s="204">
        <f t="shared" si="3"/>
        <v>0.07574895820554856</v>
      </c>
      <c r="O30" s="204">
        <f t="shared" si="4"/>
        <v>0.04791696870341664</v>
      </c>
      <c r="P30" s="3">
        <v>-1</v>
      </c>
      <c r="Q30" s="21">
        <f t="shared" si="5"/>
        <v>0</v>
      </c>
      <c r="R30" s="21">
        <f t="shared" si="6"/>
        <v>0</v>
      </c>
    </row>
    <row r="31" spans="1:18" ht="12.75">
      <c r="A31" s="203" t="s">
        <v>544</v>
      </c>
      <c r="B31" s="304">
        <v>21885</v>
      </c>
      <c r="C31" s="191">
        <f t="shared" si="0"/>
        <v>0.068</v>
      </c>
      <c r="D31" s="191">
        <f t="shared" si="1"/>
        <v>0.075</v>
      </c>
      <c r="E31" s="215">
        <f t="shared" si="7"/>
        <v>0.112375</v>
      </c>
      <c r="F31" s="215">
        <f t="shared" si="2"/>
        <v>0.08074999999999999</v>
      </c>
      <c r="G31" s="195">
        <v>6.8</v>
      </c>
      <c r="H31" s="195">
        <v>7.5</v>
      </c>
      <c r="I31" s="195">
        <v>11.2375</v>
      </c>
      <c r="J31" s="198">
        <v>8.075</v>
      </c>
      <c r="K31" s="56">
        <v>28.86375</v>
      </c>
      <c r="L31" s="56">
        <v>19.82375</v>
      </c>
      <c r="M31" s="56">
        <v>340.49125</v>
      </c>
      <c r="N31" s="204">
        <f t="shared" si="3"/>
        <v>0.0847709008674966</v>
      </c>
      <c r="O31" s="204">
        <f t="shared" si="4"/>
        <v>0.0582210262378255</v>
      </c>
      <c r="P31" s="3">
        <v>-1</v>
      </c>
      <c r="Q31" s="21">
        <f t="shared" si="5"/>
        <v>0</v>
      </c>
      <c r="R31" s="21">
        <f t="shared" si="6"/>
        <v>0</v>
      </c>
    </row>
    <row r="32" spans="1:18" ht="12.75">
      <c r="A32" s="203" t="s">
        <v>545</v>
      </c>
      <c r="B32" s="304">
        <v>21976</v>
      </c>
      <c r="C32" s="191">
        <f t="shared" si="0"/>
        <v>0.17600000000000002</v>
      </c>
      <c r="D32" s="191">
        <f t="shared" si="1"/>
        <v>0.077</v>
      </c>
      <c r="E32" s="215">
        <f t="shared" si="7"/>
        <v>0.11425</v>
      </c>
      <c r="F32" s="215">
        <f t="shared" si="2"/>
        <v>0.079875</v>
      </c>
      <c r="G32" s="195">
        <v>17.6</v>
      </c>
      <c r="H32" s="195">
        <v>7.7</v>
      </c>
      <c r="I32" s="195">
        <v>11.425</v>
      </c>
      <c r="J32" s="198">
        <v>7.9875</v>
      </c>
      <c r="K32" s="56">
        <v>25.3</v>
      </c>
      <c r="L32" s="56">
        <v>16.405</v>
      </c>
      <c r="M32" s="56">
        <v>345.18875</v>
      </c>
      <c r="N32" s="204">
        <f t="shared" si="3"/>
        <v>0.07329323449851712</v>
      </c>
      <c r="O32" s="204">
        <f t="shared" si="4"/>
        <v>0.047524723792417914</v>
      </c>
      <c r="P32" s="3">
        <v>-1</v>
      </c>
      <c r="Q32" s="21">
        <f t="shared" si="5"/>
        <v>0</v>
      </c>
      <c r="R32" s="21">
        <f t="shared" si="6"/>
        <v>0</v>
      </c>
    </row>
    <row r="33" spans="1:18" ht="12.75">
      <c r="A33" s="203" t="s">
        <v>546</v>
      </c>
      <c r="B33" s="304">
        <v>22068</v>
      </c>
      <c r="C33" s="191">
        <f t="shared" si="0"/>
        <v>0.125</v>
      </c>
      <c r="D33" s="191">
        <f t="shared" si="1"/>
        <v>0.07</v>
      </c>
      <c r="E33" s="215">
        <f t="shared" si="7"/>
        <v>0.11637499999999999</v>
      </c>
      <c r="F33" s="215">
        <f t="shared" si="2"/>
        <v>0.07825</v>
      </c>
      <c r="G33" s="195">
        <v>12.5</v>
      </c>
      <c r="H33" s="195">
        <v>7</v>
      </c>
      <c r="I33" s="195">
        <v>11.6375</v>
      </c>
      <c r="J33" s="198">
        <v>7.825</v>
      </c>
      <c r="K33" s="56">
        <v>24.2875</v>
      </c>
      <c r="L33" s="56">
        <v>14.97625</v>
      </c>
      <c r="M33" s="56">
        <v>350.0175</v>
      </c>
      <c r="N33" s="204">
        <f t="shared" si="3"/>
        <v>0.06938938767347348</v>
      </c>
      <c r="O33" s="204">
        <f t="shared" si="4"/>
        <v>0.04278714635696787</v>
      </c>
      <c r="P33" s="3">
        <v>1</v>
      </c>
      <c r="Q33" s="21">
        <f t="shared" si="5"/>
        <v>99999999</v>
      </c>
      <c r="R33" s="21">
        <f t="shared" si="6"/>
        <v>-99999999</v>
      </c>
    </row>
    <row r="34" spans="1:18" ht="12.75">
      <c r="A34" s="203" t="s">
        <v>547</v>
      </c>
      <c r="B34" s="304">
        <v>22160</v>
      </c>
      <c r="C34" s="191">
        <f t="shared" si="0"/>
        <v>0.081</v>
      </c>
      <c r="D34" s="191">
        <f t="shared" si="1"/>
        <v>0.07400000000000001</v>
      </c>
      <c r="E34" s="215">
        <f t="shared" si="7"/>
        <v>0.11324999999999999</v>
      </c>
      <c r="F34" s="215">
        <f t="shared" si="2"/>
        <v>0.0765</v>
      </c>
      <c r="G34" s="195">
        <v>8.1</v>
      </c>
      <c r="H34" s="195">
        <v>7.4</v>
      </c>
      <c r="I34" s="195">
        <v>11.325</v>
      </c>
      <c r="J34" s="198">
        <v>7.65</v>
      </c>
      <c r="K34" s="56">
        <v>16.01</v>
      </c>
      <c r="L34" s="56">
        <v>6.87625</v>
      </c>
      <c r="M34" s="56">
        <v>354.17375</v>
      </c>
      <c r="N34" s="204">
        <f t="shared" si="3"/>
        <v>0.04520380180631682</v>
      </c>
      <c r="O34" s="204">
        <f t="shared" si="4"/>
        <v>0.01941490581953067</v>
      </c>
      <c r="P34" s="3">
        <v>1</v>
      </c>
      <c r="Q34" s="21">
        <f t="shared" si="5"/>
        <v>99999999</v>
      </c>
      <c r="R34" s="21">
        <f t="shared" si="6"/>
        <v>-99999999</v>
      </c>
    </row>
    <row r="35" spans="1:18" ht="12.75">
      <c r="A35" s="203" t="s">
        <v>548</v>
      </c>
      <c r="B35" s="304">
        <v>22251</v>
      </c>
      <c r="C35" s="191">
        <f t="shared" si="0"/>
        <v>0.071</v>
      </c>
      <c r="D35" s="191">
        <f t="shared" si="1"/>
        <v>0.071</v>
      </c>
      <c r="E35" s="215">
        <f t="shared" si="7"/>
        <v>0.111125</v>
      </c>
      <c r="F35" s="215">
        <f t="shared" si="2"/>
        <v>0.0745</v>
      </c>
      <c r="G35" s="195">
        <v>7.1</v>
      </c>
      <c r="H35" s="195">
        <v>7.1</v>
      </c>
      <c r="I35" s="195">
        <v>11.1125</v>
      </c>
      <c r="J35" s="198">
        <v>7.45</v>
      </c>
      <c r="K35" s="56">
        <v>18.82625</v>
      </c>
      <c r="L35" s="56">
        <v>9.82375</v>
      </c>
      <c r="M35" s="56">
        <v>357.9775</v>
      </c>
      <c r="N35" s="204">
        <f t="shared" si="3"/>
        <v>0.052590595777667594</v>
      </c>
      <c r="O35" s="204">
        <f t="shared" si="4"/>
        <v>0.02744236718788192</v>
      </c>
      <c r="P35" s="3">
        <v>1</v>
      </c>
      <c r="Q35" s="21">
        <f t="shared" si="5"/>
        <v>99999999</v>
      </c>
      <c r="R35" s="21">
        <f t="shared" si="6"/>
        <v>-99999999</v>
      </c>
    </row>
    <row r="36" spans="1:18" ht="12.75">
      <c r="A36" s="203" t="s">
        <v>549</v>
      </c>
      <c r="B36" s="304">
        <v>22341</v>
      </c>
      <c r="C36" s="191">
        <f t="shared" si="0"/>
        <v>0.11599999999999999</v>
      </c>
      <c r="D36" s="191">
        <f t="shared" si="1"/>
        <v>0.08</v>
      </c>
      <c r="E36" s="215">
        <f t="shared" si="7"/>
        <v>0.10825</v>
      </c>
      <c r="F36" s="215">
        <f t="shared" si="2"/>
        <v>0.074625</v>
      </c>
      <c r="G36" s="195">
        <v>11.6</v>
      </c>
      <c r="H36" s="195">
        <v>8</v>
      </c>
      <c r="I36" s="195">
        <v>10.825</v>
      </c>
      <c r="J36" s="198">
        <v>7.4625</v>
      </c>
      <c r="K36" s="56">
        <v>23.1275</v>
      </c>
      <c r="L36" s="56">
        <v>14.69</v>
      </c>
      <c r="M36" s="56">
        <v>361.63625</v>
      </c>
      <c r="N36" s="204">
        <f t="shared" si="3"/>
        <v>0.0639523830921264</v>
      </c>
      <c r="O36" s="204">
        <f t="shared" si="4"/>
        <v>0.04062092779692301</v>
      </c>
      <c r="P36" s="3">
        <v>1</v>
      </c>
      <c r="Q36" s="21">
        <f t="shared" si="5"/>
        <v>99999999</v>
      </c>
      <c r="R36" s="21">
        <f t="shared" si="6"/>
        <v>-99999999</v>
      </c>
    </row>
    <row r="37" spans="1:18" ht="12.75">
      <c r="A37" s="203" t="s">
        <v>550</v>
      </c>
      <c r="B37" s="304">
        <v>22433</v>
      </c>
      <c r="C37" s="191">
        <f t="shared" si="0"/>
        <v>0.136</v>
      </c>
      <c r="D37" s="191">
        <f t="shared" si="1"/>
        <v>0.08</v>
      </c>
      <c r="E37" s="215">
        <f t="shared" si="7"/>
        <v>0.10875</v>
      </c>
      <c r="F37" s="215">
        <f t="shared" si="2"/>
        <v>0.0745</v>
      </c>
      <c r="G37" s="195">
        <v>13.6</v>
      </c>
      <c r="H37" s="195">
        <v>8</v>
      </c>
      <c r="I37" s="195">
        <v>10.875</v>
      </c>
      <c r="J37" s="198">
        <v>7.45</v>
      </c>
      <c r="K37" s="56">
        <v>21.9775</v>
      </c>
      <c r="L37" s="56">
        <v>13.2225</v>
      </c>
      <c r="M37" s="56">
        <v>365.0625</v>
      </c>
      <c r="N37" s="204">
        <f t="shared" si="3"/>
        <v>0.0602020202020202</v>
      </c>
      <c r="O37" s="204">
        <f t="shared" si="4"/>
        <v>0.036219825372367745</v>
      </c>
      <c r="P37" s="3">
        <v>-1</v>
      </c>
      <c r="Q37" s="21">
        <f t="shared" si="5"/>
        <v>0</v>
      </c>
      <c r="R37" s="21">
        <f t="shared" si="6"/>
        <v>0</v>
      </c>
    </row>
    <row r="38" spans="1:18" ht="12.75">
      <c r="A38" s="203" t="s">
        <v>551</v>
      </c>
      <c r="B38" s="304">
        <v>22525</v>
      </c>
      <c r="C38" s="191">
        <f t="shared" si="0"/>
        <v>0.087</v>
      </c>
      <c r="D38" s="191">
        <f t="shared" si="1"/>
        <v>0.08800000000000001</v>
      </c>
      <c r="E38" s="215">
        <f t="shared" si="7"/>
        <v>0.1075</v>
      </c>
      <c r="F38" s="215">
        <f t="shared" si="2"/>
        <v>0.076875</v>
      </c>
      <c r="G38" s="195">
        <v>8.7</v>
      </c>
      <c r="H38" s="195">
        <v>8.8</v>
      </c>
      <c r="I38" s="195">
        <v>10.75</v>
      </c>
      <c r="J38" s="198">
        <v>7.6875</v>
      </c>
      <c r="K38" s="56">
        <v>24.8975</v>
      </c>
      <c r="L38" s="56">
        <v>16.0725</v>
      </c>
      <c r="M38" s="56">
        <v>369.11875</v>
      </c>
      <c r="N38" s="204">
        <f t="shared" si="3"/>
        <v>0.0674511928749217</v>
      </c>
      <c r="O38" s="204">
        <f t="shared" si="4"/>
        <v>0.04354289778018592</v>
      </c>
      <c r="P38" s="3">
        <v>-1</v>
      </c>
      <c r="Q38" s="21">
        <f t="shared" si="5"/>
        <v>0</v>
      </c>
      <c r="R38" s="21">
        <f t="shared" si="6"/>
        <v>0</v>
      </c>
    </row>
    <row r="39" spans="1:18" ht="12.75">
      <c r="A39" s="203" t="s">
        <v>552</v>
      </c>
      <c r="B39" s="304">
        <v>22616</v>
      </c>
      <c r="C39" s="191">
        <f t="shared" si="0"/>
        <v>0.08</v>
      </c>
      <c r="D39" s="191">
        <f t="shared" si="1"/>
        <v>0.08800000000000001</v>
      </c>
      <c r="E39" s="215">
        <f t="shared" si="7"/>
        <v>0.109</v>
      </c>
      <c r="F39" s="215">
        <f t="shared" si="2"/>
        <v>0.0785</v>
      </c>
      <c r="G39" s="195">
        <v>8</v>
      </c>
      <c r="H39" s="195">
        <v>8.8</v>
      </c>
      <c r="I39" s="195">
        <v>10.9</v>
      </c>
      <c r="J39" s="198">
        <v>7.85</v>
      </c>
      <c r="K39" s="56">
        <v>27.43</v>
      </c>
      <c r="L39" s="56">
        <v>18.45125</v>
      </c>
      <c r="M39" s="56">
        <v>373.60125</v>
      </c>
      <c r="N39" s="204">
        <f t="shared" si="3"/>
        <v>0.07342052522575875</v>
      </c>
      <c r="O39" s="204">
        <f t="shared" si="4"/>
        <v>0.04938754889069563</v>
      </c>
      <c r="P39" s="3">
        <v>-1</v>
      </c>
      <c r="Q39" s="21">
        <f t="shared" si="5"/>
        <v>0</v>
      </c>
      <c r="R39" s="21">
        <f t="shared" si="6"/>
        <v>0</v>
      </c>
    </row>
    <row r="40" spans="1:18" ht="12.75">
      <c r="A40" s="203" t="s">
        <v>553</v>
      </c>
      <c r="B40" s="304">
        <v>22706</v>
      </c>
      <c r="C40" s="191">
        <f t="shared" si="0"/>
        <v>0.146</v>
      </c>
      <c r="D40" s="191">
        <f t="shared" si="1"/>
        <v>0.087</v>
      </c>
      <c r="E40" s="215">
        <f t="shared" si="7"/>
        <v>0.10525000000000001</v>
      </c>
      <c r="F40" s="215">
        <f t="shared" si="2"/>
        <v>0.07975</v>
      </c>
      <c r="G40" s="195">
        <v>14.6</v>
      </c>
      <c r="H40" s="195">
        <v>8.7</v>
      </c>
      <c r="I40" s="195">
        <v>10.525</v>
      </c>
      <c r="J40" s="198">
        <v>7.975</v>
      </c>
      <c r="K40" s="56">
        <v>28.52625</v>
      </c>
      <c r="L40" s="56">
        <v>19.6875</v>
      </c>
      <c r="M40" s="56">
        <v>378.17</v>
      </c>
      <c r="N40" s="204">
        <f t="shared" si="3"/>
        <v>0.07543234524155804</v>
      </c>
      <c r="O40" s="204">
        <f t="shared" si="4"/>
        <v>0.052059920141735196</v>
      </c>
      <c r="P40" s="3">
        <v>-1</v>
      </c>
      <c r="Q40" s="21">
        <f t="shared" si="5"/>
        <v>0</v>
      </c>
      <c r="R40" s="21">
        <f t="shared" si="6"/>
        <v>0</v>
      </c>
    </row>
    <row r="41" spans="1:18" ht="12.75">
      <c r="A41" s="203" t="s">
        <v>554</v>
      </c>
      <c r="B41" s="304">
        <v>22798</v>
      </c>
      <c r="C41" s="191">
        <f t="shared" si="0"/>
        <v>0.13</v>
      </c>
      <c r="D41" s="191">
        <f t="shared" si="1"/>
        <v>0.086</v>
      </c>
      <c r="E41" s="215">
        <f t="shared" si="7"/>
        <v>0.105875</v>
      </c>
      <c r="F41" s="215">
        <f t="shared" si="2"/>
        <v>0.08175</v>
      </c>
      <c r="G41" s="195">
        <v>13</v>
      </c>
      <c r="H41" s="195">
        <v>8.6</v>
      </c>
      <c r="I41" s="195">
        <v>10.5875</v>
      </c>
      <c r="J41" s="198">
        <v>8.175</v>
      </c>
      <c r="K41" s="56">
        <v>13.76125</v>
      </c>
      <c r="L41" s="56">
        <v>4.6625</v>
      </c>
      <c r="M41" s="56">
        <v>382.9975</v>
      </c>
      <c r="N41" s="204">
        <f t="shared" si="3"/>
        <v>0.03593039119054302</v>
      </c>
      <c r="O41" s="204">
        <f t="shared" si="4"/>
        <v>0.0121737087056704</v>
      </c>
      <c r="P41" s="3">
        <v>-1</v>
      </c>
      <c r="Q41" s="21">
        <f t="shared" si="5"/>
        <v>0</v>
      </c>
      <c r="R41" s="21">
        <f t="shared" si="6"/>
        <v>0</v>
      </c>
    </row>
    <row r="42" spans="1:18" ht="12.75">
      <c r="A42" s="203" t="s">
        <v>555</v>
      </c>
      <c r="B42" s="304">
        <v>22890</v>
      </c>
      <c r="C42" s="191">
        <f t="shared" si="0"/>
        <v>0.087</v>
      </c>
      <c r="D42" s="191">
        <f t="shared" si="1"/>
        <v>0.083</v>
      </c>
      <c r="E42" s="215">
        <f t="shared" si="7"/>
        <v>0.106625</v>
      </c>
      <c r="F42" s="215">
        <f t="shared" si="2"/>
        <v>0.08287499999999999</v>
      </c>
      <c r="G42" s="195">
        <v>8.7</v>
      </c>
      <c r="H42" s="195">
        <v>8.3</v>
      </c>
      <c r="I42" s="195">
        <v>10.6625</v>
      </c>
      <c r="J42" s="198">
        <v>8.2875</v>
      </c>
      <c r="K42" s="56">
        <v>20.005</v>
      </c>
      <c r="L42" s="56">
        <v>10.71</v>
      </c>
      <c r="M42" s="56">
        <v>388.02625</v>
      </c>
      <c r="N42" s="204">
        <f t="shared" si="3"/>
        <v>0.051555790362121115</v>
      </c>
      <c r="O42" s="204">
        <f t="shared" si="4"/>
        <v>0.027601225432557722</v>
      </c>
      <c r="P42" s="3">
        <v>-1</v>
      </c>
      <c r="Q42" s="21">
        <f t="shared" si="5"/>
        <v>0</v>
      </c>
      <c r="R42" s="21">
        <f t="shared" si="6"/>
        <v>0</v>
      </c>
    </row>
    <row r="43" spans="1:18" ht="12.75">
      <c r="A43" s="203" t="s">
        <v>556</v>
      </c>
      <c r="B43" s="304">
        <v>22981</v>
      </c>
      <c r="C43" s="191">
        <f t="shared" si="0"/>
        <v>0.091</v>
      </c>
      <c r="D43" s="191">
        <f t="shared" si="1"/>
        <v>0.078</v>
      </c>
      <c r="E43" s="215">
        <f t="shared" si="7"/>
        <v>0.109125</v>
      </c>
      <c r="F43" s="215">
        <f t="shared" si="2"/>
        <v>0.08375</v>
      </c>
      <c r="G43" s="195">
        <v>9.1</v>
      </c>
      <c r="H43" s="195">
        <v>7.8</v>
      </c>
      <c r="I43" s="195">
        <v>10.9125</v>
      </c>
      <c r="J43" s="198">
        <v>8.375</v>
      </c>
      <c r="K43" s="56">
        <v>26.3625</v>
      </c>
      <c r="L43" s="56">
        <v>16.86625</v>
      </c>
      <c r="M43" s="56">
        <v>393.44875</v>
      </c>
      <c r="N43" s="204">
        <f t="shared" si="3"/>
        <v>0.06700364405783472</v>
      </c>
      <c r="O43" s="204">
        <f t="shared" si="4"/>
        <v>0.04286771784126903</v>
      </c>
      <c r="P43" s="3">
        <v>-1</v>
      </c>
      <c r="Q43" s="21">
        <f t="shared" si="5"/>
        <v>0</v>
      </c>
      <c r="R43" s="21">
        <f t="shared" si="6"/>
        <v>0</v>
      </c>
    </row>
    <row r="44" spans="1:18" ht="12.75">
      <c r="A44" s="203" t="s">
        <v>557</v>
      </c>
      <c r="B44" s="304">
        <v>23071</v>
      </c>
      <c r="C44" s="191">
        <f t="shared" si="0"/>
        <v>0.127</v>
      </c>
      <c r="D44" s="191">
        <f t="shared" si="1"/>
        <v>0.078</v>
      </c>
      <c r="E44" s="215">
        <f t="shared" si="7"/>
        <v>0.1105</v>
      </c>
      <c r="F44" s="215">
        <f t="shared" si="2"/>
        <v>0.08349999999999999</v>
      </c>
      <c r="G44" s="195">
        <v>12.7</v>
      </c>
      <c r="H44" s="195">
        <v>7.8</v>
      </c>
      <c r="I44" s="195">
        <v>11.05</v>
      </c>
      <c r="J44" s="198">
        <v>8.35</v>
      </c>
      <c r="K44" s="56">
        <v>25.23875</v>
      </c>
      <c r="L44" s="56">
        <v>15.265</v>
      </c>
      <c r="M44" s="56">
        <v>398.92875</v>
      </c>
      <c r="N44" s="204">
        <f t="shared" si="3"/>
        <v>0.06326631008670094</v>
      </c>
      <c r="O44" s="204">
        <f t="shared" si="4"/>
        <v>0.03826497839526482</v>
      </c>
      <c r="P44" s="3">
        <v>-1</v>
      </c>
      <c r="Q44" s="21">
        <f t="shared" si="5"/>
        <v>0</v>
      </c>
      <c r="R44" s="21">
        <f t="shared" si="6"/>
        <v>0</v>
      </c>
    </row>
    <row r="45" spans="1:18" ht="12.75">
      <c r="A45" s="203" t="s">
        <v>558</v>
      </c>
      <c r="B45" s="304">
        <v>23163</v>
      </c>
      <c r="C45" s="191">
        <f t="shared" si="0"/>
        <v>0.135</v>
      </c>
      <c r="D45" s="191">
        <f t="shared" si="1"/>
        <v>0.078</v>
      </c>
      <c r="E45" s="215">
        <f t="shared" si="7"/>
        <v>0.110375</v>
      </c>
      <c r="F45" s="215">
        <f t="shared" si="2"/>
        <v>0.08324999999999999</v>
      </c>
      <c r="G45" s="195">
        <v>13.5</v>
      </c>
      <c r="H45" s="195">
        <v>7.8</v>
      </c>
      <c r="I45" s="195">
        <v>11.0375</v>
      </c>
      <c r="J45" s="198">
        <v>8.325</v>
      </c>
      <c r="K45" s="56">
        <v>26.66</v>
      </c>
      <c r="L45" s="56">
        <v>16.55875</v>
      </c>
      <c r="M45" s="56">
        <v>404.2775</v>
      </c>
      <c r="N45" s="204">
        <f t="shared" si="3"/>
        <v>0.06594480276542722</v>
      </c>
      <c r="O45" s="204">
        <f t="shared" si="4"/>
        <v>0.04095887107246879</v>
      </c>
      <c r="P45" s="3">
        <v>-1</v>
      </c>
      <c r="Q45" s="21">
        <f t="shared" si="5"/>
        <v>0</v>
      </c>
      <c r="R45" s="21">
        <f t="shared" si="6"/>
        <v>0</v>
      </c>
    </row>
    <row r="46" spans="1:18" ht="12.75">
      <c r="A46" s="203" t="s">
        <v>559</v>
      </c>
      <c r="B46" s="304">
        <v>23255</v>
      </c>
      <c r="C46" s="191">
        <f t="shared" si="0"/>
        <v>0.094</v>
      </c>
      <c r="D46" s="191">
        <f t="shared" si="1"/>
        <v>0.075</v>
      </c>
      <c r="E46" s="215">
        <f t="shared" si="7"/>
        <v>0.11125</v>
      </c>
      <c r="F46" s="215">
        <f t="shared" si="2"/>
        <v>0.081625</v>
      </c>
      <c r="G46" s="195">
        <v>9.4</v>
      </c>
      <c r="H46" s="195">
        <v>7.5</v>
      </c>
      <c r="I46" s="195">
        <v>11.125</v>
      </c>
      <c r="J46" s="198">
        <v>8.1625</v>
      </c>
      <c r="K46" s="56">
        <v>27.1625</v>
      </c>
      <c r="L46" s="56">
        <v>16.92625</v>
      </c>
      <c r="M46" s="56">
        <v>409.6525</v>
      </c>
      <c r="N46" s="204">
        <f t="shared" si="3"/>
        <v>0.06630619854632891</v>
      </c>
      <c r="O46" s="204">
        <f t="shared" si="4"/>
        <v>0.04131855658149285</v>
      </c>
      <c r="P46" s="3">
        <v>-1</v>
      </c>
      <c r="Q46" s="21">
        <f t="shared" si="5"/>
        <v>0</v>
      </c>
      <c r="R46" s="21">
        <f t="shared" si="6"/>
        <v>0</v>
      </c>
    </row>
    <row r="47" spans="1:18" ht="12.75">
      <c r="A47" s="203" t="s">
        <v>560</v>
      </c>
      <c r="B47" s="304">
        <v>23346</v>
      </c>
      <c r="C47" s="191">
        <f t="shared" si="0"/>
        <v>0.11699999999999999</v>
      </c>
      <c r="D47" s="191">
        <f t="shared" si="1"/>
        <v>0.08199999999999999</v>
      </c>
      <c r="E47" s="215">
        <f t="shared" si="7"/>
        <v>0.115875</v>
      </c>
      <c r="F47" s="215">
        <f t="shared" si="2"/>
        <v>0.080875</v>
      </c>
      <c r="G47" s="195">
        <v>11.7</v>
      </c>
      <c r="H47" s="195">
        <v>8.2</v>
      </c>
      <c r="I47" s="195">
        <v>11.5875</v>
      </c>
      <c r="J47" s="198">
        <v>8.0875</v>
      </c>
      <c r="K47" s="56">
        <v>19.7325</v>
      </c>
      <c r="L47" s="56">
        <v>8.82625</v>
      </c>
      <c r="M47" s="56">
        <v>415.11125</v>
      </c>
      <c r="N47" s="204">
        <f t="shared" si="3"/>
        <v>0.04753544983423119</v>
      </c>
      <c r="O47" s="204">
        <f t="shared" si="4"/>
        <v>0.021262372436304727</v>
      </c>
      <c r="P47" s="3">
        <v>-1</v>
      </c>
      <c r="Q47" s="21">
        <f t="shared" si="5"/>
        <v>0</v>
      </c>
      <c r="R47" s="21">
        <f t="shared" si="6"/>
        <v>0</v>
      </c>
    </row>
    <row r="48" spans="1:18" ht="12.75">
      <c r="A48" s="203" t="s">
        <v>561</v>
      </c>
      <c r="B48" s="304">
        <v>23437</v>
      </c>
      <c r="C48" s="191">
        <f t="shared" si="0"/>
        <v>0.122</v>
      </c>
      <c r="D48" s="191">
        <f t="shared" si="1"/>
        <v>0.083</v>
      </c>
      <c r="E48" s="215">
        <f t="shared" si="7"/>
        <v>0.112875</v>
      </c>
      <c r="F48" s="215">
        <f t="shared" si="2"/>
        <v>0.080375</v>
      </c>
      <c r="G48" s="195">
        <v>12.2</v>
      </c>
      <c r="H48" s="195">
        <v>8.3</v>
      </c>
      <c r="I48" s="195">
        <v>11.2875</v>
      </c>
      <c r="J48" s="198">
        <v>8.0375</v>
      </c>
      <c r="K48" s="56">
        <v>23.62875</v>
      </c>
      <c r="L48" s="56">
        <v>12.615</v>
      </c>
      <c r="M48" s="56">
        <v>421.2475</v>
      </c>
      <c r="N48" s="204">
        <f t="shared" si="3"/>
        <v>0.056092321022676694</v>
      </c>
      <c r="O48" s="204">
        <f t="shared" si="4"/>
        <v>0.029946765262701857</v>
      </c>
      <c r="P48" s="3">
        <v>-1</v>
      </c>
      <c r="Q48" s="21">
        <f t="shared" si="5"/>
        <v>0</v>
      </c>
      <c r="R48" s="21">
        <f t="shared" si="6"/>
        <v>0</v>
      </c>
    </row>
    <row r="49" spans="1:18" ht="12.75">
      <c r="A49" s="203" t="s">
        <v>562</v>
      </c>
      <c r="B49" s="304">
        <v>23529</v>
      </c>
      <c r="C49" s="191">
        <f t="shared" si="0"/>
        <v>0.165</v>
      </c>
      <c r="D49" s="191">
        <f t="shared" si="1"/>
        <v>0.091</v>
      </c>
      <c r="E49" s="215">
        <f t="shared" si="7"/>
        <v>0.11725</v>
      </c>
      <c r="F49" s="215">
        <f t="shared" si="2"/>
        <v>0.081</v>
      </c>
      <c r="G49" s="195">
        <v>16.5</v>
      </c>
      <c r="H49" s="195">
        <v>9.1</v>
      </c>
      <c r="I49" s="195">
        <v>11.725</v>
      </c>
      <c r="J49" s="198">
        <v>8.1</v>
      </c>
      <c r="K49" s="56">
        <v>41.69</v>
      </c>
      <c r="L49" s="56">
        <v>30.03125</v>
      </c>
      <c r="M49" s="56">
        <v>428.305</v>
      </c>
      <c r="N49" s="204">
        <f t="shared" si="3"/>
        <v>0.09733717794562285</v>
      </c>
      <c r="O49" s="204">
        <f t="shared" si="4"/>
        <v>0.07011650576108147</v>
      </c>
      <c r="P49" s="3">
        <v>-1</v>
      </c>
      <c r="Q49" s="21">
        <f t="shared" si="5"/>
        <v>0</v>
      </c>
      <c r="R49" s="21">
        <f t="shared" si="6"/>
        <v>0</v>
      </c>
    </row>
    <row r="50" spans="1:18" ht="12.75">
      <c r="A50" s="203" t="s">
        <v>563</v>
      </c>
      <c r="B50" s="304">
        <v>23621</v>
      </c>
      <c r="C50" s="191">
        <f t="shared" si="0"/>
        <v>0.133</v>
      </c>
      <c r="D50" s="191">
        <f t="shared" si="1"/>
        <v>0.086</v>
      </c>
      <c r="E50" s="215">
        <f t="shared" si="7"/>
        <v>0.12300000000000001</v>
      </c>
      <c r="F50" s="215">
        <f t="shared" si="2"/>
        <v>0.08137499999999999</v>
      </c>
      <c r="G50" s="195">
        <v>13.3</v>
      </c>
      <c r="H50" s="195">
        <v>8.6</v>
      </c>
      <c r="I50" s="195">
        <v>12.3</v>
      </c>
      <c r="J50" s="198">
        <v>8.1375</v>
      </c>
      <c r="K50" s="56">
        <v>42.24875</v>
      </c>
      <c r="L50" s="56">
        <v>29.9</v>
      </c>
      <c r="M50" s="56">
        <v>435.895</v>
      </c>
      <c r="N50" s="204">
        <f t="shared" si="3"/>
        <v>0.09692414457610204</v>
      </c>
      <c r="O50" s="204">
        <f t="shared" si="4"/>
        <v>0.06859450096927013</v>
      </c>
      <c r="P50" s="3">
        <v>-1</v>
      </c>
      <c r="Q50" s="21">
        <f t="shared" si="5"/>
        <v>0</v>
      </c>
      <c r="R50" s="21">
        <f t="shared" si="6"/>
        <v>0</v>
      </c>
    </row>
    <row r="51" spans="1:18" ht="12.75">
      <c r="A51" s="203" t="s">
        <v>564</v>
      </c>
      <c r="B51" s="304">
        <v>23712</v>
      </c>
      <c r="C51" s="191">
        <f t="shared" si="0"/>
        <v>0.14</v>
      </c>
      <c r="D51" s="191">
        <f t="shared" si="1"/>
        <v>0.09300000000000001</v>
      </c>
      <c r="E51" s="215">
        <f t="shared" si="7"/>
        <v>0.129125</v>
      </c>
      <c r="F51" s="215">
        <f t="shared" si="2"/>
        <v>0.08324999999999999</v>
      </c>
      <c r="G51" s="195">
        <v>14</v>
      </c>
      <c r="H51" s="195">
        <v>9.3</v>
      </c>
      <c r="I51" s="195">
        <v>12.9125</v>
      </c>
      <c r="J51" s="198">
        <v>8.325</v>
      </c>
      <c r="K51" s="56">
        <v>34.2775</v>
      </c>
      <c r="L51" s="56">
        <v>21.6325</v>
      </c>
      <c r="M51" s="56">
        <v>443.79625</v>
      </c>
      <c r="N51" s="204">
        <f t="shared" si="3"/>
        <v>0.07723702036689135</v>
      </c>
      <c r="O51" s="204">
        <f t="shared" si="4"/>
        <v>0.04874421539163524</v>
      </c>
      <c r="P51" s="3">
        <v>-1</v>
      </c>
      <c r="Q51" s="21">
        <f t="shared" si="5"/>
        <v>0</v>
      </c>
      <c r="R51" s="21">
        <f t="shared" si="6"/>
        <v>0</v>
      </c>
    </row>
    <row r="52" spans="1:18" ht="12.75">
      <c r="A52" s="203" t="s">
        <v>565</v>
      </c>
      <c r="B52" s="304">
        <v>23802</v>
      </c>
      <c r="C52" s="191">
        <f t="shared" si="0"/>
        <v>0.132</v>
      </c>
      <c r="D52" s="191">
        <f t="shared" si="1"/>
        <v>0.084</v>
      </c>
      <c r="E52" s="215">
        <f t="shared" si="7"/>
        <v>0.12975</v>
      </c>
      <c r="F52" s="215">
        <f t="shared" si="2"/>
        <v>0.084</v>
      </c>
      <c r="G52" s="195">
        <v>13.2</v>
      </c>
      <c r="H52" s="195">
        <v>8.4</v>
      </c>
      <c r="I52" s="195">
        <v>12.975</v>
      </c>
      <c r="J52" s="198">
        <v>8.4</v>
      </c>
      <c r="K52" s="56">
        <v>33.7175</v>
      </c>
      <c r="L52" s="56">
        <v>20.44125</v>
      </c>
      <c r="M52" s="56">
        <v>451.9875</v>
      </c>
      <c r="N52" s="204">
        <f t="shared" si="3"/>
        <v>0.07459830194419094</v>
      </c>
      <c r="O52" s="204">
        <f t="shared" si="4"/>
        <v>0.04522525512320584</v>
      </c>
      <c r="P52" s="3">
        <v>-1</v>
      </c>
      <c r="Q52" s="21">
        <f t="shared" si="5"/>
        <v>0</v>
      </c>
      <c r="R52" s="21">
        <f t="shared" si="6"/>
        <v>0</v>
      </c>
    </row>
    <row r="53" spans="1:18" ht="12.75">
      <c r="A53" s="203" t="s">
        <v>566</v>
      </c>
      <c r="B53" s="304">
        <v>23894</v>
      </c>
      <c r="C53" s="191">
        <f t="shared" si="0"/>
        <v>0.147</v>
      </c>
      <c r="D53" s="191">
        <f t="shared" si="1"/>
        <v>0.083</v>
      </c>
      <c r="E53" s="215">
        <f t="shared" si="7"/>
        <v>0.13125</v>
      </c>
      <c r="F53" s="215">
        <f t="shared" si="2"/>
        <v>0.084625</v>
      </c>
      <c r="G53" s="195">
        <v>14.7</v>
      </c>
      <c r="H53" s="195">
        <v>8.3</v>
      </c>
      <c r="I53" s="195">
        <v>13.125</v>
      </c>
      <c r="J53" s="198">
        <v>8.4625</v>
      </c>
      <c r="K53" s="56">
        <v>28.99375</v>
      </c>
      <c r="L53" s="56">
        <v>15.52</v>
      </c>
      <c r="M53" s="56">
        <v>460.58125</v>
      </c>
      <c r="N53" s="204">
        <f t="shared" si="3"/>
        <v>0.0629503480656236</v>
      </c>
      <c r="O53" s="204">
        <f t="shared" si="4"/>
        <v>0.03369655191130772</v>
      </c>
      <c r="P53" s="3">
        <v>-1</v>
      </c>
      <c r="Q53" s="21">
        <f t="shared" si="5"/>
        <v>0</v>
      </c>
      <c r="R53" s="21">
        <f t="shared" si="6"/>
        <v>0</v>
      </c>
    </row>
    <row r="54" spans="1:18" ht="12.75">
      <c r="A54" s="203" t="s">
        <v>567</v>
      </c>
      <c r="B54" s="304">
        <v>23986</v>
      </c>
      <c r="C54" s="191">
        <f t="shared" si="0"/>
        <v>0.153</v>
      </c>
      <c r="D54" s="191">
        <f t="shared" si="1"/>
        <v>0.092</v>
      </c>
      <c r="E54" s="215">
        <f t="shared" si="7"/>
        <v>0.138625</v>
      </c>
      <c r="F54" s="215">
        <f t="shared" si="2"/>
        <v>0.08675000000000001</v>
      </c>
      <c r="G54" s="195">
        <v>15.3</v>
      </c>
      <c r="H54" s="195">
        <v>9.2</v>
      </c>
      <c r="I54" s="195">
        <v>13.8625</v>
      </c>
      <c r="J54" s="198">
        <v>8.675</v>
      </c>
      <c r="K54" s="56">
        <v>33.6025</v>
      </c>
      <c r="L54" s="56">
        <v>19.24</v>
      </c>
      <c r="M54" s="56">
        <v>470.24625</v>
      </c>
      <c r="N54" s="204">
        <f t="shared" si="3"/>
        <v>0.07145724181745203</v>
      </c>
      <c r="O54" s="204">
        <f t="shared" si="4"/>
        <v>0.0409147335039886</v>
      </c>
      <c r="P54" s="3">
        <v>-1</v>
      </c>
      <c r="Q54" s="21">
        <f t="shared" si="5"/>
        <v>0</v>
      </c>
      <c r="R54" s="21">
        <f t="shared" si="6"/>
        <v>0</v>
      </c>
    </row>
    <row r="55" spans="1:18" ht="12.75">
      <c r="A55" s="203" t="s">
        <v>568</v>
      </c>
      <c r="B55" s="304">
        <v>24077</v>
      </c>
      <c r="C55" s="191">
        <f t="shared" si="0"/>
        <v>0.138</v>
      </c>
      <c r="D55" s="191">
        <f t="shared" si="1"/>
        <v>0.086</v>
      </c>
      <c r="E55" s="215">
        <f t="shared" si="7"/>
        <v>0.14125</v>
      </c>
      <c r="F55" s="215">
        <f t="shared" si="2"/>
        <v>0.08725</v>
      </c>
      <c r="G55" s="195">
        <v>13.8</v>
      </c>
      <c r="H55" s="195">
        <v>8.6</v>
      </c>
      <c r="I55" s="195">
        <v>14.125</v>
      </c>
      <c r="J55" s="198">
        <v>8.725</v>
      </c>
      <c r="K55" s="56">
        <v>43.97</v>
      </c>
      <c r="L55" s="56">
        <v>29.59625</v>
      </c>
      <c r="M55" s="56">
        <v>480.29125</v>
      </c>
      <c r="N55" s="204">
        <f t="shared" si="3"/>
        <v>0.09154861763565336</v>
      </c>
      <c r="O55" s="204">
        <f t="shared" si="4"/>
        <v>0.061621464059568025</v>
      </c>
      <c r="P55" s="3">
        <v>-1</v>
      </c>
      <c r="Q55" s="21">
        <f t="shared" si="5"/>
        <v>0</v>
      </c>
      <c r="R55" s="21">
        <f t="shared" si="6"/>
        <v>0</v>
      </c>
    </row>
    <row r="56" spans="1:18" ht="12.75">
      <c r="A56" s="203" t="s">
        <v>569</v>
      </c>
      <c r="B56" s="304">
        <v>24167</v>
      </c>
      <c r="C56" s="191">
        <f t="shared" si="0"/>
        <v>0.161</v>
      </c>
      <c r="D56" s="191">
        <f t="shared" si="1"/>
        <v>0.081</v>
      </c>
      <c r="E56" s="215">
        <f t="shared" si="7"/>
        <v>0.146125</v>
      </c>
      <c r="F56" s="215">
        <f t="shared" si="2"/>
        <v>0.087</v>
      </c>
      <c r="G56" s="195">
        <v>16.1</v>
      </c>
      <c r="H56" s="195">
        <v>8.1</v>
      </c>
      <c r="I56" s="195">
        <v>14.6125</v>
      </c>
      <c r="J56" s="198">
        <v>8.7</v>
      </c>
      <c r="K56" s="56">
        <v>38.69</v>
      </c>
      <c r="L56" s="56">
        <v>23.265</v>
      </c>
      <c r="M56" s="56">
        <v>490.075</v>
      </c>
      <c r="N56" s="204">
        <f t="shared" si="3"/>
        <v>0.07894709993368362</v>
      </c>
      <c r="O56" s="204">
        <f t="shared" si="4"/>
        <v>0.04747232566443912</v>
      </c>
      <c r="P56" s="3">
        <v>-1</v>
      </c>
      <c r="Q56" s="21">
        <f t="shared" si="5"/>
        <v>0</v>
      </c>
      <c r="R56" s="21">
        <f t="shared" si="6"/>
        <v>0</v>
      </c>
    </row>
    <row r="57" spans="1:18" ht="12.75">
      <c r="A57" s="203" t="s">
        <v>570</v>
      </c>
      <c r="B57" s="304">
        <v>24259</v>
      </c>
      <c r="C57" s="191">
        <f t="shared" si="0"/>
        <v>0.14</v>
      </c>
      <c r="D57" s="191">
        <f t="shared" si="1"/>
        <v>0.08</v>
      </c>
      <c r="E57" s="215">
        <f t="shared" si="7"/>
        <v>0.14300000000000002</v>
      </c>
      <c r="F57" s="215">
        <f t="shared" si="2"/>
        <v>0.085625</v>
      </c>
      <c r="G57" s="195">
        <v>14</v>
      </c>
      <c r="H57" s="195">
        <v>8</v>
      </c>
      <c r="I57" s="195">
        <v>14.3</v>
      </c>
      <c r="J57" s="198">
        <v>8.5625</v>
      </c>
      <c r="K57" s="56">
        <v>36.2775</v>
      </c>
      <c r="L57" s="56">
        <v>20.75625</v>
      </c>
      <c r="M57" s="56">
        <v>498.9</v>
      </c>
      <c r="N57" s="204">
        <f t="shared" si="3"/>
        <v>0.07271497294046904</v>
      </c>
      <c r="O57" s="204">
        <f t="shared" si="4"/>
        <v>0.041604028863499704</v>
      </c>
      <c r="P57" s="3">
        <v>-1</v>
      </c>
      <c r="Q57" s="21">
        <f t="shared" si="5"/>
        <v>0</v>
      </c>
      <c r="R57" s="21">
        <f t="shared" si="6"/>
        <v>0</v>
      </c>
    </row>
    <row r="58" spans="1:18" ht="12.75">
      <c r="A58" s="203" t="s">
        <v>571</v>
      </c>
      <c r="B58" s="304">
        <v>24351</v>
      </c>
      <c r="C58" s="191">
        <f t="shared" si="0"/>
        <v>0.168</v>
      </c>
      <c r="D58" s="191">
        <f t="shared" si="1"/>
        <v>0.081</v>
      </c>
      <c r="E58" s="215">
        <f t="shared" si="7"/>
        <v>0.147375</v>
      </c>
      <c r="F58" s="215">
        <f t="shared" si="2"/>
        <v>0.085</v>
      </c>
      <c r="G58" s="195">
        <v>16.8</v>
      </c>
      <c r="H58" s="195">
        <v>8.1</v>
      </c>
      <c r="I58" s="195">
        <v>14.7375</v>
      </c>
      <c r="J58" s="198">
        <v>8.5</v>
      </c>
      <c r="K58" s="56">
        <v>26.29375</v>
      </c>
      <c r="L58" s="56">
        <v>9.8425</v>
      </c>
      <c r="M58" s="56">
        <v>508.13875</v>
      </c>
      <c r="N58" s="204">
        <f t="shared" si="3"/>
        <v>0.051745217226594115</v>
      </c>
      <c r="O58" s="204">
        <f t="shared" si="4"/>
        <v>0.019369709552755028</v>
      </c>
      <c r="P58" s="3">
        <v>-1</v>
      </c>
      <c r="Q58" s="21">
        <f t="shared" si="5"/>
        <v>0</v>
      </c>
      <c r="R58" s="21">
        <f t="shared" si="6"/>
        <v>0</v>
      </c>
    </row>
    <row r="59" spans="1:18" ht="12.75">
      <c r="A59" s="203" t="s">
        <v>572</v>
      </c>
      <c r="B59" s="304">
        <v>24442</v>
      </c>
      <c r="C59" s="191">
        <f t="shared" si="0"/>
        <v>0.147</v>
      </c>
      <c r="D59" s="191">
        <f t="shared" si="1"/>
        <v>0.08800000000000001</v>
      </c>
      <c r="E59" s="215">
        <f t="shared" si="7"/>
        <v>0.14825</v>
      </c>
      <c r="F59" s="215">
        <f t="shared" si="2"/>
        <v>0.084375</v>
      </c>
      <c r="G59" s="195">
        <v>14.7</v>
      </c>
      <c r="H59" s="195">
        <v>8.8</v>
      </c>
      <c r="I59" s="195">
        <v>14.825</v>
      </c>
      <c r="J59" s="198">
        <v>8.4375</v>
      </c>
      <c r="K59" s="56">
        <v>31.86125</v>
      </c>
      <c r="L59" s="56">
        <v>14.4575</v>
      </c>
      <c r="M59" s="56">
        <v>517.8075</v>
      </c>
      <c r="N59" s="204">
        <f t="shared" si="3"/>
        <v>0.06153107090955615</v>
      </c>
      <c r="O59" s="204">
        <f t="shared" si="4"/>
        <v>0.027920607561690396</v>
      </c>
      <c r="P59" s="3">
        <v>-1</v>
      </c>
      <c r="Q59" s="21">
        <f t="shared" si="5"/>
        <v>0</v>
      </c>
      <c r="R59" s="21">
        <f t="shared" si="6"/>
        <v>0</v>
      </c>
    </row>
    <row r="60" spans="1:18" ht="12.75">
      <c r="A60" s="203" t="s">
        <v>573</v>
      </c>
      <c r="B60" s="304">
        <v>24532</v>
      </c>
      <c r="C60" s="191">
        <f t="shared" si="0"/>
        <v>0.145</v>
      </c>
      <c r="D60" s="191">
        <f t="shared" si="1"/>
        <v>0.096</v>
      </c>
      <c r="E60" s="215">
        <f t="shared" si="7"/>
        <v>0.149875</v>
      </c>
      <c r="F60" s="215">
        <f t="shared" si="2"/>
        <v>0.085875</v>
      </c>
      <c r="G60" s="195">
        <v>14.5</v>
      </c>
      <c r="H60" s="195">
        <v>9.6</v>
      </c>
      <c r="I60" s="195">
        <v>14.9875</v>
      </c>
      <c r="J60" s="198">
        <v>8.5875</v>
      </c>
      <c r="K60" s="56">
        <v>40.09375</v>
      </c>
      <c r="L60" s="56">
        <v>22.07375</v>
      </c>
      <c r="M60" s="56">
        <v>527.86875</v>
      </c>
      <c r="N60" s="204">
        <f t="shared" si="3"/>
        <v>0.07595401318983176</v>
      </c>
      <c r="O60" s="204">
        <f t="shared" si="4"/>
        <v>0.04181673948306279</v>
      </c>
      <c r="P60" s="3">
        <v>-1</v>
      </c>
      <c r="Q60" s="21">
        <f t="shared" si="5"/>
        <v>0</v>
      </c>
      <c r="R60" s="21">
        <f t="shared" si="6"/>
        <v>0</v>
      </c>
    </row>
    <row r="61" spans="1:18" ht="12.75">
      <c r="A61" s="203" t="s">
        <v>574</v>
      </c>
      <c r="B61" s="304">
        <v>24624</v>
      </c>
      <c r="C61" s="191">
        <f t="shared" si="0"/>
        <v>0.126</v>
      </c>
      <c r="D61" s="191">
        <f t="shared" si="1"/>
        <v>0.091</v>
      </c>
      <c r="E61" s="215">
        <f t="shared" si="7"/>
        <v>0.14725</v>
      </c>
      <c r="F61" s="215">
        <f t="shared" si="2"/>
        <v>0.086875</v>
      </c>
      <c r="G61" s="195">
        <v>12.6</v>
      </c>
      <c r="H61" s="195">
        <v>9.1</v>
      </c>
      <c r="I61" s="195">
        <v>14.725</v>
      </c>
      <c r="J61" s="198">
        <v>8.6875</v>
      </c>
      <c r="K61" s="56">
        <v>45.30875</v>
      </c>
      <c r="L61" s="56">
        <v>26.855</v>
      </c>
      <c r="M61" s="56">
        <v>537.87625</v>
      </c>
      <c r="N61" s="204">
        <f t="shared" si="3"/>
        <v>0.08423638336885111</v>
      </c>
      <c r="O61" s="204">
        <f t="shared" si="4"/>
        <v>0.04992784120882824</v>
      </c>
      <c r="P61" s="3">
        <v>-1</v>
      </c>
      <c r="Q61" s="21">
        <f t="shared" si="5"/>
        <v>0</v>
      </c>
      <c r="R61" s="21">
        <f t="shared" si="6"/>
        <v>0</v>
      </c>
    </row>
    <row r="62" spans="1:18" ht="12.75">
      <c r="A62" s="203" t="s">
        <v>575</v>
      </c>
      <c r="B62" s="304">
        <v>24716</v>
      </c>
      <c r="C62" s="191">
        <f t="shared" si="0"/>
        <v>0.163</v>
      </c>
      <c r="D62" s="191">
        <f t="shared" si="1"/>
        <v>0.095</v>
      </c>
      <c r="E62" s="215">
        <f t="shared" si="7"/>
        <v>0.1485</v>
      </c>
      <c r="F62" s="215">
        <f t="shared" si="2"/>
        <v>0.08725</v>
      </c>
      <c r="G62" s="195">
        <v>16.3</v>
      </c>
      <c r="H62" s="195">
        <v>9.5</v>
      </c>
      <c r="I62" s="195">
        <v>14.85</v>
      </c>
      <c r="J62" s="198">
        <v>8.725</v>
      </c>
      <c r="K62" s="56">
        <v>46.2375</v>
      </c>
      <c r="L62" s="56">
        <v>26.9325</v>
      </c>
      <c r="M62" s="56">
        <v>547.315</v>
      </c>
      <c r="N62" s="204">
        <f t="shared" si="3"/>
        <v>0.08448060075093866</v>
      </c>
      <c r="O62" s="204">
        <f t="shared" si="4"/>
        <v>0.04920840832061975</v>
      </c>
      <c r="P62" s="3">
        <v>-1</v>
      </c>
      <c r="Q62" s="21">
        <f t="shared" si="5"/>
        <v>0</v>
      </c>
      <c r="R62" s="21">
        <f t="shared" si="6"/>
        <v>0</v>
      </c>
    </row>
    <row r="63" spans="1:18" ht="12.75">
      <c r="A63" s="203" t="s">
        <v>576</v>
      </c>
      <c r="B63" s="304">
        <v>24807</v>
      </c>
      <c r="C63" s="191">
        <f t="shared" si="0"/>
        <v>0.16699999999999998</v>
      </c>
      <c r="D63" s="191">
        <f t="shared" si="1"/>
        <v>0.09699999999999999</v>
      </c>
      <c r="E63" s="215">
        <f t="shared" si="7"/>
        <v>0.152125</v>
      </c>
      <c r="F63" s="215">
        <f t="shared" si="2"/>
        <v>0.08862500000000001</v>
      </c>
      <c r="G63" s="195">
        <v>16.7</v>
      </c>
      <c r="H63" s="195">
        <v>9.7</v>
      </c>
      <c r="I63" s="195">
        <v>15.2125</v>
      </c>
      <c r="J63" s="198">
        <v>8.8625</v>
      </c>
      <c r="K63" s="56">
        <v>45.87</v>
      </c>
      <c r="L63" s="56">
        <v>25.1025</v>
      </c>
      <c r="M63" s="56">
        <v>556.4425</v>
      </c>
      <c r="N63" s="204">
        <f t="shared" si="3"/>
        <v>0.08243439349079194</v>
      </c>
      <c r="O63" s="204">
        <f t="shared" si="4"/>
        <v>0.04511247792898637</v>
      </c>
      <c r="P63" s="3">
        <v>-1</v>
      </c>
      <c r="Q63" s="21">
        <f t="shared" si="5"/>
        <v>0</v>
      </c>
      <c r="R63" s="21">
        <f t="shared" si="6"/>
        <v>0</v>
      </c>
    </row>
    <row r="64" spans="1:18" ht="12.75">
      <c r="A64" s="203" t="s">
        <v>577</v>
      </c>
      <c r="B64" s="304">
        <v>24898</v>
      </c>
      <c r="C64" s="191">
        <f t="shared" si="0"/>
        <v>0.141</v>
      </c>
      <c r="D64" s="191">
        <f t="shared" si="1"/>
        <v>0.091</v>
      </c>
      <c r="E64" s="215">
        <f t="shared" si="7"/>
        <v>0.149625</v>
      </c>
      <c r="F64" s="215">
        <f t="shared" si="2"/>
        <v>0.08987500000000001</v>
      </c>
      <c r="G64" s="195">
        <v>14.1</v>
      </c>
      <c r="H64" s="195">
        <v>9.1</v>
      </c>
      <c r="I64" s="195">
        <v>14.9625</v>
      </c>
      <c r="J64" s="198">
        <v>8.9875</v>
      </c>
      <c r="K64" s="56">
        <v>45.6025</v>
      </c>
      <c r="L64" s="56">
        <v>24.7525</v>
      </c>
      <c r="M64" s="56">
        <v>566.545</v>
      </c>
      <c r="N64" s="204">
        <f t="shared" si="3"/>
        <v>0.08049228216646516</v>
      </c>
      <c r="O64" s="204">
        <f t="shared" si="4"/>
        <v>0.04369026290938938</v>
      </c>
      <c r="P64" s="3">
        <v>-1</v>
      </c>
      <c r="Q64" s="21">
        <f t="shared" si="5"/>
        <v>0</v>
      </c>
      <c r="R64" s="21">
        <f t="shared" si="6"/>
        <v>0</v>
      </c>
    </row>
    <row r="65" spans="1:18" ht="12.75">
      <c r="A65" s="203" t="s">
        <v>578</v>
      </c>
      <c r="B65" s="304">
        <v>24990</v>
      </c>
      <c r="C65" s="191">
        <f t="shared" si="0"/>
        <v>0.11699999999999999</v>
      </c>
      <c r="D65" s="191">
        <f t="shared" si="1"/>
        <v>0.092</v>
      </c>
      <c r="E65" s="215">
        <f t="shared" si="7"/>
        <v>0.14675000000000002</v>
      </c>
      <c r="F65" s="215">
        <f t="shared" si="2"/>
        <v>0.091375</v>
      </c>
      <c r="G65" s="195">
        <v>11.7</v>
      </c>
      <c r="H65" s="195">
        <v>9.2</v>
      </c>
      <c r="I65" s="195">
        <v>14.675</v>
      </c>
      <c r="J65" s="198">
        <v>9.1375</v>
      </c>
      <c r="K65" s="56">
        <v>59.69</v>
      </c>
      <c r="L65" s="56">
        <v>38.51125</v>
      </c>
      <c r="M65" s="56">
        <v>577.99875</v>
      </c>
      <c r="N65" s="204">
        <f t="shared" si="3"/>
        <v>0.10327011952880522</v>
      </c>
      <c r="O65" s="204">
        <f t="shared" si="4"/>
        <v>0.06662860430061483</v>
      </c>
      <c r="P65" s="3">
        <v>-1</v>
      </c>
      <c r="Q65" s="21">
        <f t="shared" si="5"/>
        <v>0</v>
      </c>
      <c r="R65" s="21">
        <f t="shared" si="6"/>
        <v>0</v>
      </c>
    </row>
    <row r="66" spans="1:18" ht="12.75">
      <c r="A66" s="203" t="s">
        <v>579</v>
      </c>
      <c r="B66" s="304">
        <v>25082</v>
      </c>
      <c r="C66" s="191">
        <f t="shared" si="0"/>
        <v>0.14300000000000002</v>
      </c>
      <c r="D66" s="191">
        <f t="shared" si="1"/>
        <v>0.077</v>
      </c>
      <c r="E66" s="215">
        <f t="shared" si="7"/>
        <v>0.143625</v>
      </c>
      <c r="F66" s="215">
        <f t="shared" si="2"/>
        <v>0.090875</v>
      </c>
      <c r="G66" s="195">
        <v>14.3</v>
      </c>
      <c r="H66" s="195">
        <v>7.7</v>
      </c>
      <c r="I66" s="195">
        <v>14.3625</v>
      </c>
      <c r="J66" s="198">
        <v>9.0875</v>
      </c>
      <c r="K66" s="56">
        <v>71.09</v>
      </c>
      <c r="L66" s="56">
        <v>50.00625</v>
      </c>
      <c r="M66" s="56">
        <v>589.05375</v>
      </c>
      <c r="N66" s="204">
        <f t="shared" si="3"/>
        <v>0.12068508179431843</v>
      </c>
      <c r="O66" s="204">
        <f t="shared" si="4"/>
        <v>0.08489250768711684</v>
      </c>
      <c r="P66" s="3">
        <v>-1</v>
      </c>
      <c r="Q66" s="21">
        <f t="shared" si="5"/>
        <v>0</v>
      </c>
      <c r="R66" s="21">
        <f t="shared" si="6"/>
        <v>0</v>
      </c>
    </row>
    <row r="67" spans="1:18" ht="12.75">
      <c r="A67" s="203" t="s">
        <v>580</v>
      </c>
      <c r="B67" s="304">
        <v>25173</v>
      </c>
      <c r="C67" s="191">
        <f t="shared" si="0"/>
        <v>0.111</v>
      </c>
      <c r="D67" s="191">
        <f t="shared" si="1"/>
        <v>0.078</v>
      </c>
      <c r="E67" s="215">
        <f t="shared" si="7"/>
        <v>0.139125</v>
      </c>
      <c r="F67" s="215">
        <f t="shared" si="2"/>
        <v>0.08962500000000001</v>
      </c>
      <c r="G67" s="195">
        <v>11.1</v>
      </c>
      <c r="H67" s="195">
        <v>7.8</v>
      </c>
      <c r="I67" s="195">
        <v>13.9125</v>
      </c>
      <c r="J67" s="198">
        <v>8.9625</v>
      </c>
      <c r="K67" s="56">
        <v>80.84</v>
      </c>
      <c r="L67" s="56">
        <v>59.7975</v>
      </c>
      <c r="M67" s="56">
        <v>600.19375</v>
      </c>
      <c r="N67" s="204">
        <f t="shared" si="3"/>
        <v>0.13468983973925086</v>
      </c>
      <c r="O67" s="204">
        <f t="shared" si="4"/>
        <v>0.09963032770667805</v>
      </c>
      <c r="P67" s="3">
        <v>-1</v>
      </c>
      <c r="Q67" s="21">
        <f t="shared" si="5"/>
        <v>0</v>
      </c>
      <c r="R67" s="21">
        <f t="shared" si="6"/>
        <v>0</v>
      </c>
    </row>
    <row r="68" spans="1:18" ht="12.75">
      <c r="A68" s="203" t="s">
        <v>581</v>
      </c>
      <c r="B68" s="304">
        <v>25263</v>
      </c>
      <c r="C68" s="191">
        <f t="shared" si="0"/>
        <v>0.13699999999999998</v>
      </c>
      <c r="D68" s="191">
        <f t="shared" si="1"/>
        <v>0.069</v>
      </c>
      <c r="E68" s="215">
        <f t="shared" si="7"/>
        <v>0.138125</v>
      </c>
      <c r="F68" s="215">
        <f t="shared" si="2"/>
        <v>0.08625</v>
      </c>
      <c r="G68" s="195">
        <v>13.7</v>
      </c>
      <c r="H68" s="195">
        <v>6.9</v>
      </c>
      <c r="I68" s="195">
        <v>13.8125</v>
      </c>
      <c r="J68" s="198">
        <v>8.625</v>
      </c>
      <c r="K68" s="56">
        <v>68.55625</v>
      </c>
      <c r="L68" s="56">
        <v>47.46125</v>
      </c>
      <c r="M68" s="56">
        <v>610.99875</v>
      </c>
      <c r="N68" s="204">
        <f t="shared" si="3"/>
        <v>0.11220358470455137</v>
      </c>
      <c r="O68" s="204">
        <f t="shared" si="4"/>
        <v>0.07767814582272059</v>
      </c>
      <c r="P68" s="3">
        <v>-1</v>
      </c>
      <c r="Q68" s="21">
        <f t="shared" si="5"/>
        <v>0</v>
      </c>
      <c r="R68" s="21">
        <f t="shared" si="6"/>
        <v>0</v>
      </c>
    </row>
    <row r="69" spans="1:18" ht="12.75">
      <c r="A69" s="203" t="s">
        <v>582</v>
      </c>
      <c r="B69" s="304">
        <v>25355</v>
      </c>
      <c r="C69" s="191">
        <f t="shared" si="0"/>
        <v>0.075</v>
      </c>
      <c r="D69" s="191">
        <f t="shared" si="1"/>
        <v>0.07200000000000001</v>
      </c>
      <c r="E69" s="215">
        <f t="shared" si="7"/>
        <v>0.13175</v>
      </c>
      <c r="F69" s="215">
        <f t="shared" si="2"/>
        <v>0.08387499999999999</v>
      </c>
      <c r="G69" s="195">
        <v>7.5</v>
      </c>
      <c r="H69" s="195">
        <v>7.2</v>
      </c>
      <c r="I69" s="195">
        <v>13.175</v>
      </c>
      <c r="J69" s="198">
        <v>8.3875</v>
      </c>
      <c r="K69" s="56">
        <v>63.83125</v>
      </c>
      <c r="L69" s="56">
        <v>43.015</v>
      </c>
      <c r="M69" s="56">
        <v>622.755</v>
      </c>
      <c r="N69" s="204">
        <f t="shared" si="3"/>
        <v>0.10249817343899285</v>
      </c>
      <c r="O69" s="204">
        <f t="shared" si="4"/>
        <v>0.06907210700837409</v>
      </c>
      <c r="P69" s="3">
        <v>-1</v>
      </c>
      <c r="Q69" s="21">
        <f t="shared" si="5"/>
        <v>0</v>
      </c>
      <c r="R69" s="21">
        <f t="shared" si="6"/>
        <v>0</v>
      </c>
    </row>
    <row r="70" spans="1:18" ht="12.75">
      <c r="A70" s="203" t="s">
        <v>583</v>
      </c>
      <c r="B70" s="304">
        <v>25447</v>
      </c>
      <c r="C70" s="191">
        <f t="shared" si="0"/>
        <v>0.16</v>
      </c>
      <c r="D70" s="191">
        <f t="shared" si="1"/>
        <v>0.086</v>
      </c>
      <c r="E70" s="215">
        <f t="shared" si="7"/>
        <v>0.131375</v>
      </c>
      <c r="F70" s="215">
        <f t="shared" si="2"/>
        <v>0.08275</v>
      </c>
      <c r="G70" s="195">
        <v>16</v>
      </c>
      <c r="H70" s="195">
        <v>8.6</v>
      </c>
      <c r="I70" s="195">
        <v>13.1375</v>
      </c>
      <c r="J70" s="198">
        <v>8.275</v>
      </c>
      <c r="K70" s="56">
        <v>55.2275</v>
      </c>
      <c r="L70" s="56">
        <v>34.375</v>
      </c>
      <c r="M70" s="56">
        <v>635.89375</v>
      </c>
      <c r="N70" s="204">
        <f t="shared" si="3"/>
        <v>0.08685020099662877</v>
      </c>
      <c r="O70" s="204">
        <f t="shared" si="4"/>
        <v>0.05405777301632545</v>
      </c>
      <c r="P70" s="3">
        <v>-1</v>
      </c>
      <c r="Q70" s="21">
        <f t="shared" si="5"/>
        <v>0</v>
      </c>
      <c r="R70" s="21">
        <f t="shared" si="6"/>
        <v>0</v>
      </c>
    </row>
    <row r="71" spans="1:18" ht="12.75">
      <c r="A71" s="203" t="s">
        <v>584</v>
      </c>
      <c r="B71" s="304">
        <v>25538</v>
      </c>
      <c r="C71" s="191">
        <f t="shared" si="0"/>
        <v>0.126</v>
      </c>
      <c r="D71" s="191">
        <f t="shared" si="1"/>
        <v>0.085</v>
      </c>
      <c r="E71" s="215">
        <f t="shared" si="7"/>
        <v>0.12625</v>
      </c>
      <c r="F71" s="215">
        <f t="shared" si="2"/>
        <v>0.08125</v>
      </c>
      <c r="G71" s="195">
        <v>12.6</v>
      </c>
      <c r="H71" s="195">
        <v>8.5</v>
      </c>
      <c r="I71" s="195">
        <v>12.625</v>
      </c>
      <c r="J71" s="198">
        <v>8.125</v>
      </c>
      <c r="K71" s="56">
        <v>46.90375</v>
      </c>
      <c r="L71" s="56">
        <v>26.385</v>
      </c>
      <c r="M71" s="56">
        <v>649.50625</v>
      </c>
      <c r="N71" s="204">
        <f t="shared" si="3"/>
        <v>0.07221447060748068</v>
      </c>
      <c r="O71" s="204">
        <f t="shared" si="4"/>
        <v>0.040623165673925384</v>
      </c>
      <c r="P71" s="3">
        <v>1</v>
      </c>
      <c r="Q71" s="21">
        <f t="shared" si="5"/>
        <v>99999999</v>
      </c>
      <c r="R71" s="21">
        <f t="shared" si="6"/>
        <v>-99999999</v>
      </c>
    </row>
    <row r="72" spans="1:18" ht="12.75">
      <c r="A72" s="203" t="s">
        <v>585</v>
      </c>
      <c r="B72" s="304">
        <v>25628</v>
      </c>
      <c r="C72" s="191">
        <f aca="true" t="shared" si="8" ref="C72:C135">G72/100</f>
        <v>0.192</v>
      </c>
      <c r="D72" s="191">
        <f aca="true" t="shared" si="9" ref="D72:D135">H72/100</f>
        <v>0.084</v>
      </c>
      <c r="E72" s="215">
        <f aca="true" t="shared" si="10" ref="E72:E135">I72/100</f>
        <v>0.132625</v>
      </c>
      <c r="F72" s="215">
        <f aca="true" t="shared" si="11" ref="F72:F135">J72/100</f>
        <v>0.080375</v>
      </c>
      <c r="G72" s="195">
        <v>19.2</v>
      </c>
      <c r="H72" s="195">
        <v>8.4</v>
      </c>
      <c r="I72" s="195">
        <v>13.2625</v>
      </c>
      <c r="J72" s="198">
        <v>8.0375</v>
      </c>
      <c r="K72" s="56">
        <v>49.045</v>
      </c>
      <c r="L72" s="56">
        <v>27.2525</v>
      </c>
      <c r="M72" s="56">
        <v>662.50125</v>
      </c>
      <c r="N72" s="204">
        <f aca="true" t="shared" si="12" ref="N72:N135">K72/M72</f>
        <v>0.07403004899990755</v>
      </c>
      <c r="O72" s="204">
        <f aca="true" t="shared" si="13" ref="O72:O135">L72/M72</f>
        <v>0.04113577144194067</v>
      </c>
      <c r="P72" s="3">
        <v>1</v>
      </c>
      <c r="Q72" s="21">
        <f aca="true" t="shared" si="14" ref="Q72:Q135">IF(P72=1,99999999,0)</f>
        <v>99999999</v>
      </c>
      <c r="R72" s="21">
        <f aca="true" t="shared" si="15" ref="R72:R135">IF(P72=-1,0,-99999999)</f>
        <v>-99999999</v>
      </c>
    </row>
    <row r="73" spans="1:18" ht="12.75">
      <c r="A73" s="203" t="s">
        <v>586</v>
      </c>
      <c r="B73" s="304">
        <v>25720</v>
      </c>
      <c r="C73" s="191">
        <f t="shared" si="8"/>
        <v>0.153</v>
      </c>
      <c r="D73" s="191">
        <f t="shared" si="9"/>
        <v>0.095</v>
      </c>
      <c r="E73" s="215">
        <f t="shared" si="10"/>
        <v>0.137125</v>
      </c>
      <c r="F73" s="215">
        <f t="shared" si="11"/>
        <v>0.08074999999999999</v>
      </c>
      <c r="G73" s="195">
        <v>15.3</v>
      </c>
      <c r="H73" s="195">
        <v>9.5</v>
      </c>
      <c r="I73" s="195">
        <v>13.7125</v>
      </c>
      <c r="J73" s="198">
        <v>8.075</v>
      </c>
      <c r="K73" s="56">
        <v>20.5525</v>
      </c>
      <c r="L73" s="56">
        <v>-1.475</v>
      </c>
      <c r="M73" s="56">
        <v>676.005</v>
      </c>
      <c r="N73" s="204">
        <f t="shared" si="12"/>
        <v>0.03040288163549086</v>
      </c>
      <c r="O73" s="204">
        <f t="shared" si="13"/>
        <v>-0.002181936524138135</v>
      </c>
      <c r="P73" s="3">
        <v>1</v>
      </c>
      <c r="Q73" s="21">
        <f t="shared" si="14"/>
        <v>99999999</v>
      </c>
      <c r="R73" s="21">
        <f t="shared" si="15"/>
        <v>-99999999</v>
      </c>
    </row>
    <row r="74" spans="1:18" ht="12.75">
      <c r="A74" s="203" t="s">
        <v>587</v>
      </c>
      <c r="B74" s="304">
        <v>25812</v>
      </c>
      <c r="C74" s="191">
        <f t="shared" si="8"/>
        <v>0.19</v>
      </c>
      <c r="D74" s="191">
        <f t="shared" si="9"/>
        <v>0.1</v>
      </c>
      <c r="E74" s="215">
        <f t="shared" si="10"/>
        <v>0.14300000000000002</v>
      </c>
      <c r="F74" s="215">
        <f t="shared" si="11"/>
        <v>0.083625</v>
      </c>
      <c r="G74" s="195">
        <v>19</v>
      </c>
      <c r="H74" s="195">
        <v>10</v>
      </c>
      <c r="I74" s="195">
        <v>14.3</v>
      </c>
      <c r="J74" s="198">
        <v>8.3625</v>
      </c>
      <c r="K74" s="56">
        <v>29.14375</v>
      </c>
      <c r="L74" s="56">
        <v>6.03625</v>
      </c>
      <c r="M74" s="56">
        <v>690.6775</v>
      </c>
      <c r="N74" s="204">
        <f t="shared" si="12"/>
        <v>0.042195887371457734</v>
      </c>
      <c r="O74" s="204">
        <f t="shared" si="13"/>
        <v>0.008739607124888244</v>
      </c>
      <c r="P74" s="3">
        <v>1</v>
      </c>
      <c r="Q74" s="21">
        <f t="shared" si="14"/>
        <v>99999999</v>
      </c>
      <c r="R74" s="21">
        <f t="shared" si="15"/>
        <v>-99999999</v>
      </c>
    </row>
    <row r="75" spans="1:18" ht="12.75">
      <c r="A75" s="203" t="s">
        <v>588</v>
      </c>
      <c r="B75" s="304">
        <v>25903</v>
      </c>
      <c r="C75" s="191">
        <f t="shared" si="8"/>
        <v>0.063</v>
      </c>
      <c r="D75" s="191">
        <f t="shared" si="9"/>
        <v>0.099</v>
      </c>
      <c r="E75" s="215">
        <f t="shared" si="10"/>
        <v>0.13699999999999998</v>
      </c>
      <c r="F75" s="215">
        <f t="shared" si="11"/>
        <v>0.08625</v>
      </c>
      <c r="G75" s="195">
        <v>6.3</v>
      </c>
      <c r="H75" s="195">
        <v>9.9</v>
      </c>
      <c r="I75" s="195">
        <v>13.7</v>
      </c>
      <c r="J75" s="198">
        <v>8.625</v>
      </c>
      <c r="K75" s="56">
        <v>23.88125</v>
      </c>
      <c r="L75" s="56">
        <v>-0.9237499999999983</v>
      </c>
      <c r="M75" s="56">
        <v>704.83875</v>
      </c>
      <c r="N75" s="204">
        <f t="shared" si="12"/>
        <v>0.03388186305023667</v>
      </c>
      <c r="O75" s="204">
        <f t="shared" si="13"/>
        <v>-0.0013105834490512876</v>
      </c>
      <c r="P75" s="3">
        <v>1</v>
      </c>
      <c r="Q75" s="21">
        <f t="shared" si="14"/>
        <v>99999999</v>
      </c>
      <c r="R75" s="21">
        <f t="shared" si="15"/>
        <v>-99999999</v>
      </c>
    </row>
    <row r="76" spans="1:18" ht="12.75">
      <c r="A76" s="203" t="s">
        <v>589</v>
      </c>
      <c r="B76" s="304">
        <v>25993</v>
      </c>
      <c r="C76" s="191">
        <f t="shared" si="8"/>
        <v>0.157</v>
      </c>
      <c r="D76" s="191">
        <f t="shared" si="9"/>
        <v>0.10099999999999999</v>
      </c>
      <c r="E76" s="215">
        <f t="shared" si="10"/>
        <v>0.13949999999999999</v>
      </c>
      <c r="F76" s="215">
        <f t="shared" si="11"/>
        <v>0.09025</v>
      </c>
      <c r="G76" s="195">
        <v>15.7</v>
      </c>
      <c r="H76" s="195">
        <v>10.1</v>
      </c>
      <c r="I76" s="195">
        <v>13.95</v>
      </c>
      <c r="J76" s="198">
        <v>9.025</v>
      </c>
      <c r="K76" s="56">
        <v>42.21625</v>
      </c>
      <c r="L76" s="56">
        <v>16.26875</v>
      </c>
      <c r="M76" s="56">
        <v>720.9875</v>
      </c>
      <c r="N76" s="204">
        <f t="shared" si="12"/>
        <v>0.058553372978033605</v>
      </c>
      <c r="O76" s="204">
        <f t="shared" si="13"/>
        <v>0.02256453822014945</v>
      </c>
      <c r="P76" s="3">
        <v>-1</v>
      </c>
      <c r="Q76" s="21">
        <f t="shared" si="14"/>
        <v>0</v>
      </c>
      <c r="R76" s="21">
        <f t="shared" si="15"/>
        <v>0</v>
      </c>
    </row>
    <row r="77" spans="1:18" ht="12.75">
      <c r="A77" s="203" t="s">
        <v>590</v>
      </c>
      <c r="B77" s="304">
        <v>26085</v>
      </c>
      <c r="C77" s="191">
        <f t="shared" si="8"/>
        <v>0.174</v>
      </c>
      <c r="D77" s="191">
        <f t="shared" si="9"/>
        <v>0.105</v>
      </c>
      <c r="E77" s="215">
        <f t="shared" si="10"/>
        <v>0.151875</v>
      </c>
      <c r="F77" s="215">
        <f t="shared" si="11"/>
        <v>0.094375</v>
      </c>
      <c r="G77" s="195">
        <v>17.4</v>
      </c>
      <c r="H77" s="195">
        <v>10.5</v>
      </c>
      <c r="I77" s="195">
        <v>15.1875</v>
      </c>
      <c r="J77" s="198">
        <v>9.4375</v>
      </c>
      <c r="K77" s="56">
        <v>49.72375</v>
      </c>
      <c r="L77" s="56">
        <v>22.19875</v>
      </c>
      <c r="M77" s="56">
        <v>737.7825</v>
      </c>
      <c r="N77" s="204">
        <f t="shared" si="12"/>
        <v>0.067396217719992</v>
      </c>
      <c r="O77" s="204">
        <f t="shared" si="13"/>
        <v>0.030088474584311773</v>
      </c>
      <c r="P77" s="3">
        <v>-1</v>
      </c>
      <c r="Q77" s="21">
        <f t="shared" si="14"/>
        <v>0</v>
      </c>
      <c r="R77" s="21">
        <f t="shared" si="15"/>
        <v>0</v>
      </c>
    </row>
    <row r="78" spans="1:18" ht="12.75">
      <c r="A78" s="203" t="s">
        <v>591</v>
      </c>
      <c r="B78" s="304">
        <v>26177</v>
      </c>
      <c r="C78" s="191">
        <f t="shared" si="8"/>
        <v>0.165</v>
      </c>
      <c r="D78" s="191">
        <f t="shared" si="9"/>
        <v>0.10099999999999999</v>
      </c>
      <c r="E78" s="215">
        <f t="shared" si="10"/>
        <v>0.1525</v>
      </c>
      <c r="F78" s="215">
        <f t="shared" si="11"/>
        <v>0.09625</v>
      </c>
      <c r="G78" s="195">
        <v>16.5</v>
      </c>
      <c r="H78" s="195">
        <v>10.1</v>
      </c>
      <c r="I78" s="195">
        <v>15.25</v>
      </c>
      <c r="J78" s="198">
        <v>9.625</v>
      </c>
      <c r="K78" s="56">
        <v>53.48375</v>
      </c>
      <c r="L78" s="56">
        <v>25.99625</v>
      </c>
      <c r="M78" s="56">
        <v>753.235</v>
      </c>
      <c r="N78" s="204">
        <f t="shared" si="12"/>
        <v>0.07100539672213851</v>
      </c>
      <c r="O78" s="204">
        <f t="shared" si="13"/>
        <v>0.034512801449746756</v>
      </c>
      <c r="P78" s="3">
        <v>-1</v>
      </c>
      <c r="Q78" s="21">
        <f t="shared" si="14"/>
        <v>0</v>
      </c>
      <c r="R78" s="21">
        <f t="shared" si="15"/>
        <v>0</v>
      </c>
    </row>
    <row r="79" spans="1:18" ht="12.75">
      <c r="A79" s="203" t="s">
        <v>592</v>
      </c>
      <c r="B79" s="304">
        <v>26268</v>
      </c>
      <c r="C79" s="191">
        <f t="shared" si="8"/>
        <v>0.06</v>
      </c>
      <c r="D79" s="191">
        <f t="shared" si="9"/>
        <v>0.095</v>
      </c>
      <c r="E79" s="215">
        <f t="shared" si="10"/>
        <v>0.14425000000000002</v>
      </c>
      <c r="F79" s="215">
        <f t="shared" si="11"/>
        <v>0.0975</v>
      </c>
      <c r="G79" s="195">
        <v>6</v>
      </c>
      <c r="H79" s="195">
        <v>9.5</v>
      </c>
      <c r="I79" s="195">
        <v>14.425</v>
      </c>
      <c r="J79" s="198">
        <v>9.75</v>
      </c>
      <c r="K79" s="56">
        <v>66.60875</v>
      </c>
      <c r="L79" s="56">
        <v>39.00875</v>
      </c>
      <c r="M79" s="56">
        <v>768.745</v>
      </c>
      <c r="N79" s="204">
        <f t="shared" si="12"/>
        <v>0.08664609200710248</v>
      </c>
      <c r="O79" s="204">
        <f t="shared" si="13"/>
        <v>0.050743419469394924</v>
      </c>
      <c r="P79" s="3">
        <v>-1</v>
      </c>
      <c r="Q79" s="21">
        <f t="shared" si="14"/>
        <v>0</v>
      </c>
      <c r="R79" s="21">
        <f t="shared" si="15"/>
        <v>0</v>
      </c>
    </row>
    <row r="80" spans="1:18" ht="12.75">
      <c r="A80" s="203" t="s">
        <v>593</v>
      </c>
      <c r="B80" s="304">
        <v>26359</v>
      </c>
      <c r="C80" s="191">
        <f t="shared" si="8"/>
        <v>0.168</v>
      </c>
      <c r="D80" s="191">
        <f t="shared" si="9"/>
        <v>0.08900000000000001</v>
      </c>
      <c r="E80" s="215">
        <f t="shared" si="10"/>
        <v>0.14125</v>
      </c>
      <c r="F80" s="215">
        <f t="shared" si="11"/>
        <v>0.098125</v>
      </c>
      <c r="G80" s="195">
        <v>16.8</v>
      </c>
      <c r="H80" s="195">
        <v>8.9</v>
      </c>
      <c r="I80" s="195">
        <v>14.125</v>
      </c>
      <c r="J80" s="198">
        <v>9.8125</v>
      </c>
      <c r="K80" s="56">
        <v>82.8825</v>
      </c>
      <c r="L80" s="56">
        <v>55.115</v>
      </c>
      <c r="M80" s="56">
        <v>784.525</v>
      </c>
      <c r="N80" s="204">
        <f t="shared" si="12"/>
        <v>0.10564672891239922</v>
      </c>
      <c r="O80" s="204">
        <f t="shared" si="13"/>
        <v>0.07025270067875466</v>
      </c>
      <c r="P80" s="3">
        <v>-1</v>
      </c>
      <c r="Q80" s="21">
        <f t="shared" si="14"/>
        <v>0</v>
      </c>
      <c r="R80" s="21">
        <f t="shared" si="15"/>
        <v>0</v>
      </c>
    </row>
    <row r="81" spans="1:18" ht="12.75">
      <c r="A81" s="203" t="s">
        <v>594</v>
      </c>
      <c r="B81" s="304">
        <v>26451</v>
      </c>
      <c r="C81" s="191">
        <f t="shared" si="8"/>
        <v>0.149</v>
      </c>
      <c r="D81" s="191">
        <f t="shared" si="9"/>
        <v>0.08</v>
      </c>
      <c r="E81" s="215">
        <f t="shared" si="10"/>
        <v>0.14075</v>
      </c>
      <c r="F81" s="215">
        <f t="shared" si="11"/>
        <v>0.09625</v>
      </c>
      <c r="G81" s="195">
        <v>14.9</v>
      </c>
      <c r="H81" s="195">
        <v>8</v>
      </c>
      <c r="I81" s="195">
        <v>14.075</v>
      </c>
      <c r="J81" s="198">
        <v>9.625</v>
      </c>
      <c r="K81" s="56">
        <v>99.47375</v>
      </c>
      <c r="L81" s="56">
        <v>71.38625</v>
      </c>
      <c r="M81" s="56">
        <v>799.32</v>
      </c>
      <c r="N81" s="204">
        <f t="shared" si="12"/>
        <v>0.12444796827303206</v>
      </c>
      <c r="O81" s="204">
        <f t="shared" si="13"/>
        <v>0.08930872491617875</v>
      </c>
      <c r="P81" s="3">
        <v>-1</v>
      </c>
      <c r="Q81" s="21">
        <f t="shared" si="14"/>
        <v>0</v>
      </c>
      <c r="R81" s="21">
        <f t="shared" si="15"/>
        <v>0</v>
      </c>
    </row>
    <row r="82" spans="1:18" ht="12.75">
      <c r="A82" s="203" t="s">
        <v>595</v>
      </c>
      <c r="B82" s="304">
        <v>26543</v>
      </c>
      <c r="C82" s="191">
        <f t="shared" si="8"/>
        <v>0.14800000000000002</v>
      </c>
      <c r="D82" s="191">
        <f t="shared" si="9"/>
        <v>0.085</v>
      </c>
      <c r="E82" s="215">
        <f t="shared" si="10"/>
        <v>0.1355</v>
      </c>
      <c r="F82" s="215">
        <f t="shared" si="11"/>
        <v>0.094375</v>
      </c>
      <c r="G82" s="195">
        <v>14.8</v>
      </c>
      <c r="H82" s="195">
        <v>8.5</v>
      </c>
      <c r="I82" s="195">
        <v>13.55</v>
      </c>
      <c r="J82" s="198">
        <v>9.4375</v>
      </c>
      <c r="K82" s="56">
        <v>97.61625</v>
      </c>
      <c r="L82" s="56">
        <v>69.08125</v>
      </c>
      <c r="M82" s="56">
        <v>815.16375</v>
      </c>
      <c r="N82" s="204">
        <f t="shared" si="12"/>
        <v>0.11975047958155645</v>
      </c>
      <c r="O82" s="204">
        <f t="shared" si="13"/>
        <v>0.08474524290364972</v>
      </c>
      <c r="P82" s="3">
        <v>-1</v>
      </c>
      <c r="Q82" s="21">
        <f t="shared" si="14"/>
        <v>0</v>
      </c>
      <c r="R82" s="21">
        <f t="shared" si="15"/>
        <v>0</v>
      </c>
    </row>
    <row r="83" spans="1:18" ht="12.75">
      <c r="A83" s="203" t="s">
        <v>596</v>
      </c>
      <c r="B83" s="304">
        <v>26634</v>
      </c>
      <c r="C83" s="191">
        <f t="shared" si="8"/>
        <v>0.136</v>
      </c>
      <c r="D83" s="191">
        <f t="shared" si="9"/>
        <v>0.1</v>
      </c>
      <c r="E83" s="215">
        <f t="shared" si="10"/>
        <v>0.144625</v>
      </c>
      <c r="F83" s="215">
        <f t="shared" si="11"/>
        <v>0.09449999999999999</v>
      </c>
      <c r="G83" s="195">
        <v>13.6</v>
      </c>
      <c r="H83" s="195">
        <v>10</v>
      </c>
      <c r="I83" s="195">
        <v>14.4625</v>
      </c>
      <c r="J83" s="198">
        <v>9.45</v>
      </c>
      <c r="K83" s="56">
        <v>113.0425</v>
      </c>
      <c r="L83" s="56">
        <v>84.59875</v>
      </c>
      <c r="M83" s="56">
        <v>835.42</v>
      </c>
      <c r="N83" s="204">
        <f t="shared" si="12"/>
        <v>0.13531217830552297</v>
      </c>
      <c r="O83" s="204">
        <f t="shared" si="13"/>
        <v>0.1012649326087477</v>
      </c>
      <c r="P83" s="3">
        <v>-1</v>
      </c>
      <c r="Q83" s="21">
        <f t="shared" si="14"/>
        <v>0</v>
      </c>
      <c r="R83" s="21">
        <f t="shared" si="15"/>
        <v>0</v>
      </c>
    </row>
    <row r="84" spans="1:18" ht="12.75">
      <c r="A84" s="203" t="s">
        <v>597</v>
      </c>
      <c r="B84" s="304">
        <v>26724</v>
      </c>
      <c r="C84" s="191">
        <f t="shared" si="8"/>
        <v>0.14800000000000002</v>
      </c>
      <c r="D84" s="191">
        <f t="shared" si="9"/>
        <v>0.094</v>
      </c>
      <c r="E84" s="215">
        <f t="shared" si="10"/>
        <v>0.1435</v>
      </c>
      <c r="F84" s="215">
        <f t="shared" si="11"/>
        <v>0.09362500000000001</v>
      </c>
      <c r="G84" s="195">
        <v>14.8</v>
      </c>
      <c r="H84" s="195">
        <v>9.4</v>
      </c>
      <c r="I84" s="195">
        <v>14.35</v>
      </c>
      <c r="J84" s="198">
        <v>9.3625</v>
      </c>
      <c r="K84" s="56">
        <v>93.78875</v>
      </c>
      <c r="L84" s="56">
        <v>65.53125</v>
      </c>
      <c r="M84" s="56">
        <v>855.4925</v>
      </c>
      <c r="N84" s="204">
        <f t="shared" si="12"/>
        <v>0.10963129425447915</v>
      </c>
      <c r="O84" s="204">
        <f t="shared" si="13"/>
        <v>0.07660061309713412</v>
      </c>
      <c r="P84" s="3">
        <v>-1</v>
      </c>
      <c r="Q84" s="21">
        <f t="shared" si="14"/>
        <v>0</v>
      </c>
      <c r="R84" s="21">
        <f t="shared" si="15"/>
        <v>0</v>
      </c>
    </row>
    <row r="85" spans="1:18" ht="12.75">
      <c r="A85" s="203" t="s">
        <v>598</v>
      </c>
      <c r="B85" s="304">
        <v>26816</v>
      </c>
      <c r="C85" s="191">
        <f t="shared" si="8"/>
        <v>0.182</v>
      </c>
      <c r="D85" s="191">
        <f t="shared" si="9"/>
        <v>0.10300000000000001</v>
      </c>
      <c r="E85" s="215">
        <f t="shared" si="10"/>
        <v>0.1445</v>
      </c>
      <c r="F85" s="215">
        <f t="shared" si="11"/>
        <v>0.093375</v>
      </c>
      <c r="G85" s="195">
        <v>18.2</v>
      </c>
      <c r="H85" s="195">
        <v>10.3</v>
      </c>
      <c r="I85" s="195">
        <v>14.45</v>
      </c>
      <c r="J85" s="198">
        <v>9.3375</v>
      </c>
      <c r="K85" s="56">
        <v>89.4725</v>
      </c>
      <c r="L85" s="56">
        <v>60.12125</v>
      </c>
      <c r="M85" s="56">
        <v>876.4287499999999</v>
      </c>
      <c r="N85" s="204">
        <f t="shared" si="12"/>
        <v>0.10208759126169697</v>
      </c>
      <c r="O85" s="204">
        <f t="shared" si="13"/>
        <v>0.06859798928321328</v>
      </c>
      <c r="P85" s="3">
        <v>-1</v>
      </c>
      <c r="Q85" s="21">
        <f t="shared" si="14"/>
        <v>0</v>
      </c>
      <c r="R85" s="21">
        <f t="shared" si="15"/>
        <v>0</v>
      </c>
    </row>
    <row r="86" spans="1:18" ht="12.75">
      <c r="A86" s="203" t="s">
        <v>599</v>
      </c>
      <c r="B86" s="304">
        <v>26908</v>
      </c>
      <c r="C86" s="191">
        <f t="shared" si="8"/>
        <v>0.146</v>
      </c>
      <c r="D86" s="191">
        <f t="shared" si="9"/>
        <v>0.105</v>
      </c>
      <c r="E86" s="215">
        <f t="shared" si="10"/>
        <v>0.142125</v>
      </c>
      <c r="F86" s="215">
        <f t="shared" si="11"/>
        <v>0.09387499999999999</v>
      </c>
      <c r="G86" s="195">
        <v>14.6</v>
      </c>
      <c r="H86" s="195">
        <v>10.5</v>
      </c>
      <c r="I86" s="195">
        <v>14.2125</v>
      </c>
      <c r="J86" s="198">
        <v>9.3875</v>
      </c>
      <c r="K86" s="56">
        <v>107.47375</v>
      </c>
      <c r="L86" s="56">
        <v>76.44375</v>
      </c>
      <c r="M86" s="56">
        <v>898.87</v>
      </c>
      <c r="N86" s="204">
        <f t="shared" si="12"/>
        <v>0.1195653987784663</v>
      </c>
      <c r="O86" s="204">
        <f t="shared" si="13"/>
        <v>0.08504427781547944</v>
      </c>
      <c r="P86" s="3">
        <v>-1</v>
      </c>
      <c r="Q86" s="21">
        <f t="shared" si="14"/>
        <v>0</v>
      </c>
      <c r="R86" s="21">
        <f t="shared" si="15"/>
        <v>0</v>
      </c>
    </row>
    <row r="87" spans="1:18" ht="12.75">
      <c r="A87" s="203" t="s">
        <v>600</v>
      </c>
      <c r="B87" s="304">
        <v>26999</v>
      </c>
      <c r="C87" s="191">
        <f t="shared" si="8"/>
        <v>0.16</v>
      </c>
      <c r="D87" s="191">
        <f t="shared" si="9"/>
        <v>0.11699999999999999</v>
      </c>
      <c r="E87" s="215">
        <f t="shared" si="10"/>
        <v>0.154625</v>
      </c>
      <c r="F87" s="215">
        <f t="shared" si="11"/>
        <v>0.096625</v>
      </c>
      <c r="G87" s="195">
        <v>16</v>
      </c>
      <c r="H87" s="195">
        <v>11.7</v>
      </c>
      <c r="I87" s="195">
        <v>15.4625</v>
      </c>
      <c r="J87" s="198">
        <v>9.6625</v>
      </c>
      <c r="K87" s="56">
        <v>86.92375</v>
      </c>
      <c r="L87" s="56">
        <v>53.1125</v>
      </c>
      <c r="M87" s="56">
        <v>923.68625</v>
      </c>
      <c r="N87" s="204">
        <f t="shared" si="12"/>
        <v>0.09410527654817856</v>
      </c>
      <c r="O87" s="204">
        <f t="shared" si="13"/>
        <v>0.05750058529073048</v>
      </c>
      <c r="P87" s="3">
        <v>1</v>
      </c>
      <c r="Q87" s="21">
        <f t="shared" si="14"/>
        <v>99999999</v>
      </c>
      <c r="R87" s="21">
        <f t="shared" si="15"/>
        <v>-99999999</v>
      </c>
    </row>
    <row r="88" spans="1:18" ht="12.75">
      <c r="A88" s="203" t="s">
        <v>601</v>
      </c>
      <c r="B88" s="304">
        <v>27089</v>
      </c>
      <c r="C88" s="191">
        <f t="shared" si="8"/>
        <v>0.145</v>
      </c>
      <c r="D88" s="191">
        <f t="shared" si="9"/>
        <v>0.11199999999999999</v>
      </c>
      <c r="E88" s="215">
        <f t="shared" si="10"/>
        <v>0.15175</v>
      </c>
      <c r="F88" s="215">
        <f t="shared" si="11"/>
        <v>0.09949999999999999</v>
      </c>
      <c r="G88" s="195">
        <v>14.5</v>
      </c>
      <c r="H88" s="195">
        <v>11.2</v>
      </c>
      <c r="I88" s="195">
        <v>15.175</v>
      </c>
      <c r="J88" s="198">
        <v>9.95</v>
      </c>
      <c r="K88" s="56">
        <v>70.8175</v>
      </c>
      <c r="L88" s="56">
        <v>36.39625</v>
      </c>
      <c r="M88" s="56">
        <v>948.51375</v>
      </c>
      <c r="N88" s="204">
        <f t="shared" si="12"/>
        <v>0.07466154286113406</v>
      </c>
      <c r="O88" s="204">
        <f t="shared" si="13"/>
        <v>0.03837187389218132</v>
      </c>
      <c r="P88" s="3">
        <v>1</v>
      </c>
      <c r="Q88" s="21">
        <f t="shared" si="14"/>
        <v>99999999</v>
      </c>
      <c r="R88" s="21">
        <f t="shared" si="15"/>
        <v>-99999999</v>
      </c>
    </row>
    <row r="89" spans="1:18" ht="12.75">
      <c r="A89" s="203" t="s">
        <v>602</v>
      </c>
      <c r="B89" s="304">
        <v>27181</v>
      </c>
      <c r="C89" s="191">
        <f t="shared" si="8"/>
        <v>0.102</v>
      </c>
      <c r="D89" s="191">
        <f t="shared" si="9"/>
        <v>0.102</v>
      </c>
      <c r="E89" s="215">
        <f t="shared" si="10"/>
        <v>0.145875</v>
      </c>
      <c r="F89" s="215">
        <f t="shared" si="11"/>
        <v>0.10225</v>
      </c>
      <c r="G89" s="195">
        <v>10.2</v>
      </c>
      <c r="H89" s="195">
        <v>10.2</v>
      </c>
      <c r="I89" s="195">
        <v>14.5875</v>
      </c>
      <c r="J89" s="198">
        <v>10.225</v>
      </c>
      <c r="K89" s="56">
        <v>59.78125</v>
      </c>
      <c r="L89" s="56">
        <v>24.82625</v>
      </c>
      <c r="M89" s="56">
        <v>974.27875</v>
      </c>
      <c r="N89" s="204">
        <f t="shared" si="12"/>
        <v>0.06135949285561242</v>
      </c>
      <c r="O89" s="204">
        <f t="shared" si="13"/>
        <v>0.025481670415166094</v>
      </c>
      <c r="P89" s="3">
        <v>1</v>
      </c>
      <c r="Q89" s="21">
        <f t="shared" si="14"/>
        <v>99999999</v>
      </c>
      <c r="R89" s="21">
        <f t="shared" si="15"/>
        <v>-99999999</v>
      </c>
    </row>
    <row r="90" spans="1:18" ht="12.75">
      <c r="A90" s="203" t="s">
        <v>603</v>
      </c>
      <c r="B90" s="304">
        <v>27273</v>
      </c>
      <c r="C90" s="191">
        <f t="shared" si="8"/>
        <v>0.10800000000000001</v>
      </c>
      <c r="D90" s="191">
        <f t="shared" si="9"/>
        <v>0.10099999999999999</v>
      </c>
      <c r="E90" s="215">
        <f t="shared" si="10"/>
        <v>0.140875</v>
      </c>
      <c r="F90" s="215">
        <f t="shared" si="11"/>
        <v>0.10425000000000001</v>
      </c>
      <c r="G90" s="195">
        <v>10.8</v>
      </c>
      <c r="H90" s="195">
        <v>10.1</v>
      </c>
      <c r="I90" s="195">
        <v>14.0875</v>
      </c>
      <c r="J90" s="198">
        <v>10.425</v>
      </c>
      <c r="K90" s="56">
        <v>35.76375</v>
      </c>
      <c r="L90" s="56">
        <v>-0.42624999999999247</v>
      </c>
      <c r="M90" s="56">
        <v>1000.84875</v>
      </c>
      <c r="N90" s="204">
        <f t="shared" si="12"/>
        <v>0.035733421258706675</v>
      </c>
      <c r="O90" s="204">
        <f t="shared" si="13"/>
        <v>-0.00042588852711260565</v>
      </c>
      <c r="P90" s="3">
        <v>1</v>
      </c>
      <c r="Q90" s="21">
        <f t="shared" si="14"/>
        <v>99999999</v>
      </c>
      <c r="R90" s="21">
        <f t="shared" si="15"/>
        <v>-99999999</v>
      </c>
    </row>
    <row r="91" spans="1:18" ht="12.75">
      <c r="A91" s="203" t="s">
        <v>604</v>
      </c>
      <c r="B91" s="304">
        <v>27364</v>
      </c>
      <c r="C91" s="191">
        <f t="shared" si="8"/>
        <v>0.102</v>
      </c>
      <c r="D91" s="191">
        <f t="shared" si="9"/>
        <v>0.11</v>
      </c>
      <c r="E91" s="215">
        <f t="shared" si="10"/>
        <v>0.136625</v>
      </c>
      <c r="F91" s="215">
        <f t="shared" si="11"/>
        <v>0.10550000000000001</v>
      </c>
      <c r="G91" s="195">
        <v>10.2</v>
      </c>
      <c r="H91" s="195">
        <v>11</v>
      </c>
      <c r="I91" s="195">
        <v>13.6625</v>
      </c>
      <c r="J91" s="198">
        <v>10.55</v>
      </c>
      <c r="K91" s="56">
        <v>22.41</v>
      </c>
      <c r="L91" s="56">
        <v>-16.22625</v>
      </c>
      <c r="M91" s="56">
        <v>1024.95</v>
      </c>
      <c r="N91" s="204">
        <f t="shared" si="12"/>
        <v>0.021864481194204595</v>
      </c>
      <c r="O91" s="204">
        <f t="shared" si="13"/>
        <v>-0.01583126006146641</v>
      </c>
      <c r="P91" s="3">
        <v>1</v>
      </c>
      <c r="Q91" s="21">
        <f t="shared" si="14"/>
        <v>99999999</v>
      </c>
      <c r="R91" s="21">
        <f t="shared" si="15"/>
        <v>-99999999</v>
      </c>
    </row>
    <row r="92" spans="1:18" ht="12.75">
      <c r="A92" s="203" t="s">
        <v>605</v>
      </c>
      <c r="B92" s="304">
        <v>27454</v>
      </c>
      <c r="C92" s="191">
        <f t="shared" si="8"/>
        <v>0.158</v>
      </c>
      <c r="D92" s="191">
        <f t="shared" si="9"/>
        <v>0.098</v>
      </c>
      <c r="E92" s="215">
        <f t="shared" si="10"/>
        <v>0.137875</v>
      </c>
      <c r="F92" s="215">
        <f t="shared" si="11"/>
        <v>0.106</v>
      </c>
      <c r="G92" s="195">
        <v>15.8</v>
      </c>
      <c r="H92" s="195">
        <v>9.8</v>
      </c>
      <c r="I92" s="195">
        <v>13.7875</v>
      </c>
      <c r="J92" s="198">
        <v>10.6</v>
      </c>
      <c r="K92" s="56">
        <v>56.28375</v>
      </c>
      <c r="L92" s="56">
        <v>15.2675</v>
      </c>
      <c r="M92" s="56">
        <v>1048.40125</v>
      </c>
      <c r="N92" s="204">
        <f t="shared" si="12"/>
        <v>0.05368531370980338</v>
      </c>
      <c r="O92" s="204">
        <f t="shared" si="13"/>
        <v>0.014562649558077121</v>
      </c>
      <c r="P92" s="3">
        <v>1</v>
      </c>
      <c r="Q92" s="21">
        <f t="shared" si="14"/>
        <v>99999999</v>
      </c>
      <c r="R92" s="21">
        <f t="shared" si="15"/>
        <v>-99999999</v>
      </c>
    </row>
    <row r="93" spans="1:18" ht="12.75">
      <c r="A93" s="203" t="s">
        <v>606</v>
      </c>
      <c r="B93" s="304">
        <v>27546</v>
      </c>
      <c r="C93" s="191">
        <f t="shared" si="8"/>
        <v>0.203</v>
      </c>
      <c r="D93" s="191">
        <f t="shared" si="9"/>
        <v>0.125</v>
      </c>
      <c r="E93" s="215">
        <f t="shared" si="10"/>
        <v>0.1405</v>
      </c>
      <c r="F93" s="215">
        <f t="shared" si="11"/>
        <v>0.10875</v>
      </c>
      <c r="G93" s="195">
        <v>20.3</v>
      </c>
      <c r="H93" s="195">
        <v>12.5</v>
      </c>
      <c r="I93" s="195">
        <v>14.05</v>
      </c>
      <c r="J93" s="198">
        <v>10.875</v>
      </c>
      <c r="K93" s="56">
        <v>84.44625</v>
      </c>
      <c r="L93" s="56">
        <v>39.62375</v>
      </c>
      <c r="M93" s="56">
        <v>1076.87375</v>
      </c>
      <c r="N93" s="204">
        <f t="shared" si="12"/>
        <v>0.07841796682294466</v>
      </c>
      <c r="O93" s="204">
        <f t="shared" si="13"/>
        <v>0.03679516749293964</v>
      </c>
      <c r="P93" s="3">
        <v>-1</v>
      </c>
      <c r="Q93" s="21">
        <f t="shared" si="14"/>
        <v>0</v>
      </c>
      <c r="R93" s="21">
        <f t="shared" si="15"/>
        <v>0</v>
      </c>
    </row>
    <row r="94" spans="1:18" ht="12.75">
      <c r="A94" s="203" t="s">
        <v>607</v>
      </c>
      <c r="B94" s="304">
        <v>27638</v>
      </c>
      <c r="C94" s="191">
        <f t="shared" si="8"/>
        <v>0.158</v>
      </c>
      <c r="D94" s="191">
        <f t="shared" si="9"/>
        <v>0.1</v>
      </c>
      <c r="E94" s="215">
        <f t="shared" si="10"/>
        <v>0.142</v>
      </c>
      <c r="F94" s="215">
        <f t="shared" si="11"/>
        <v>0.108125</v>
      </c>
      <c r="G94" s="195">
        <v>15.8</v>
      </c>
      <c r="H94" s="195">
        <v>10</v>
      </c>
      <c r="I94" s="195">
        <v>14.2</v>
      </c>
      <c r="J94" s="198">
        <v>10.8125</v>
      </c>
      <c r="K94" s="56">
        <v>56.8725</v>
      </c>
      <c r="L94" s="56">
        <v>10.0225</v>
      </c>
      <c r="M94" s="56">
        <v>1103.195</v>
      </c>
      <c r="N94" s="204">
        <f t="shared" si="12"/>
        <v>0.05155253604303863</v>
      </c>
      <c r="O94" s="204">
        <f t="shared" si="13"/>
        <v>0.009084975910877044</v>
      </c>
      <c r="P94" s="3">
        <v>-1</v>
      </c>
      <c r="Q94" s="21">
        <f t="shared" si="14"/>
        <v>0</v>
      </c>
      <c r="R94" s="21">
        <f t="shared" si="15"/>
        <v>0</v>
      </c>
    </row>
    <row r="95" spans="1:18" ht="12.75">
      <c r="A95" s="203" t="s">
        <v>608</v>
      </c>
      <c r="B95" s="304">
        <v>27729</v>
      </c>
      <c r="C95" s="191">
        <f t="shared" si="8"/>
        <v>0.14400000000000002</v>
      </c>
      <c r="D95" s="191">
        <f t="shared" si="9"/>
        <v>0.1</v>
      </c>
      <c r="E95" s="215">
        <f t="shared" si="10"/>
        <v>0.14</v>
      </c>
      <c r="F95" s="215">
        <f t="shared" si="11"/>
        <v>0.106</v>
      </c>
      <c r="G95" s="195">
        <v>14.4</v>
      </c>
      <c r="H95" s="195">
        <v>10</v>
      </c>
      <c r="I95" s="195">
        <v>14</v>
      </c>
      <c r="J95" s="198">
        <v>10.6</v>
      </c>
      <c r="K95" s="56">
        <v>84.08125</v>
      </c>
      <c r="L95" s="56">
        <v>35.50875</v>
      </c>
      <c r="M95" s="56">
        <v>1129.5075</v>
      </c>
      <c r="N95" s="204">
        <f t="shared" si="12"/>
        <v>0.07444063009763105</v>
      </c>
      <c r="O95" s="204">
        <f t="shared" si="13"/>
        <v>0.031437374253823015</v>
      </c>
      <c r="P95" s="3">
        <v>-1</v>
      </c>
      <c r="Q95" s="21">
        <f t="shared" si="14"/>
        <v>0</v>
      </c>
      <c r="R95" s="21">
        <f t="shared" si="15"/>
        <v>0</v>
      </c>
    </row>
    <row r="96" spans="1:18" ht="12.75">
      <c r="A96" s="203" t="s">
        <v>609</v>
      </c>
      <c r="B96" s="304">
        <v>27820</v>
      </c>
      <c r="C96" s="191">
        <f t="shared" si="8"/>
        <v>0.154</v>
      </c>
      <c r="D96" s="191">
        <f t="shared" si="9"/>
        <v>0.096</v>
      </c>
      <c r="E96" s="215">
        <f t="shared" si="10"/>
        <v>0.141125</v>
      </c>
      <c r="F96" s="215">
        <f t="shared" si="11"/>
        <v>0.10400000000000001</v>
      </c>
      <c r="G96" s="195">
        <v>15.4</v>
      </c>
      <c r="H96" s="195">
        <v>9.6</v>
      </c>
      <c r="I96" s="195">
        <v>14.1125</v>
      </c>
      <c r="J96" s="198">
        <v>10.4</v>
      </c>
      <c r="K96" s="56">
        <v>108.21</v>
      </c>
      <c r="L96" s="56">
        <v>58.26375</v>
      </c>
      <c r="M96" s="56">
        <v>1158.07</v>
      </c>
      <c r="N96" s="204">
        <f t="shared" si="12"/>
        <v>0.09343994749885585</v>
      </c>
      <c r="O96" s="204">
        <f t="shared" si="13"/>
        <v>0.05031107791411573</v>
      </c>
      <c r="P96" s="3">
        <v>-1</v>
      </c>
      <c r="Q96" s="21">
        <f t="shared" si="14"/>
        <v>0</v>
      </c>
      <c r="R96" s="21">
        <f t="shared" si="15"/>
        <v>0</v>
      </c>
    </row>
    <row r="97" spans="1:18" ht="12.75">
      <c r="A97" s="203" t="s">
        <v>610</v>
      </c>
      <c r="B97" s="304">
        <v>27912</v>
      </c>
      <c r="C97" s="191">
        <f t="shared" si="8"/>
        <v>0.19399999999999998</v>
      </c>
      <c r="D97" s="191">
        <f t="shared" si="9"/>
        <v>0.096</v>
      </c>
      <c r="E97" s="215">
        <f t="shared" si="10"/>
        <v>0.15262499999999998</v>
      </c>
      <c r="F97" s="215">
        <f t="shared" si="11"/>
        <v>0.10325</v>
      </c>
      <c r="G97" s="195">
        <v>19.4</v>
      </c>
      <c r="H97" s="195">
        <v>9.6</v>
      </c>
      <c r="I97" s="195">
        <v>15.2625</v>
      </c>
      <c r="J97" s="198">
        <v>10.325</v>
      </c>
      <c r="K97" s="56">
        <v>135.7325</v>
      </c>
      <c r="L97" s="56">
        <v>81.92375</v>
      </c>
      <c r="M97" s="56">
        <v>1186.7512499999998</v>
      </c>
      <c r="N97" s="204">
        <f t="shared" si="12"/>
        <v>0.11437316792377511</v>
      </c>
      <c r="O97" s="204">
        <f t="shared" si="13"/>
        <v>0.0690319475121682</v>
      </c>
      <c r="P97" s="3">
        <v>-1</v>
      </c>
      <c r="Q97" s="21">
        <f t="shared" si="14"/>
        <v>0</v>
      </c>
      <c r="R97" s="21">
        <f t="shared" si="15"/>
        <v>0</v>
      </c>
    </row>
    <row r="98" spans="1:18" ht="12.75">
      <c r="A98" s="203" t="s">
        <v>611</v>
      </c>
      <c r="B98" s="304">
        <v>28004</v>
      </c>
      <c r="C98" s="191">
        <f t="shared" si="8"/>
        <v>0.11900000000000001</v>
      </c>
      <c r="D98" s="191">
        <f t="shared" si="9"/>
        <v>0.095</v>
      </c>
      <c r="E98" s="215">
        <f t="shared" si="10"/>
        <v>0.154</v>
      </c>
      <c r="F98" s="215">
        <f t="shared" si="11"/>
        <v>0.1025</v>
      </c>
      <c r="G98" s="195">
        <v>11.9</v>
      </c>
      <c r="H98" s="195">
        <v>9.5</v>
      </c>
      <c r="I98" s="195">
        <v>15.4</v>
      </c>
      <c r="J98" s="198">
        <v>10.25</v>
      </c>
      <c r="K98" s="56">
        <v>159.47125</v>
      </c>
      <c r="L98" s="56">
        <v>106.24125</v>
      </c>
      <c r="M98" s="56">
        <v>1215.365</v>
      </c>
      <c r="N98" s="204">
        <f t="shared" si="12"/>
        <v>0.13121263982425033</v>
      </c>
      <c r="O98" s="204">
        <f t="shared" si="13"/>
        <v>0.08741509752214355</v>
      </c>
      <c r="P98" s="3">
        <v>-1</v>
      </c>
      <c r="Q98" s="21">
        <f t="shared" si="14"/>
        <v>0</v>
      </c>
      <c r="R98" s="21">
        <f t="shared" si="15"/>
        <v>0</v>
      </c>
    </row>
    <row r="99" spans="1:18" ht="12.75">
      <c r="A99" s="203" t="s">
        <v>612</v>
      </c>
      <c r="B99" s="304">
        <v>28095</v>
      </c>
      <c r="C99" s="191">
        <f t="shared" si="8"/>
        <v>0.128</v>
      </c>
      <c r="D99" s="191">
        <f t="shared" si="9"/>
        <v>0.08900000000000001</v>
      </c>
      <c r="E99" s="215">
        <f t="shared" si="10"/>
        <v>0.15725</v>
      </c>
      <c r="F99" s="215">
        <f t="shared" si="11"/>
        <v>0.099875</v>
      </c>
      <c r="G99" s="195">
        <v>12.8</v>
      </c>
      <c r="H99" s="195">
        <v>8.9</v>
      </c>
      <c r="I99" s="195">
        <v>15.725</v>
      </c>
      <c r="J99" s="198">
        <v>9.9875</v>
      </c>
      <c r="K99" s="56">
        <v>163.36</v>
      </c>
      <c r="L99" s="56">
        <v>109.0875</v>
      </c>
      <c r="M99" s="56">
        <v>1244.94625</v>
      </c>
      <c r="N99" s="204">
        <f t="shared" si="12"/>
        <v>0.1312185164620561</v>
      </c>
      <c r="O99" s="204">
        <f t="shared" si="13"/>
        <v>0.08762426490300285</v>
      </c>
      <c r="P99" s="3">
        <v>-1</v>
      </c>
      <c r="Q99" s="21">
        <f t="shared" si="14"/>
        <v>0</v>
      </c>
      <c r="R99" s="21">
        <f t="shared" si="15"/>
        <v>0</v>
      </c>
    </row>
    <row r="100" spans="1:18" ht="12.75">
      <c r="A100" s="203" t="s">
        <v>613</v>
      </c>
      <c r="B100" s="304">
        <v>28185</v>
      </c>
      <c r="C100" s="191">
        <f t="shared" si="8"/>
        <v>0.188</v>
      </c>
      <c r="D100" s="191">
        <f t="shared" si="9"/>
        <v>0.08</v>
      </c>
      <c r="E100" s="215">
        <f t="shared" si="10"/>
        <v>0.161</v>
      </c>
      <c r="F100" s="215">
        <f t="shared" si="11"/>
        <v>0.09762499999999999</v>
      </c>
      <c r="G100" s="195">
        <v>18.8</v>
      </c>
      <c r="H100" s="195">
        <v>8</v>
      </c>
      <c r="I100" s="195">
        <v>16.1</v>
      </c>
      <c r="J100" s="198">
        <v>9.7625</v>
      </c>
      <c r="K100" s="56">
        <v>140.945</v>
      </c>
      <c r="L100" s="56">
        <v>84.975</v>
      </c>
      <c r="M100" s="56">
        <v>1275.7662500000001</v>
      </c>
      <c r="N100" s="204">
        <f t="shared" si="12"/>
        <v>0.11047870250525908</v>
      </c>
      <c r="O100" s="204">
        <f t="shared" si="13"/>
        <v>0.06660702930493731</v>
      </c>
      <c r="P100" s="3">
        <v>-1</v>
      </c>
      <c r="Q100" s="21">
        <f t="shared" si="14"/>
        <v>0</v>
      </c>
      <c r="R100" s="21">
        <f t="shared" si="15"/>
        <v>0</v>
      </c>
    </row>
    <row r="101" spans="1:18" ht="12.75">
      <c r="A101" s="203" t="s">
        <v>614</v>
      </c>
      <c r="B101" s="304">
        <v>28277</v>
      </c>
      <c r="C101" s="191">
        <f t="shared" si="8"/>
        <v>0.12</v>
      </c>
      <c r="D101" s="191">
        <f t="shared" si="9"/>
        <v>0.085</v>
      </c>
      <c r="E101" s="215">
        <f t="shared" si="10"/>
        <v>0.150625</v>
      </c>
      <c r="F101" s="215">
        <f t="shared" si="11"/>
        <v>0.092625</v>
      </c>
      <c r="G101" s="195">
        <v>12</v>
      </c>
      <c r="H101" s="195">
        <v>8.5</v>
      </c>
      <c r="I101" s="195">
        <v>15.0625</v>
      </c>
      <c r="J101" s="198">
        <v>9.2625</v>
      </c>
      <c r="K101" s="56">
        <v>132.1675</v>
      </c>
      <c r="L101" s="56">
        <v>79.38125</v>
      </c>
      <c r="M101" s="56">
        <v>1303.02875</v>
      </c>
      <c r="N101" s="204">
        <f t="shared" si="12"/>
        <v>0.10143099298461372</v>
      </c>
      <c r="O101" s="204">
        <f t="shared" si="13"/>
        <v>0.06092056679486158</v>
      </c>
      <c r="P101" s="3">
        <v>-1</v>
      </c>
      <c r="Q101" s="21">
        <f t="shared" si="14"/>
        <v>0</v>
      </c>
      <c r="R101" s="21">
        <f t="shared" si="15"/>
        <v>0</v>
      </c>
    </row>
    <row r="102" spans="1:18" ht="12.75">
      <c r="A102" s="203" t="s">
        <v>615</v>
      </c>
      <c r="B102" s="304">
        <v>28369</v>
      </c>
      <c r="C102" s="191">
        <f t="shared" si="8"/>
        <v>0.154</v>
      </c>
      <c r="D102" s="191">
        <f t="shared" si="9"/>
        <v>0.09</v>
      </c>
      <c r="E102" s="215">
        <f t="shared" si="10"/>
        <v>0.15012499999999998</v>
      </c>
      <c r="F102" s="215">
        <f t="shared" si="11"/>
        <v>0.091375</v>
      </c>
      <c r="G102" s="195">
        <v>15.4</v>
      </c>
      <c r="H102" s="195">
        <v>9</v>
      </c>
      <c r="I102" s="195">
        <v>15.0125</v>
      </c>
      <c r="J102" s="198">
        <v>9.1375</v>
      </c>
      <c r="K102" s="56">
        <v>151.91125</v>
      </c>
      <c r="L102" s="56">
        <v>98.29125</v>
      </c>
      <c r="M102" s="56">
        <v>1334.925</v>
      </c>
      <c r="N102" s="204">
        <f t="shared" si="12"/>
        <v>0.11379759162499765</v>
      </c>
      <c r="O102" s="204">
        <f t="shared" si="13"/>
        <v>0.07363054104163155</v>
      </c>
      <c r="P102" s="3">
        <v>-1</v>
      </c>
      <c r="Q102" s="21">
        <f t="shared" si="14"/>
        <v>0</v>
      </c>
      <c r="R102" s="21">
        <f t="shared" si="15"/>
        <v>0</v>
      </c>
    </row>
    <row r="103" spans="1:18" ht="12.75">
      <c r="A103" s="203" t="s">
        <v>616</v>
      </c>
      <c r="B103" s="304">
        <v>28460</v>
      </c>
      <c r="C103" s="191">
        <f t="shared" si="8"/>
        <v>0.105</v>
      </c>
      <c r="D103" s="191">
        <f t="shared" si="9"/>
        <v>0.094</v>
      </c>
      <c r="E103" s="215">
        <f t="shared" si="10"/>
        <v>0.14525</v>
      </c>
      <c r="F103" s="215">
        <f t="shared" si="11"/>
        <v>0.090625</v>
      </c>
      <c r="G103" s="195">
        <v>10.5</v>
      </c>
      <c r="H103" s="195">
        <v>9.4</v>
      </c>
      <c r="I103" s="195">
        <v>14.525</v>
      </c>
      <c r="J103" s="198">
        <v>9.0625</v>
      </c>
      <c r="K103" s="56">
        <v>149.15875</v>
      </c>
      <c r="L103" s="56">
        <v>95.92625</v>
      </c>
      <c r="M103" s="56">
        <v>1369.065</v>
      </c>
      <c r="N103" s="204">
        <f t="shared" si="12"/>
        <v>0.10894935594730709</v>
      </c>
      <c r="O103" s="204">
        <f t="shared" si="13"/>
        <v>0.07006698001921019</v>
      </c>
      <c r="P103" s="3">
        <v>-1</v>
      </c>
      <c r="Q103" s="21">
        <f t="shared" si="14"/>
        <v>0</v>
      </c>
      <c r="R103" s="21">
        <f t="shared" si="15"/>
        <v>0</v>
      </c>
    </row>
    <row r="104" spans="1:18" ht="12.75">
      <c r="A104" s="203" t="s">
        <v>617</v>
      </c>
      <c r="B104" s="304">
        <v>28550</v>
      </c>
      <c r="C104" s="191">
        <f t="shared" si="8"/>
        <v>0.161</v>
      </c>
      <c r="D104" s="191">
        <f t="shared" si="9"/>
        <v>0.094</v>
      </c>
      <c r="E104" s="215">
        <f t="shared" si="10"/>
        <v>0.146125</v>
      </c>
      <c r="F104" s="215">
        <f t="shared" si="11"/>
        <v>0.090375</v>
      </c>
      <c r="G104" s="195">
        <v>16.1</v>
      </c>
      <c r="H104" s="195">
        <v>9.4</v>
      </c>
      <c r="I104" s="195">
        <v>14.6125</v>
      </c>
      <c r="J104" s="198">
        <v>9.0375</v>
      </c>
      <c r="K104" s="56">
        <v>141.4325</v>
      </c>
      <c r="L104" s="56">
        <v>86.2925</v>
      </c>
      <c r="M104" s="56">
        <v>1403.49875</v>
      </c>
      <c r="N104" s="204">
        <f t="shared" si="12"/>
        <v>0.10077137582060547</v>
      </c>
      <c r="O104" s="204">
        <f t="shared" si="13"/>
        <v>0.061483845283082726</v>
      </c>
      <c r="P104" s="3">
        <v>-1</v>
      </c>
      <c r="Q104" s="21">
        <f t="shared" si="14"/>
        <v>0</v>
      </c>
      <c r="R104" s="21">
        <f t="shared" si="15"/>
        <v>0</v>
      </c>
    </row>
    <row r="105" spans="1:18" ht="12.75">
      <c r="A105" s="203" t="s">
        <v>618</v>
      </c>
      <c r="B105" s="304">
        <v>28642</v>
      </c>
      <c r="C105" s="191">
        <f t="shared" si="8"/>
        <v>0.126</v>
      </c>
      <c r="D105" s="191">
        <f t="shared" si="9"/>
        <v>0.085</v>
      </c>
      <c r="E105" s="215">
        <f t="shared" si="10"/>
        <v>0.137625</v>
      </c>
      <c r="F105" s="215">
        <f t="shared" si="11"/>
        <v>0.08900000000000001</v>
      </c>
      <c r="G105" s="195">
        <v>12.6</v>
      </c>
      <c r="H105" s="195">
        <v>8.5</v>
      </c>
      <c r="I105" s="195">
        <v>13.7625</v>
      </c>
      <c r="J105" s="198">
        <v>8.9</v>
      </c>
      <c r="K105" s="56">
        <v>151.71125</v>
      </c>
      <c r="L105" s="56">
        <v>97.01875</v>
      </c>
      <c r="M105" s="56">
        <v>1441.5675</v>
      </c>
      <c r="N105" s="204">
        <f t="shared" si="12"/>
        <v>0.1052404760789904</v>
      </c>
      <c r="O105" s="204">
        <f t="shared" si="13"/>
        <v>0.06730087214091604</v>
      </c>
      <c r="P105" s="3">
        <v>-1</v>
      </c>
      <c r="Q105" s="21">
        <f t="shared" si="14"/>
        <v>0</v>
      </c>
      <c r="R105" s="21">
        <f t="shared" si="15"/>
        <v>0</v>
      </c>
    </row>
    <row r="106" spans="1:18" ht="12.75">
      <c r="A106" s="203" t="s">
        <v>619</v>
      </c>
      <c r="B106" s="304">
        <v>28734</v>
      </c>
      <c r="C106" s="191">
        <f t="shared" si="8"/>
        <v>0.132</v>
      </c>
      <c r="D106" s="191">
        <f t="shared" si="9"/>
        <v>0.08800000000000001</v>
      </c>
      <c r="E106" s="215">
        <f t="shared" si="10"/>
        <v>0.13925</v>
      </c>
      <c r="F106" s="215">
        <f t="shared" si="11"/>
        <v>0.088125</v>
      </c>
      <c r="G106" s="195">
        <v>13.2</v>
      </c>
      <c r="H106" s="195">
        <v>8.8</v>
      </c>
      <c r="I106" s="195">
        <v>13.925</v>
      </c>
      <c r="J106" s="198">
        <v>8.8125</v>
      </c>
      <c r="K106" s="56">
        <v>170.0625</v>
      </c>
      <c r="L106" s="56">
        <v>112.4225</v>
      </c>
      <c r="M106" s="56">
        <v>1480.90375</v>
      </c>
      <c r="N106" s="204">
        <f t="shared" si="12"/>
        <v>0.11483697032977329</v>
      </c>
      <c r="O106" s="204">
        <f t="shared" si="13"/>
        <v>0.0759147918965024</v>
      </c>
      <c r="P106" s="3">
        <v>-1</v>
      </c>
      <c r="Q106" s="21">
        <f t="shared" si="14"/>
        <v>0</v>
      </c>
      <c r="R106" s="21">
        <f t="shared" si="15"/>
        <v>0</v>
      </c>
    </row>
    <row r="107" spans="1:18" ht="12.75">
      <c r="A107" s="203" t="s">
        <v>620</v>
      </c>
      <c r="B107" s="304">
        <v>28825</v>
      </c>
      <c r="C107" s="191">
        <f t="shared" si="8"/>
        <v>0.111</v>
      </c>
      <c r="D107" s="191">
        <f t="shared" si="9"/>
        <v>0.08800000000000001</v>
      </c>
      <c r="E107" s="215">
        <f t="shared" si="10"/>
        <v>0.137125</v>
      </c>
      <c r="F107" s="215">
        <f t="shared" si="11"/>
        <v>0.08800000000000001</v>
      </c>
      <c r="G107" s="195">
        <v>11.1</v>
      </c>
      <c r="H107" s="195">
        <v>8.8</v>
      </c>
      <c r="I107" s="195">
        <v>13.7125</v>
      </c>
      <c r="J107" s="198">
        <v>8.8</v>
      </c>
      <c r="K107" s="56">
        <v>168.615</v>
      </c>
      <c r="L107" s="56">
        <v>110.39875</v>
      </c>
      <c r="M107" s="56">
        <v>1521.9862500000002</v>
      </c>
      <c r="N107" s="204">
        <f t="shared" si="12"/>
        <v>0.11078615197739138</v>
      </c>
      <c r="O107" s="204">
        <f t="shared" si="13"/>
        <v>0.07253597067647621</v>
      </c>
      <c r="P107" s="3">
        <v>-1</v>
      </c>
      <c r="Q107" s="21">
        <f t="shared" si="14"/>
        <v>0</v>
      </c>
      <c r="R107" s="21">
        <f t="shared" si="15"/>
        <v>0</v>
      </c>
    </row>
    <row r="108" spans="1:18" ht="12.75">
      <c r="A108" s="203" t="s">
        <v>621</v>
      </c>
      <c r="B108" s="304">
        <v>28915</v>
      </c>
      <c r="C108" s="191">
        <f t="shared" si="8"/>
        <v>0.11900000000000001</v>
      </c>
      <c r="D108" s="191">
        <f t="shared" si="9"/>
        <v>0.094</v>
      </c>
      <c r="E108" s="215">
        <f t="shared" si="10"/>
        <v>0.1285</v>
      </c>
      <c r="F108" s="215">
        <f t="shared" si="11"/>
        <v>0.08975</v>
      </c>
      <c r="G108" s="195">
        <v>11.9</v>
      </c>
      <c r="H108" s="195">
        <v>9.4</v>
      </c>
      <c r="I108" s="195">
        <v>12.85</v>
      </c>
      <c r="J108" s="198">
        <v>8.975</v>
      </c>
      <c r="K108" s="56">
        <v>195.1525</v>
      </c>
      <c r="L108" s="56">
        <v>137.15625</v>
      </c>
      <c r="M108" s="56">
        <v>1566.13875</v>
      </c>
      <c r="N108" s="204">
        <f t="shared" si="12"/>
        <v>0.12460741425368602</v>
      </c>
      <c r="O108" s="204">
        <f t="shared" si="13"/>
        <v>0.08757605288803434</v>
      </c>
      <c r="P108" s="3">
        <v>-1</v>
      </c>
      <c r="Q108" s="21">
        <f t="shared" si="14"/>
        <v>0</v>
      </c>
      <c r="R108" s="21">
        <f t="shared" si="15"/>
        <v>0</v>
      </c>
    </row>
    <row r="109" spans="1:18" ht="12.75">
      <c r="A109" s="203" t="s">
        <v>622</v>
      </c>
      <c r="B109" s="304">
        <v>29007</v>
      </c>
      <c r="C109" s="191">
        <f t="shared" si="8"/>
        <v>0.10300000000000001</v>
      </c>
      <c r="D109" s="191">
        <f t="shared" si="9"/>
        <v>0.08800000000000001</v>
      </c>
      <c r="E109" s="215">
        <f t="shared" si="10"/>
        <v>0.126375</v>
      </c>
      <c r="F109" s="215">
        <f t="shared" si="11"/>
        <v>0.090125</v>
      </c>
      <c r="G109" s="195">
        <v>10.3</v>
      </c>
      <c r="H109" s="195">
        <v>8.8</v>
      </c>
      <c r="I109" s="195">
        <v>12.6375</v>
      </c>
      <c r="J109" s="198">
        <v>9.0125</v>
      </c>
      <c r="K109" s="56">
        <v>205.29625</v>
      </c>
      <c r="L109" s="56">
        <v>145.48625</v>
      </c>
      <c r="M109" s="56">
        <v>1609.7525</v>
      </c>
      <c r="N109" s="204">
        <f t="shared" si="12"/>
        <v>0.12753280395588762</v>
      </c>
      <c r="O109" s="204">
        <f t="shared" si="13"/>
        <v>0.09037802395088687</v>
      </c>
      <c r="P109" s="3">
        <v>-1</v>
      </c>
      <c r="Q109" s="21">
        <f t="shared" si="14"/>
        <v>0</v>
      </c>
      <c r="R109" s="21">
        <f t="shared" si="15"/>
        <v>0</v>
      </c>
    </row>
    <row r="110" spans="1:18" ht="12.75">
      <c r="A110" s="203" t="s">
        <v>623</v>
      </c>
      <c r="B110" s="304">
        <v>29099</v>
      </c>
      <c r="C110" s="191">
        <f t="shared" si="8"/>
        <v>0.147</v>
      </c>
      <c r="D110" s="191">
        <f t="shared" si="9"/>
        <v>0.084</v>
      </c>
      <c r="E110" s="215">
        <f t="shared" si="10"/>
        <v>0.1255</v>
      </c>
      <c r="F110" s="215">
        <f t="shared" si="11"/>
        <v>0.089375</v>
      </c>
      <c r="G110" s="195">
        <v>14.7</v>
      </c>
      <c r="H110" s="195">
        <v>8.4</v>
      </c>
      <c r="I110" s="195">
        <v>12.55</v>
      </c>
      <c r="J110" s="198">
        <v>8.9375</v>
      </c>
      <c r="K110" s="56">
        <v>226.61875</v>
      </c>
      <c r="L110" s="56">
        <v>165.16375</v>
      </c>
      <c r="M110" s="56">
        <v>1654.705</v>
      </c>
      <c r="N110" s="204">
        <f t="shared" si="12"/>
        <v>0.1369541700786545</v>
      </c>
      <c r="O110" s="204">
        <f t="shared" si="13"/>
        <v>0.09981461952432609</v>
      </c>
      <c r="P110" s="3">
        <v>-1</v>
      </c>
      <c r="Q110" s="21">
        <f t="shared" si="14"/>
        <v>0</v>
      </c>
      <c r="R110" s="21">
        <f t="shared" si="15"/>
        <v>0</v>
      </c>
    </row>
    <row r="111" spans="1:18" ht="12.75">
      <c r="A111" s="203" t="s">
        <v>624</v>
      </c>
      <c r="B111" s="304">
        <v>29190</v>
      </c>
      <c r="C111" s="191">
        <f t="shared" si="8"/>
        <v>0.11</v>
      </c>
      <c r="D111" s="191">
        <f t="shared" si="9"/>
        <v>0.08900000000000001</v>
      </c>
      <c r="E111" s="215">
        <f t="shared" si="10"/>
        <v>0.12612500000000001</v>
      </c>
      <c r="F111" s="215">
        <f t="shared" si="11"/>
        <v>0.08875</v>
      </c>
      <c r="G111" s="195">
        <v>11</v>
      </c>
      <c r="H111" s="195">
        <v>8.9</v>
      </c>
      <c r="I111" s="195">
        <v>12.6125</v>
      </c>
      <c r="J111" s="198">
        <v>8.875</v>
      </c>
      <c r="K111" s="56">
        <v>237.65</v>
      </c>
      <c r="L111" s="56">
        <v>174.79375</v>
      </c>
      <c r="M111" s="56">
        <v>1700.9025</v>
      </c>
      <c r="N111" s="204">
        <f t="shared" si="12"/>
        <v>0.13971994279507496</v>
      </c>
      <c r="O111" s="204">
        <f t="shared" si="13"/>
        <v>0.10276529665868561</v>
      </c>
      <c r="P111" s="3">
        <v>-1</v>
      </c>
      <c r="Q111" s="21">
        <f t="shared" si="14"/>
        <v>0</v>
      </c>
      <c r="R111" s="21">
        <f t="shared" si="15"/>
        <v>0</v>
      </c>
    </row>
    <row r="112" spans="1:18" ht="12.75">
      <c r="A112" s="203" t="s">
        <v>15</v>
      </c>
      <c r="B112" s="304">
        <v>29281</v>
      </c>
      <c r="C112" s="191">
        <f t="shared" si="8"/>
        <v>0.14300000000000002</v>
      </c>
      <c r="D112" s="191">
        <f t="shared" si="9"/>
        <v>0.095</v>
      </c>
      <c r="E112" s="215">
        <f t="shared" si="10"/>
        <v>0.123875</v>
      </c>
      <c r="F112" s="215">
        <f t="shared" si="11"/>
        <v>0.088875</v>
      </c>
      <c r="G112" s="195">
        <v>14.3</v>
      </c>
      <c r="H112" s="195">
        <v>9.5</v>
      </c>
      <c r="I112" s="195">
        <v>12.3875</v>
      </c>
      <c r="J112" s="198">
        <v>8.8875</v>
      </c>
      <c r="K112" s="56">
        <v>242.5125</v>
      </c>
      <c r="L112" s="56">
        <v>176.8475</v>
      </c>
      <c r="M112" s="56">
        <v>1751.54</v>
      </c>
      <c r="N112" s="204">
        <f t="shared" si="12"/>
        <v>0.13845672950660562</v>
      </c>
      <c r="O112" s="204">
        <f t="shared" si="13"/>
        <v>0.1009668634458819</v>
      </c>
      <c r="P112" s="3">
        <v>1</v>
      </c>
      <c r="Q112" s="21">
        <f t="shared" si="14"/>
        <v>99999999</v>
      </c>
      <c r="R112" s="21">
        <f t="shared" si="15"/>
        <v>-99999999</v>
      </c>
    </row>
    <row r="113" spans="1:18" ht="12.75">
      <c r="A113" s="203" t="s">
        <v>16</v>
      </c>
      <c r="B113" s="304">
        <v>29373</v>
      </c>
      <c r="C113" s="191">
        <f t="shared" si="8"/>
        <v>0.138</v>
      </c>
      <c r="D113" s="191">
        <f t="shared" si="9"/>
        <v>0.099</v>
      </c>
      <c r="E113" s="215">
        <f t="shared" si="10"/>
        <v>0.125375</v>
      </c>
      <c r="F113" s="215">
        <f t="shared" si="11"/>
        <v>0.090625</v>
      </c>
      <c r="G113" s="195">
        <v>13.8</v>
      </c>
      <c r="H113" s="195">
        <v>9.9</v>
      </c>
      <c r="I113" s="195">
        <v>12.5375</v>
      </c>
      <c r="J113" s="198">
        <v>9.0625</v>
      </c>
      <c r="K113" s="56">
        <v>252.84</v>
      </c>
      <c r="L113" s="56">
        <v>185.60375</v>
      </c>
      <c r="M113" s="56">
        <v>1797.3112499999997</v>
      </c>
      <c r="N113" s="204">
        <f t="shared" si="12"/>
        <v>0.1406768026406111</v>
      </c>
      <c r="O113" s="204">
        <f t="shared" si="13"/>
        <v>0.10326745019817798</v>
      </c>
      <c r="P113" s="3">
        <v>1</v>
      </c>
      <c r="Q113" s="21">
        <f t="shared" si="14"/>
        <v>99999999</v>
      </c>
      <c r="R113" s="21">
        <f t="shared" si="15"/>
        <v>-99999999</v>
      </c>
    </row>
    <row r="114" spans="1:18" ht="12.75">
      <c r="A114" s="203" t="s">
        <v>17</v>
      </c>
      <c r="B114" s="304">
        <v>29465</v>
      </c>
      <c r="C114" s="191">
        <f t="shared" si="8"/>
        <v>0.13699999999999998</v>
      </c>
      <c r="D114" s="191">
        <f t="shared" si="9"/>
        <v>0.1</v>
      </c>
      <c r="E114" s="215">
        <f t="shared" si="10"/>
        <v>0.126</v>
      </c>
      <c r="F114" s="215">
        <f t="shared" si="11"/>
        <v>0.092125</v>
      </c>
      <c r="G114" s="195">
        <v>13.7</v>
      </c>
      <c r="H114" s="195">
        <v>10</v>
      </c>
      <c r="I114" s="195">
        <v>12.6</v>
      </c>
      <c r="J114" s="198">
        <v>9.2125</v>
      </c>
      <c r="K114" s="56">
        <v>272.13</v>
      </c>
      <c r="L114" s="56">
        <v>201.285</v>
      </c>
      <c r="M114" s="56">
        <v>1846.16</v>
      </c>
      <c r="N114" s="204">
        <f t="shared" si="12"/>
        <v>0.14740325865580448</v>
      </c>
      <c r="O114" s="204">
        <f t="shared" si="13"/>
        <v>0.10902901156996142</v>
      </c>
      <c r="P114" s="3">
        <v>1</v>
      </c>
      <c r="Q114" s="21">
        <f t="shared" si="14"/>
        <v>99999999</v>
      </c>
      <c r="R114" s="21">
        <f t="shared" si="15"/>
        <v>-99999999</v>
      </c>
    </row>
    <row r="115" spans="1:18" ht="12.75">
      <c r="A115" s="203" t="s">
        <v>18</v>
      </c>
      <c r="B115" s="304">
        <v>29556</v>
      </c>
      <c r="C115" s="191">
        <f t="shared" si="8"/>
        <v>0.11900000000000001</v>
      </c>
      <c r="D115" s="191">
        <f t="shared" si="9"/>
        <v>0.107</v>
      </c>
      <c r="E115" s="215">
        <f t="shared" si="10"/>
        <v>0.127</v>
      </c>
      <c r="F115" s="215">
        <f t="shared" si="11"/>
        <v>0.09449999999999999</v>
      </c>
      <c r="G115" s="195">
        <v>11.9</v>
      </c>
      <c r="H115" s="195">
        <v>10.7</v>
      </c>
      <c r="I115" s="195">
        <v>12.7</v>
      </c>
      <c r="J115" s="198">
        <v>9.45</v>
      </c>
      <c r="K115" s="56">
        <v>292.6</v>
      </c>
      <c r="L115" s="56">
        <v>218.77875</v>
      </c>
      <c r="M115" s="56">
        <v>1901.24875</v>
      </c>
      <c r="N115" s="204">
        <f t="shared" si="12"/>
        <v>0.15389885200450495</v>
      </c>
      <c r="O115" s="204">
        <f t="shared" si="13"/>
        <v>0.11507108157204575</v>
      </c>
      <c r="P115" s="3">
        <v>-1</v>
      </c>
      <c r="Q115" s="21">
        <f t="shared" si="14"/>
        <v>0</v>
      </c>
      <c r="R115" s="21">
        <f t="shared" si="15"/>
        <v>0</v>
      </c>
    </row>
    <row r="116" spans="1:18" ht="12.75">
      <c r="A116" s="203" t="s">
        <v>19</v>
      </c>
      <c r="B116" s="304">
        <v>29646</v>
      </c>
      <c r="C116" s="191">
        <f t="shared" si="8"/>
        <v>0.161</v>
      </c>
      <c r="D116" s="191">
        <f t="shared" si="9"/>
        <v>0.098</v>
      </c>
      <c r="E116" s="215">
        <f t="shared" si="10"/>
        <v>0.13225</v>
      </c>
      <c r="F116" s="215">
        <f t="shared" si="11"/>
        <v>0.095</v>
      </c>
      <c r="G116" s="195">
        <v>16.1</v>
      </c>
      <c r="H116" s="195">
        <v>9.8</v>
      </c>
      <c r="I116" s="195">
        <v>13.225</v>
      </c>
      <c r="J116" s="198">
        <v>9.5</v>
      </c>
      <c r="K116" s="56">
        <v>277.22625</v>
      </c>
      <c r="L116" s="56">
        <v>200.0325</v>
      </c>
      <c r="M116" s="56">
        <v>1955.76125</v>
      </c>
      <c r="N116" s="204">
        <f t="shared" si="12"/>
        <v>0.14174851352638262</v>
      </c>
      <c r="O116" s="204">
        <f t="shared" si="13"/>
        <v>0.10227858845245041</v>
      </c>
      <c r="P116" s="3">
        <v>-1</v>
      </c>
      <c r="Q116" s="21">
        <f t="shared" si="14"/>
        <v>0</v>
      </c>
      <c r="R116" s="21">
        <f t="shared" si="15"/>
        <v>0</v>
      </c>
    </row>
    <row r="117" spans="1:18" ht="12.75">
      <c r="A117" s="203" t="s">
        <v>20</v>
      </c>
      <c r="B117" s="304">
        <v>29738</v>
      </c>
      <c r="C117" s="191">
        <f t="shared" si="8"/>
        <v>0.141</v>
      </c>
      <c r="D117" s="191">
        <f t="shared" si="9"/>
        <v>0.099</v>
      </c>
      <c r="E117" s="215">
        <f t="shared" si="10"/>
        <v>0.13699999999999998</v>
      </c>
      <c r="F117" s="215">
        <f t="shared" si="11"/>
        <v>0.09637499999999999</v>
      </c>
      <c r="G117" s="195">
        <v>14.1</v>
      </c>
      <c r="H117" s="195">
        <v>9.9</v>
      </c>
      <c r="I117" s="195">
        <v>13.7</v>
      </c>
      <c r="J117" s="198">
        <v>9.6375</v>
      </c>
      <c r="K117" s="56">
        <v>275.7875</v>
      </c>
      <c r="L117" s="56">
        <v>196.6825</v>
      </c>
      <c r="M117" s="56">
        <v>2011.095</v>
      </c>
      <c r="N117" s="204">
        <f t="shared" si="12"/>
        <v>0.13713300465666714</v>
      </c>
      <c r="O117" s="204">
        <f t="shared" si="13"/>
        <v>0.0977987116471375</v>
      </c>
      <c r="P117" s="3">
        <v>-1</v>
      </c>
      <c r="Q117" s="21">
        <f t="shared" si="14"/>
        <v>0</v>
      </c>
      <c r="R117" s="21">
        <f t="shared" si="15"/>
        <v>0</v>
      </c>
    </row>
    <row r="118" spans="1:18" ht="12.75">
      <c r="A118" s="203" t="s">
        <v>21</v>
      </c>
      <c r="B118" s="304">
        <v>29830</v>
      </c>
      <c r="C118" s="191">
        <f t="shared" si="8"/>
        <v>0.15</v>
      </c>
      <c r="D118" s="191">
        <f t="shared" si="9"/>
        <v>0.115</v>
      </c>
      <c r="E118" s="215">
        <f t="shared" si="10"/>
        <v>0.137375</v>
      </c>
      <c r="F118" s="215">
        <f t="shared" si="11"/>
        <v>0.10025</v>
      </c>
      <c r="G118" s="195">
        <v>15</v>
      </c>
      <c r="H118" s="195">
        <v>11.5</v>
      </c>
      <c r="I118" s="195">
        <v>13.7375</v>
      </c>
      <c r="J118" s="198">
        <v>10.025</v>
      </c>
      <c r="K118" s="56">
        <v>244.26</v>
      </c>
      <c r="L118" s="56">
        <v>161.065</v>
      </c>
      <c r="M118" s="56">
        <v>2070.5675</v>
      </c>
      <c r="N118" s="204">
        <f t="shared" si="12"/>
        <v>0.11796765862499048</v>
      </c>
      <c r="O118" s="204">
        <f t="shared" si="13"/>
        <v>0.07778785284710592</v>
      </c>
      <c r="P118" s="3">
        <v>1</v>
      </c>
      <c r="Q118" s="21">
        <f t="shared" si="14"/>
        <v>99999999</v>
      </c>
      <c r="R118" s="21">
        <f t="shared" si="15"/>
        <v>-99999999</v>
      </c>
    </row>
    <row r="119" spans="1:18" ht="12.75">
      <c r="A119" s="203" t="s">
        <v>22</v>
      </c>
      <c r="B119" s="304">
        <v>29921</v>
      </c>
      <c r="C119" s="191">
        <f t="shared" si="8"/>
        <v>0.139</v>
      </c>
      <c r="D119" s="191">
        <f t="shared" si="9"/>
        <v>0.122</v>
      </c>
      <c r="E119" s="215">
        <f t="shared" si="10"/>
        <v>0.141</v>
      </c>
      <c r="F119" s="215">
        <f t="shared" si="11"/>
        <v>0.104375</v>
      </c>
      <c r="G119" s="195">
        <v>13.9</v>
      </c>
      <c r="H119" s="195">
        <v>12.2</v>
      </c>
      <c r="I119" s="195">
        <v>14.1</v>
      </c>
      <c r="J119" s="198">
        <v>10.4375</v>
      </c>
      <c r="K119" s="56">
        <v>250.0475</v>
      </c>
      <c r="L119" s="56">
        <v>163.0825</v>
      </c>
      <c r="M119" s="56">
        <v>2127.5475</v>
      </c>
      <c r="N119" s="204">
        <f t="shared" si="12"/>
        <v>0.11752851581457054</v>
      </c>
      <c r="O119" s="204">
        <f t="shared" si="13"/>
        <v>0.07665281268690828</v>
      </c>
      <c r="P119" s="3">
        <v>1</v>
      </c>
      <c r="Q119" s="21">
        <f t="shared" si="14"/>
        <v>99999999</v>
      </c>
      <c r="R119" s="21">
        <f t="shared" si="15"/>
        <v>-99999999</v>
      </c>
    </row>
    <row r="120" spans="1:18" ht="12.75">
      <c r="A120" s="203" t="s">
        <v>23</v>
      </c>
      <c r="B120" s="304">
        <v>30011</v>
      </c>
      <c r="C120" s="191">
        <f t="shared" si="8"/>
        <v>0.17600000000000002</v>
      </c>
      <c r="D120" s="191">
        <f t="shared" si="9"/>
        <v>0.11599999999999999</v>
      </c>
      <c r="E120" s="215">
        <f t="shared" si="10"/>
        <v>0.145125</v>
      </c>
      <c r="F120" s="215">
        <f t="shared" si="11"/>
        <v>0.107</v>
      </c>
      <c r="G120" s="195">
        <v>17.6</v>
      </c>
      <c r="H120" s="195">
        <v>11.6</v>
      </c>
      <c r="I120" s="195">
        <v>14.5125</v>
      </c>
      <c r="J120" s="198">
        <v>10.7</v>
      </c>
      <c r="K120" s="56">
        <v>239.2475</v>
      </c>
      <c r="L120" s="56">
        <v>152.765</v>
      </c>
      <c r="M120" s="56">
        <v>2179.5074999999997</v>
      </c>
      <c r="N120" s="204">
        <f t="shared" si="12"/>
        <v>0.10977135889644796</v>
      </c>
      <c r="O120" s="204">
        <f t="shared" si="13"/>
        <v>0.07009152297021232</v>
      </c>
      <c r="P120" s="3">
        <v>1</v>
      </c>
      <c r="Q120" s="21">
        <f t="shared" si="14"/>
        <v>99999999</v>
      </c>
      <c r="R120" s="21">
        <f t="shared" si="15"/>
        <v>-99999999</v>
      </c>
    </row>
    <row r="121" spans="1:18" ht="12.75">
      <c r="A121" s="203" t="s">
        <v>24</v>
      </c>
      <c r="B121" s="304">
        <v>30103</v>
      </c>
      <c r="C121" s="191">
        <f t="shared" si="8"/>
        <v>0.149</v>
      </c>
      <c r="D121" s="191">
        <f t="shared" si="9"/>
        <v>0.11800000000000001</v>
      </c>
      <c r="E121" s="215">
        <f t="shared" si="10"/>
        <v>0.1465</v>
      </c>
      <c r="F121" s="215">
        <f t="shared" si="11"/>
        <v>0.109375</v>
      </c>
      <c r="G121" s="195">
        <v>14.9</v>
      </c>
      <c r="H121" s="195">
        <v>11.8</v>
      </c>
      <c r="I121" s="195">
        <v>14.65</v>
      </c>
      <c r="J121" s="198">
        <v>10.9375</v>
      </c>
      <c r="K121" s="56">
        <v>210.0625</v>
      </c>
      <c r="L121" s="56">
        <v>121.66625</v>
      </c>
      <c r="M121" s="56">
        <v>2234.9975</v>
      </c>
      <c r="N121" s="204">
        <f t="shared" si="12"/>
        <v>0.09398780088120905</v>
      </c>
      <c r="O121" s="204">
        <f t="shared" si="13"/>
        <v>0.05443686178619887</v>
      </c>
      <c r="P121" s="3">
        <v>1</v>
      </c>
      <c r="Q121" s="21">
        <f t="shared" si="14"/>
        <v>99999999</v>
      </c>
      <c r="R121" s="21">
        <f t="shared" si="15"/>
        <v>-99999999</v>
      </c>
    </row>
    <row r="122" spans="1:18" ht="12.75">
      <c r="A122" s="203" t="s">
        <v>25</v>
      </c>
      <c r="B122" s="304">
        <v>30195</v>
      </c>
      <c r="C122" s="191">
        <f t="shared" si="8"/>
        <v>0.174</v>
      </c>
      <c r="D122" s="191">
        <f t="shared" si="9"/>
        <v>0.114</v>
      </c>
      <c r="E122" s="215">
        <f t="shared" si="10"/>
        <v>0.151125</v>
      </c>
      <c r="F122" s="215">
        <f t="shared" si="11"/>
        <v>0.111125</v>
      </c>
      <c r="G122" s="195">
        <v>17.4</v>
      </c>
      <c r="H122" s="195">
        <v>11.4</v>
      </c>
      <c r="I122" s="195">
        <v>15.1125</v>
      </c>
      <c r="J122" s="198">
        <v>11.1125</v>
      </c>
      <c r="K122" s="56">
        <v>188.8025</v>
      </c>
      <c r="L122" s="56">
        <v>98.71125</v>
      </c>
      <c r="M122" s="56">
        <v>2288.23625</v>
      </c>
      <c r="N122" s="204">
        <f t="shared" si="12"/>
        <v>0.0825100555067249</v>
      </c>
      <c r="O122" s="204">
        <f t="shared" si="13"/>
        <v>0.0431385745243744</v>
      </c>
      <c r="P122" s="3">
        <v>1</v>
      </c>
      <c r="Q122" s="21">
        <f t="shared" si="14"/>
        <v>99999999</v>
      </c>
      <c r="R122" s="21">
        <f t="shared" si="15"/>
        <v>-99999999</v>
      </c>
    </row>
    <row r="123" spans="1:18" ht="12.75">
      <c r="A123" s="203" t="s">
        <v>26</v>
      </c>
      <c r="B123" s="304">
        <v>30286</v>
      </c>
      <c r="C123" s="191">
        <f t="shared" si="8"/>
        <v>0.113</v>
      </c>
      <c r="D123" s="191">
        <f t="shared" si="9"/>
        <v>0.1</v>
      </c>
      <c r="E123" s="215">
        <f t="shared" si="10"/>
        <v>0.150375</v>
      </c>
      <c r="F123" s="215">
        <f t="shared" si="11"/>
        <v>0.11025</v>
      </c>
      <c r="G123" s="195">
        <v>11.3</v>
      </c>
      <c r="H123" s="195">
        <v>10</v>
      </c>
      <c r="I123" s="195">
        <v>15.0375</v>
      </c>
      <c r="J123" s="198">
        <v>11.025</v>
      </c>
      <c r="K123" s="56">
        <v>189.33375</v>
      </c>
      <c r="L123" s="56">
        <v>100.17</v>
      </c>
      <c r="M123" s="56">
        <v>2333.6375</v>
      </c>
      <c r="N123" s="204">
        <f t="shared" si="12"/>
        <v>0.0811324595186699</v>
      </c>
      <c r="O123" s="204">
        <f t="shared" si="13"/>
        <v>0.0429244044972709</v>
      </c>
      <c r="P123" s="3">
        <v>1</v>
      </c>
      <c r="Q123" s="21">
        <f t="shared" si="14"/>
        <v>99999999</v>
      </c>
      <c r="R123" s="21">
        <f t="shared" si="15"/>
        <v>-99999999</v>
      </c>
    </row>
    <row r="124" spans="1:18" ht="12.75">
      <c r="A124" s="203" t="s">
        <v>27</v>
      </c>
      <c r="B124" s="304">
        <v>30376</v>
      </c>
      <c r="C124" s="191">
        <f t="shared" si="8"/>
        <v>0.21100000000000002</v>
      </c>
      <c r="D124" s="191">
        <f t="shared" si="9"/>
        <v>0.098</v>
      </c>
      <c r="E124" s="215">
        <f t="shared" si="10"/>
        <v>0.156625</v>
      </c>
      <c r="F124" s="215">
        <f t="shared" si="11"/>
        <v>0.11025</v>
      </c>
      <c r="G124" s="195">
        <v>21.1</v>
      </c>
      <c r="H124" s="195">
        <v>9.8</v>
      </c>
      <c r="I124" s="195">
        <v>15.6625</v>
      </c>
      <c r="J124" s="198">
        <v>11.025</v>
      </c>
      <c r="K124" s="56">
        <v>211.42</v>
      </c>
      <c r="L124" s="56">
        <v>116.4225</v>
      </c>
      <c r="M124" s="56">
        <v>2378.55</v>
      </c>
      <c r="N124" s="204">
        <f t="shared" si="12"/>
        <v>0.08888608606083537</v>
      </c>
      <c r="O124" s="204">
        <f t="shared" si="13"/>
        <v>0.04894683735889512</v>
      </c>
      <c r="P124" s="3">
        <v>-1</v>
      </c>
      <c r="Q124" s="21">
        <f t="shared" si="14"/>
        <v>0</v>
      </c>
      <c r="R124" s="21">
        <f t="shared" si="15"/>
        <v>0</v>
      </c>
    </row>
    <row r="125" spans="1:18" ht="12.75">
      <c r="A125" s="203" t="s">
        <v>28</v>
      </c>
      <c r="B125" s="304">
        <v>30468</v>
      </c>
      <c r="C125" s="191">
        <f t="shared" si="8"/>
        <v>0.172</v>
      </c>
      <c r="D125" s="191">
        <f t="shared" si="9"/>
        <v>0.087</v>
      </c>
      <c r="E125" s="215">
        <f t="shared" si="10"/>
        <v>0.1605</v>
      </c>
      <c r="F125" s="215">
        <f t="shared" si="11"/>
        <v>0.10875</v>
      </c>
      <c r="G125" s="195">
        <v>17.2</v>
      </c>
      <c r="H125" s="195">
        <v>8.7</v>
      </c>
      <c r="I125" s="195">
        <v>16.05</v>
      </c>
      <c r="J125" s="198">
        <v>10.875</v>
      </c>
      <c r="K125" s="56">
        <v>220.66875</v>
      </c>
      <c r="L125" s="56">
        <v>121.20625</v>
      </c>
      <c r="M125" s="56">
        <v>2423.735</v>
      </c>
      <c r="N125" s="204">
        <f t="shared" si="12"/>
        <v>0.09104491621402504</v>
      </c>
      <c r="O125" s="204">
        <f t="shared" si="13"/>
        <v>0.050008045434009905</v>
      </c>
      <c r="P125" s="3">
        <v>-1</v>
      </c>
      <c r="Q125" s="21">
        <f t="shared" si="14"/>
        <v>0</v>
      </c>
      <c r="R125" s="21">
        <f t="shared" si="15"/>
        <v>0</v>
      </c>
    </row>
    <row r="126" spans="1:18" ht="12.75">
      <c r="A126" s="203" t="s">
        <v>29</v>
      </c>
      <c r="B126" s="304">
        <v>30560</v>
      </c>
      <c r="C126" s="191">
        <f t="shared" si="8"/>
        <v>0.159</v>
      </c>
      <c r="D126" s="191">
        <f t="shared" si="9"/>
        <v>0.084</v>
      </c>
      <c r="E126" s="215">
        <f t="shared" si="10"/>
        <v>0.16162500000000002</v>
      </c>
      <c r="F126" s="215">
        <f t="shared" si="11"/>
        <v>0.10487500000000001</v>
      </c>
      <c r="G126" s="195">
        <v>15.9</v>
      </c>
      <c r="H126" s="195">
        <v>8.4</v>
      </c>
      <c r="I126" s="195">
        <v>16.1625</v>
      </c>
      <c r="J126" s="198">
        <v>10.4875</v>
      </c>
      <c r="K126" s="56">
        <v>230.8675</v>
      </c>
      <c r="L126" s="56">
        <v>129.93875</v>
      </c>
      <c r="M126" s="56">
        <v>2466.9125</v>
      </c>
      <c r="N126" s="204">
        <f t="shared" si="12"/>
        <v>0.09358560548864218</v>
      </c>
      <c r="O126" s="204">
        <f t="shared" si="13"/>
        <v>0.05267262215421099</v>
      </c>
      <c r="P126" s="3">
        <v>-1</v>
      </c>
      <c r="Q126" s="21">
        <f t="shared" si="14"/>
        <v>0</v>
      </c>
      <c r="R126" s="21">
        <f t="shared" si="15"/>
        <v>0</v>
      </c>
    </row>
    <row r="127" spans="1:18" ht="12.75">
      <c r="A127" s="203" t="s">
        <v>30</v>
      </c>
      <c r="B127" s="304">
        <v>30651</v>
      </c>
      <c r="C127" s="191">
        <f t="shared" si="8"/>
        <v>0.087</v>
      </c>
      <c r="D127" s="191">
        <f t="shared" si="9"/>
        <v>0.09</v>
      </c>
      <c r="E127" s="215">
        <f t="shared" si="10"/>
        <v>0.15512499999999999</v>
      </c>
      <c r="F127" s="215">
        <f t="shared" si="11"/>
        <v>0.100875</v>
      </c>
      <c r="G127" s="195">
        <v>8.7</v>
      </c>
      <c r="H127" s="195">
        <v>9</v>
      </c>
      <c r="I127" s="195">
        <v>15.5125</v>
      </c>
      <c r="J127" s="198">
        <v>10.0875</v>
      </c>
      <c r="K127" s="56">
        <v>206.99875</v>
      </c>
      <c r="L127" s="56">
        <v>106.2975</v>
      </c>
      <c r="M127" s="56">
        <v>2514.7675000000004</v>
      </c>
      <c r="N127" s="204">
        <f t="shared" si="12"/>
        <v>0.08231327548172941</v>
      </c>
      <c r="O127" s="204">
        <f t="shared" si="13"/>
        <v>0.04226931515537718</v>
      </c>
      <c r="P127" s="3">
        <v>-1</v>
      </c>
      <c r="Q127" s="21">
        <f t="shared" si="14"/>
        <v>0</v>
      </c>
      <c r="R127" s="21">
        <f t="shared" si="15"/>
        <v>0</v>
      </c>
    </row>
    <row r="128" spans="1:18" ht="12.75">
      <c r="A128" s="203" t="s">
        <v>31</v>
      </c>
      <c r="B128" s="304">
        <v>30742</v>
      </c>
      <c r="C128" s="191">
        <f t="shared" si="8"/>
        <v>0.17300000000000001</v>
      </c>
      <c r="D128" s="191">
        <f t="shared" si="9"/>
        <v>0.10300000000000001</v>
      </c>
      <c r="E128" s="215">
        <f t="shared" si="10"/>
        <v>0.15475</v>
      </c>
      <c r="F128" s="215">
        <f t="shared" si="11"/>
        <v>0.09925</v>
      </c>
      <c r="G128" s="195">
        <v>17.3</v>
      </c>
      <c r="H128" s="195">
        <v>10.3</v>
      </c>
      <c r="I128" s="195">
        <v>15.475</v>
      </c>
      <c r="J128" s="198">
        <v>9.925</v>
      </c>
      <c r="K128" s="56">
        <v>215.1625</v>
      </c>
      <c r="L128" s="56">
        <v>112.9325</v>
      </c>
      <c r="M128" s="56">
        <v>2570.46875</v>
      </c>
      <c r="N128" s="204">
        <f t="shared" si="12"/>
        <v>0.08370554981460093</v>
      </c>
      <c r="O128" s="204">
        <f t="shared" si="13"/>
        <v>0.04393459364172391</v>
      </c>
      <c r="P128" s="3">
        <v>-1</v>
      </c>
      <c r="Q128" s="21">
        <f t="shared" si="14"/>
        <v>0</v>
      </c>
      <c r="R128" s="21">
        <f t="shared" si="15"/>
        <v>0</v>
      </c>
    </row>
    <row r="129" spans="1:18" ht="12.75">
      <c r="A129" s="203" t="s">
        <v>32</v>
      </c>
      <c r="B129" s="304">
        <v>30834</v>
      </c>
      <c r="C129" s="191">
        <f t="shared" si="8"/>
        <v>0.16399999999999998</v>
      </c>
      <c r="D129" s="191">
        <f t="shared" si="9"/>
        <v>0.106</v>
      </c>
      <c r="E129" s="215">
        <f t="shared" si="10"/>
        <v>0.156625</v>
      </c>
      <c r="F129" s="215">
        <f t="shared" si="11"/>
        <v>0.09775</v>
      </c>
      <c r="G129" s="195">
        <v>16.4</v>
      </c>
      <c r="H129" s="195">
        <v>10.6</v>
      </c>
      <c r="I129" s="195">
        <v>15.6625</v>
      </c>
      <c r="J129" s="198">
        <v>9.775</v>
      </c>
      <c r="K129" s="56">
        <v>221.6325</v>
      </c>
      <c r="L129" s="56">
        <v>114.0825</v>
      </c>
      <c r="M129" s="56">
        <v>2631.2487499999997</v>
      </c>
      <c r="N129" s="204">
        <f t="shared" si="12"/>
        <v>0.08423091887454578</v>
      </c>
      <c r="O129" s="204">
        <f t="shared" si="13"/>
        <v>0.0433567901932495</v>
      </c>
      <c r="P129" s="3">
        <v>-1</v>
      </c>
      <c r="Q129" s="21">
        <f t="shared" si="14"/>
        <v>0</v>
      </c>
      <c r="R129" s="21">
        <f t="shared" si="15"/>
        <v>0</v>
      </c>
    </row>
    <row r="130" spans="1:18" ht="12.75">
      <c r="A130" s="203" t="s">
        <v>33</v>
      </c>
      <c r="B130" s="304">
        <v>30926</v>
      </c>
      <c r="C130" s="191">
        <f t="shared" si="8"/>
        <v>0.157</v>
      </c>
      <c r="D130" s="191">
        <f t="shared" si="9"/>
        <v>0.113</v>
      </c>
      <c r="E130" s="215">
        <f t="shared" si="10"/>
        <v>0.1545</v>
      </c>
      <c r="F130" s="215">
        <f t="shared" si="11"/>
        <v>0.09762499999999999</v>
      </c>
      <c r="G130" s="195">
        <v>15.7</v>
      </c>
      <c r="H130" s="195">
        <v>11.3</v>
      </c>
      <c r="I130" s="195">
        <v>15.45</v>
      </c>
      <c r="J130" s="198">
        <v>9.7625</v>
      </c>
      <c r="K130" s="56">
        <v>236.60375</v>
      </c>
      <c r="L130" s="56">
        <v>128.1125</v>
      </c>
      <c r="M130" s="56">
        <v>2694.725</v>
      </c>
      <c r="N130" s="204">
        <f t="shared" si="12"/>
        <v>0.08780255870265055</v>
      </c>
      <c r="O130" s="204">
        <f t="shared" si="13"/>
        <v>0.047541956971490607</v>
      </c>
      <c r="P130" s="3">
        <v>-1</v>
      </c>
      <c r="Q130" s="21">
        <f t="shared" si="14"/>
        <v>0</v>
      </c>
      <c r="R130" s="21">
        <f t="shared" si="15"/>
        <v>0</v>
      </c>
    </row>
    <row r="131" spans="1:18" ht="12.75">
      <c r="A131" s="203" t="s">
        <v>34</v>
      </c>
      <c r="B131" s="304">
        <v>31017</v>
      </c>
      <c r="C131" s="191">
        <f t="shared" si="8"/>
        <v>0.135</v>
      </c>
      <c r="D131" s="191">
        <f t="shared" si="9"/>
        <v>0.11</v>
      </c>
      <c r="E131" s="215">
        <f t="shared" si="10"/>
        <v>0.15725</v>
      </c>
      <c r="F131" s="215">
        <f t="shared" si="11"/>
        <v>0.09887499999999999</v>
      </c>
      <c r="G131" s="195">
        <v>13.5</v>
      </c>
      <c r="H131" s="195">
        <v>11</v>
      </c>
      <c r="I131" s="195">
        <v>15.725</v>
      </c>
      <c r="J131" s="198">
        <v>9.8875</v>
      </c>
      <c r="K131" s="56">
        <v>229.5475</v>
      </c>
      <c r="L131" s="56">
        <v>116.9125</v>
      </c>
      <c r="M131" s="56">
        <v>2760.19125</v>
      </c>
      <c r="N131" s="204">
        <f t="shared" si="12"/>
        <v>0.08316362136138213</v>
      </c>
      <c r="O131" s="204">
        <f t="shared" si="13"/>
        <v>0.04235666640853238</v>
      </c>
      <c r="P131" s="3">
        <v>-1</v>
      </c>
      <c r="Q131" s="21">
        <f t="shared" si="14"/>
        <v>0</v>
      </c>
      <c r="R131" s="21">
        <f t="shared" si="15"/>
        <v>0</v>
      </c>
    </row>
    <row r="132" spans="1:18" ht="12.75">
      <c r="A132" s="203" t="s">
        <v>35</v>
      </c>
      <c r="B132" s="304">
        <v>31107</v>
      </c>
      <c r="C132" s="191">
        <f t="shared" si="8"/>
        <v>0.21100000000000002</v>
      </c>
      <c r="D132" s="191">
        <f t="shared" si="9"/>
        <v>0.094</v>
      </c>
      <c r="E132" s="215">
        <f t="shared" si="10"/>
        <v>0.15725</v>
      </c>
      <c r="F132" s="215">
        <f t="shared" si="11"/>
        <v>0.098375</v>
      </c>
      <c r="G132" s="195">
        <v>21.1</v>
      </c>
      <c r="H132" s="195">
        <v>9.4</v>
      </c>
      <c r="I132" s="195">
        <v>15.725</v>
      </c>
      <c r="J132" s="198">
        <v>9.8375</v>
      </c>
      <c r="K132" s="56">
        <v>233.14375</v>
      </c>
      <c r="L132" s="56">
        <v>122.23875</v>
      </c>
      <c r="M132" s="56">
        <v>2824.0662500000003</v>
      </c>
      <c r="N132" s="204">
        <f t="shared" si="12"/>
        <v>0.08255604839298653</v>
      </c>
      <c r="O132" s="204">
        <f t="shared" si="13"/>
        <v>0.04328466090340479</v>
      </c>
      <c r="P132" s="3">
        <v>-1</v>
      </c>
      <c r="Q132" s="21">
        <f t="shared" si="14"/>
        <v>0</v>
      </c>
      <c r="R132" s="21">
        <f t="shared" si="15"/>
        <v>0</v>
      </c>
    </row>
    <row r="133" spans="1:18" ht="12.75">
      <c r="A133" s="203" t="s">
        <v>36</v>
      </c>
      <c r="B133" s="304">
        <v>31199</v>
      </c>
      <c r="C133" s="191">
        <f t="shared" si="8"/>
        <v>0.14</v>
      </c>
      <c r="D133" s="191">
        <f t="shared" si="9"/>
        <v>0.102</v>
      </c>
      <c r="E133" s="215">
        <f t="shared" si="10"/>
        <v>0.15325</v>
      </c>
      <c r="F133" s="215">
        <f t="shared" si="11"/>
        <v>0.10025</v>
      </c>
      <c r="G133" s="195">
        <v>14</v>
      </c>
      <c r="H133" s="195">
        <v>10.2</v>
      </c>
      <c r="I133" s="195">
        <v>15.325</v>
      </c>
      <c r="J133" s="198">
        <v>10.025</v>
      </c>
      <c r="K133" s="56">
        <v>233.54375</v>
      </c>
      <c r="L133" s="56">
        <v>126.205</v>
      </c>
      <c r="M133" s="56">
        <v>2893.2174999999997</v>
      </c>
      <c r="N133" s="204">
        <f t="shared" si="12"/>
        <v>0.08072111757930402</v>
      </c>
      <c r="O133" s="204">
        <f t="shared" si="13"/>
        <v>0.04362098597841331</v>
      </c>
      <c r="P133" s="3">
        <v>-1</v>
      </c>
      <c r="Q133" s="21">
        <f t="shared" si="14"/>
        <v>0</v>
      </c>
      <c r="R133" s="21">
        <f t="shared" si="15"/>
        <v>0</v>
      </c>
    </row>
    <row r="134" spans="1:18" ht="12.75">
      <c r="A134" s="203" t="s">
        <v>37</v>
      </c>
      <c r="B134" s="304">
        <v>31291</v>
      </c>
      <c r="C134" s="191">
        <f t="shared" si="8"/>
        <v>0.08800000000000001</v>
      </c>
      <c r="D134" s="191">
        <f t="shared" si="9"/>
        <v>0.079</v>
      </c>
      <c r="E134" s="215">
        <f t="shared" si="10"/>
        <v>0.144375</v>
      </c>
      <c r="F134" s="215">
        <f t="shared" si="11"/>
        <v>0.099625</v>
      </c>
      <c r="G134" s="195">
        <v>8.8</v>
      </c>
      <c r="H134" s="195">
        <v>7.9</v>
      </c>
      <c r="I134" s="195">
        <v>14.4375</v>
      </c>
      <c r="J134" s="198">
        <v>9.9625</v>
      </c>
      <c r="K134" s="56">
        <v>234.1775</v>
      </c>
      <c r="L134" s="56">
        <v>132.2925</v>
      </c>
      <c r="M134" s="56">
        <v>2953.2587500000004</v>
      </c>
      <c r="N134" s="204">
        <f t="shared" si="12"/>
        <v>0.07929460972561242</v>
      </c>
      <c r="O134" s="204">
        <f t="shared" si="13"/>
        <v>0.0447954314873358</v>
      </c>
      <c r="P134" s="3">
        <v>-1</v>
      </c>
      <c r="Q134" s="21">
        <f t="shared" si="14"/>
        <v>0</v>
      </c>
      <c r="R134" s="21">
        <f t="shared" si="15"/>
        <v>0</v>
      </c>
    </row>
    <row r="135" spans="1:18" ht="12.75">
      <c r="A135" s="203" t="s">
        <v>38</v>
      </c>
      <c r="B135" s="304">
        <v>31382</v>
      </c>
      <c r="C135" s="191">
        <f t="shared" si="8"/>
        <v>0.09699999999999999</v>
      </c>
      <c r="D135" s="191">
        <f t="shared" si="9"/>
        <v>0.086</v>
      </c>
      <c r="E135" s="215">
        <f t="shared" si="10"/>
        <v>0.145625</v>
      </c>
      <c r="F135" s="215">
        <f t="shared" si="11"/>
        <v>0.09912499999999999</v>
      </c>
      <c r="G135" s="195">
        <v>9.7</v>
      </c>
      <c r="H135" s="195">
        <v>8.6</v>
      </c>
      <c r="I135" s="195">
        <v>14.5625</v>
      </c>
      <c r="J135" s="198">
        <v>9.9125</v>
      </c>
      <c r="K135" s="56">
        <v>301.28</v>
      </c>
      <c r="L135" s="56">
        <v>190.29125</v>
      </c>
      <c r="M135" s="56">
        <v>3010.6675000000005</v>
      </c>
      <c r="N135" s="204">
        <f t="shared" si="12"/>
        <v>0.10007083146843679</v>
      </c>
      <c r="O135" s="204">
        <f t="shared" si="13"/>
        <v>0.06320566784608396</v>
      </c>
      <c r="P135" s="3">
        <v>-1</v>
      </c>
      <c r="Q135" s="21">
        <f t="shared" si="14"/>
        <v>0</v>
      </c>
      <c r="R135" s="21">
        <f t="shared" si="15"/>
        <v>0</v>
      </c>
    </row>
    <row r="136" spans="1:18" ht="12.75">
      <c r="A136" s="203" t="s">
        <v>39</v>
      </c>
      <c r="B136" s="304">
        <v>31472</v>
      </c>
      <c r="C136" s="191">
        <f aca="true" t="shared" si="16" ref="C136:C199">G136/100</f>
        <v>0.183</v>
      </c>
      <c r="D136" s="191">
        <f aca="true" t="shared" si="17" ref="D136:D199">H136/100</f>
        <v>0.08900000000000001</v>
      </c>
      <c r="E136" s="215">
        <f aca="true" t="shared" si="18" ref="E136:E199">I136/100</f>
        <v>0.146875</v>
      </c>
      <c r="F136" s="215">
        <f aca="true" t="shared" si="19" ref="F136:F199">J136/100</f>
        <v>0.097375</v>
      </c>
      <c r="G136" s="195">
        <v>18.3</v>
      </c>
      <c r="H136" s="195">
        <v>8.9</v>
      </c>
      <c r="I136" s="195">
        <v>14.6875</v>
      </c>
      <c r="J136" s="198">
        <v>9.7375</v>
      </c>
      <c r="K136" s="56">
        <v>347.19375</v>
      </c>
      <c r="L136" s="56">
        <v>233.45</v>
      </c>
      <c r="M136" s="56">
        <v>3064.1712500000003</v>
      </c>
      <c r="N136" s="204">
        <f aca="true" t="shared" si="20" ref="N136:N199">K136/M136</f>
        <v>0.11330755420409351</v>
      </c>
      <c r="O136" s="204">
        <f aca="true" t="shared" si="21" ref="O136:O199">L136/M136</f>
        <v>0.07618699509696136</v>
      </c>
      <c r="P136" s="3">
        <v>-1</v>
      </c>
      <c r="Q136" s="21">
        <f aca="true" t="shared" si="22" ref="Q136:Q199">IF(P136=1,99999999,0)</f>
        <v>0</v>
      </c>
      <c r="R136" s="21">
        <f aca="true" t="shared" si="23" ref="R136:R199">IF(P136=-1,0,-99999999)</f>
        <v>0</v>
      </c>
    </row>
    <row r="137" spans="1:18" ht="12.75">
      <c r="A137" s="203" t="s">
        <v>40</v>
      </c>
      <c r="B137" s="304">
        <v>31564</v>
      </c>
      <c r="C137" s="191">
        <f t="shared" si="16"/>
        <v>0.18600000000000003</v>
      </c>
      <c r="D137" s="191">
        <f t="shared" si="17"/>
        <v>0.08900000000000001</v>
      </c>
      <c r="E137" s="215">
        <f t="shared" si="18"/>
        <v>0.149625</v>
      </c>
      <c r="F137" s="215">
        <f t="shared" si="19"/>
        <v>0.09525</v>
      </c>
      <c r="G137" s="195">
        <v>18.6</v>
      </c>
      <c r="H137" s="195">
        <v>8.9</v>
      </c>
      <c r="I137" s="195">
        <v>14.9625</v>
      </c>
      <c r="J137" s="198">
        <v>9.525</v>
      </c>
      <c r="K137" s="56">
        <v>370.575</v>
      </c>
      <c r="L137" s="56">
        <v>257.14625</v>
      </c>
      <c r="M137" s="56">
        <v>3112.1450000000004</v>
      </c>
      <c r="N137" s="204">
        <f t="shared" si="20"/>
        <v>0.11907382207448558</v>
      </c>
      <c r="O137" s="204">
        <f t="shared" si="21"/>
        <v>0.08262669316500355</v>
      </c>
      <c r="P137" s="3">
        <v>-1</v>
      </c>
      <c r="Q137" s="21">
        <f t="shared" si="22"/>
        <v>0</v>
      </c>
      <c r="R137" s="21">
        <f t="shared" si="23"/>
        <v>0</v>
      </c>
    </row>
    <row r="138" spans="1:18" ht="12.75">
      <c r="A138" s="203" t="s">
        <v>41</v>
      </c>
      <c r="B138" s="304">
        <v>31656</v>
      </c>
      <c r="C138" s="191">
        <f t="shared" si="16"/>
        <v>0.141</v>
      </c>
      <c r="D138" s="191">
        <f t="shared" si="17"/>
        <v>0.078</v>
      </c>
      <c r="E138" s="215">
        <f t="shared" si="18"/>
        <v>0.147625</v>
      </c>
      <c r="F138" s="215">
        <f t="shared" si="19"/>
        <v>0.090875</v>
      </c>
      <c r="G138" s="195">
        <v>14.1</v>
      </c>
      <c r="H138" s="195">
        <v>7.8</v>
      </c>
      <c r="I138" s="195">
        <v>14.7625</v>
      </c>
      <c r="J138" s="198">
        <v>9.0875</v>
      </c>
      <c r="K138" s="56">
        <v>332.82875</v>
      </c>
      <c r="L138" s="56">
        <v>216.68125</v>
      </c>
      <c r="M138" s="56">
        <v>3156.18</v>
      </c>
      <c r="N138" s="204">
        <f t="shared" si="20"/>
        <v>0.10545303182961682</v>
      </c>
      <c r="O138" s="204">
        <f t="shared" si="21"/>
        <v>0.06865300774987486</v>
      </c>
      <c r="P138" s="3">
        <v>-1</v>
      </c>
      <c r="Q138" s="21">
        <f t="shared" si="22"/>
        <v>0</v>
      </c>
      <c r="R138" s="21">
        <f t="shared" si="23"/>
        <v>0</v>
      </c>
    </row>
    <row r="139" spans="1:18" ht="12.75">
      <c r="A139" s="203" t="s">
        <v>42</v>
      </c>
      <c r="B139" s="304">
        <v>31747</v>
      </c>
      <c r="C139" s="191">
        <f t="shared" si="16"/>
        <v>0.142</v>
      </c>
      <c r="D139" s="191">
        <f t="shared" si="17"/>
        <v>0.07200000000000001</v>
      </c>
      <c r="E139" s="215">
        <f t="shared" si="18"/>
        <v>0.1485</v>
      </c>
      <c r="F139" s="215">
        <f t="shared" si="19"/>
        <v>0.08612500000000001</v>
      </c>
      <c r="G139" s="195">
        <v>14.2</v>
      </c>
      <c r="H139" s="195">
        <v>7.2</v>
      </c>
      <c r="I139" s="195">
        <v>14.85</v>
      </c>
      <c r="J139" s="198">
        <v>8.6125</v>
      </c>
      <c r="K139" s="56">
        <v>364.0875</v>
      </c>
      <c r="L139" s="56">
        <v>242.87</v>
      </c>
      <c r="M139" s="56">
        <v>3197.2137500000003</v>
      </c>
      <c r="N139" s="204">
        <f t="shared" si="20"/>
        <v>0.11387649637125448</v>
      </c>
      <c r="O139" s="204">
        <f t="shared" si="21"/>
        <v>0.07596301623562077</v>
      </c>
      <c r="P139" s="3">
        <v>-1</v>
      </c>
      <c r="Q139" s="21">
        <f t="shared" si="22"/>
        <v>0</v>
      </c>
      <c r="R139" s="21">
        <f t="shared" si="23"/>
        <v>0</v>
      </c>
    </row>
    <row r="140" spans="1:18" ht="12.75">
      <c r="A140" s="203" t="s">
        <v>43</v>
      </c>
      <c r="B140" s="304">
        <v>31837</v>
      </c>
      <c r="C140" s="191">
        <f t="shared" si="16"/>
        <v>0.133</v>
      </c>
      <c r="D140" s="191">
        <f t="shared" si="17"/>
        <v>0.08</v>
      </c>
      <c r="E140" s="215">
        <f t="shared" si="18"/>
        <v>0.13875</v>
      </c>
      <c r="F140" s="215">
        <f t="shared" si="19"/>
        <v>0.084375</v>
      </c>
      <c r="G140" s="195">
        <v>13.3</v>
      </c>
      <c r="H140" s="195">
        <v>8</v>
      </c>
      <c r="I140" s="195">
        <v>13.875</v>
      </c>
      <c r="J140" s="198">
        <v>8.4375</v>
      </c>
      <c r="K140" s="56">
        <v>409.78125</v>
      </c>
      <c r="L140" s="56">
        <v>290.02</v>
      </c>
      <c r="M140" s="56">
        <v>3242.8287499999997</v>
      </c>
      <c r="N140" s="204">
        <f t="shared" si="20"/>
        <v>0.12636536850735644</v>
      </c>
      <c r="O140" s="204">
        <f t="shared" si="21"/>
        <v>0.08943426321849404</v>
      </c>
      <c r="P140" s="3">
        <v>-1</v>
      </c>
      <c r="Q140" s="21">
        <f t="shared" si="22"/>
        <v>0</v>
      </c>
      <c r="R140" s="21">
        <f t="shared" si="23"/>
        <v>0</v>
      </c>
    </row>
    <row r="141" spans="1:18" ht="12.75">
      <c r="A141" s="203" t="s">
        <v>44</v>
      </c>
      <c r="B141" s="304">
        <v>31929</v>
      </c>
      <c r="C141" s="191">
        <f t="shared" si="16"/>
        <v>0.134</v>
      </c>
      <c r="D141" s="191">
        <f t="shared" si="17"/>
        <v>0.057999999999999996</v>
      </c>
      <c r="E141" s="215">
        <f t="shared" si="18"/>
        <v>0.138</v>
      </c>
      <c r="F141" s="215">
        <f t="shared" si="19"/>
        <v>0.078875</v>
      </c>
      <c r="G141" s="195">
        <v>13.4</v>
      </c>
      <c r="H141" s="195">
        <v>5.8</v>
      </c>
      <c r="I141" s="195">
        <v>13.8</v>
      </c>
      <c r="J141" s="198">
        <v>7.8875</v>
      </c>
      <c r="K141" s="56">
        <v>402.38125</v>
      </c>
      <c r="L141" s="56">
        <v>282.50625</v>
      </c>
      <c r="M141" s="56">
        <v>3276.8125</v>
      </c>
      <c r="N141" s="204">
        <f t="shared" si="20"/>
        <v>0.12279654389746134</v>
      </c>
      <c r="O141" s="204">
        <f t="shared" si="21"/>
        <v>0.08621373667245227</v>
      </c>
      <c r="P141" s="3">
        <v>-1</v>
      </c>
      <c r="Q141" s="21">
        <f t="shared" si="22"/>
        <v>0</v>
      </c>
      <c r="R141" s="21">
        <f t="shared" si="23"/>
        <v>0</v>
      </c>
    </row>
    <row r="142" spans="1:18" ht="12.75">
      <c r="A142" s="203" t="s">
        <v>45</v>
      </c>
      <c r="B142" s="304">
        <v>32021</v>
      </c>
      <c r="C142" s="191">
        <f t="shared" si="16"/>
        <v>0.14800000000000002</v>
      </c>
      <c r="D142" s="191">
        <f t="shared" si="17"/>
        <v>0.065</v>
      </c>
      <c r="E142" s="215">
        <f t="shared" si="18"/>
        <v>0.14550000000000002</v>
      </c>
      <c r="F142" s="215">
        <f t="shared" si="19"/>
        <v>0.077125</v>
      </c>
      <c r="G142" s="195">
        <v>14.8</v>
      </c>
      <c r="H142" s="195">
        <v>6.5</v>
      </c>
      <c r="I142" s="195">
        <v>14.55</v>
      </c>
      <c r="J142" s="198">
        <v>7.7125</v>
      </c>
      <c r="K142" s="56">
        <v>440.18875</v>
      </c>
      <c r="L142" s="56">
        <v>312.0225</v>
      </c>
      <c r="M142" s="56">
        <v>3322.9537499999997</v>
      </c>
      <c r="N142" s="204">
        <f t="shared" si="20"/>
        <v>0.13246911727254707</v>
      </c>
      <c r="O142" s="204">
        <f t="shared" si="21"/>
        <v>0.09389914018514402</v>
      </c>
      <c r="P142" s="3">
        <v>-1</v>
      </c>
      <c r="Q142" s="21">
        <f t="shared" si="22"/>
        <v>0</v>
      </c>
      <c r="R142" s="21">
        <f t="shared" si="23"/>
        <v>0</v>
      </c>
    </row>
    <row r="143" spans="1:18" ht="12.75">
      <c r="A143" s="203" t="s">
        <v>46</v>
      </c>
      <c r="B143" s="304">
        <v>32112</v>
      </c>
      <c r="C143" s="191">
        <f t="shared" si="16"/>
        <v>0.11199999999999999</v>
      </c>
      <c r="D143" s="191">
        <f t="shared" si="17"/>
        <v>0.075</v>
      </c>
      <c r="E143" s="215">
        <f t="shared" si="18"/>
        <v>0.147375</v>
      </c>
      <c r="F143" s="215">
        <f t="shared" si="19"/>
        <v>0.07575</v>
      </c>
      <c r="G143" s="195">
        <v>11.2</v>
      </c>
      <c r="H143" s="195">
        <v>7.5</v>
      </c>
      <c r="I143" s="195">
        <v>14.7375</v>
      </c>
      <c r="J143" s="198">
        <v>7.575</v>
      </c>
      <c r="K143" s="56">
        <v>307.56125</v>
      </c>
      <c r="L143" s="56">
        <v>181.04</v>
      </c>
      <c r="M143" s="56">
        <v>3371.6974999999998</v>
      </c>
      <c r="N143" s="204">
        <f t="shared" si="20"/>
        <v>0.09121851826861692</v>
      </c>
      <c r="O143" s="204">
        <f t="shared" si="21"/>
        <v>0.053694022076417</v>
      </c>
      <c r="P143" s="3">
        <v>-1</v>
      </c>
      <c r="Q143" s="21">
        <f t="shared" si="22"/>
        <v>0</v>
      </c>
      <c r="R143" s="21">
        <f t="shared" si="23"/>
        <v>0</v>
      </c>
    </row>
    <row r="144" spans="1:18" ht="12.75">
      <c r="A144" s="203" t="s">
        <v>47</v>
      </c>
      <c r="B144" s="304">
        <v>32203</v>
      </c>
      <c r="C144" s="191">
        <f t="shared" si="16"/>
        <v>0.142</v>
      </c>
      <c r="D144" s="191">
        <f t="shared" si="17"/>
        <v>0.07200000000000001</v>
      </c>
      <c r="E144" s="215">
        <f t="shared" si="18"/>
        <v>0.14225</v>
      </c>
      <c r="F144" s="215">
        <f t="shared" si="19"/>
        <v>0.073625</v>
      </c>
      <c r="G144" s="195">
        <v>14.2</v>
      </c>
      <c r="H144" s="195">
        <v>7.2</v>
      </c>
      <c r="I144" s="195">
        <v>14.225</v>
      </c>
      <c r="J144" s="198">
        <v>7.3625</v>
      </c>
      <c r="K144" s="56">
        <v>295.89</v>
      </c>
      <c r="L144" s="56">
        <v>169.6075</v>
      </c>
      <c r="M144" s="56">
        <v>3422.3374999999996</v>
      </c>
      <c r="N144" s="204">
        <f t="shared" si="20"/>
        <v>0.08645845127781816</v>
      </c>
      <c r="O144" s="204">
        <f t="shared" si="21"/>
        <v>0.04955896371997209</v>
      </c>
      <c r="P144" s="3">
        <v>-1</v>
      </c>
      <c r="Q144" s="21">
        <f t="shared" si="22"/>
        <v>0</v>
      </c>
      <c r="R144" s="21">
        <f t="shared" si="23"/>
        <v>0</v>
      </c>
    </row>
    <row r="145" spans="1:18" ht="12.75">
      <c r="A145" s="203" t="s">
        <v>48</v>
      </c>
      <c r="B145" s="304">
        <v>32295</v>
      </c>
      <c r="C145" s="191">
        <f t="shared" si="16"/>
        <v>0.132</v>
      </c>
      <c r="D145" s="191">
        <f t="shared" si="17"/>
        <v>0.07400000000000001</v>
      </c>
      <c r="E145" s="215">
        <f t="shared" si="18"/>
        <v>0.1355</v>
      </c>
      <c r="F145" s="215">
        <f t="shared" si="19"/>
        <v>0.07175</v>
      </c>
      <c r="G145" s="195">
        <v>13.2</v>
      </c>
      <c r="H145" s="195">
        <v>7.4</v>
      </c>
      <c r="I145" s="195">
        <v>13.55</v>
      </c>
      <c r="J145" s="198">
        <v>7.175</v>
      </c>
      <c r="K145" s="56">
        <v>301.7625</v>
      </c>
      <c r="L145" s="56">
        <v>181.07625</v>
      </c>
      <c r="M145" s="56">
        <v>3477.6087499999994</v>
      </c>
      <c r="N145" s="204">
        <f t="shared" si="20"/>
        <v>0.08677298732929632</v>
      </c>
      <c r="O145" s="204">
        <f t="shared" si="21"/>
        <v>0.052069184033425274</v>
      </c>
      <c r="P145" s="3">
        <v>-1</v>
      </c>
      <c r="Q145" s="21">
        <f t="shared" si="22"/>
        <v>0</v>
      </c>
      <c r="R145" s="21">
        <f t="shared" si="23"/>
        <v>0</v>
      </c>
    </row>
    <row r="146" spans="1:18" ht="12.75">
      <c r="A146" s="203" t="s">
        <v>49</v>
      </c>
      <c r="B146" s="304">
        <v>32387</v>
      </c>
      <c r="C146" s="191">
        <f t="shared" si="16"/>
        <v>0.131</v>
      </c>
      <c r="D146" s="191">
        <f t="shared" si="17"/>
        <v>0.07400000000000001</v>
      </c>
      <c r="E146" s="215">
        <f t="shared" si="18"/>
        <v>0.13425</v>
      </c>
      <c r="F146" s="215">
        <f t="shared" si="19"/>
        <v>0.07125</v>
      </c>
      <c r="G146" s="195">
        <v>13.1</v>
      </c>
      <c r="H146" s="195">
        <v>7.4</v>
      </c>
      <c r="I146" s="195">
        <v>13.425</v>
      </c>
      <c r="J146" s="198">
        <v>7.125</v>
      </c>
      <c r="K146" s="56">
        <v>326.595</v>
      </c>
      <c r="L146" s="56">
        <v>203.83125</v>
      </c>
      <c r="M146" s="56">
        <v>3537.5625</v>
      </c>
      <c r="N146" s="204">
        <f t="shared" si="20"/>
        <v>0.09232204378014523</v>
      </c>
      <c r="O146" s="204">
        <f t="shared" si="21"/>
        <v>0.05761912333704352</v>
      </c>
      <c r="P146" s="3">
        <v>-1</v>
      </c>
      <c r="Q146" s="21">
        <f t="shared" si="22"/>
        <v>0</v>
      </c>
      <c r="R146" s="21">
        <f t="shared" si="23"/>
        <v>0</v>
      </c>
    </row>
    <row r="147" spans="1:18" ht="12.75">
      <c r="A147" s="203" t="s">
        <v>50</v>
      </c>
      <c r="B147" s="304">
        <v>32478</v>
      </c>
      <c r="C147" s="191">
        <f t="shared" si="16"/>
        <v>0.102</v>
      </c>
      <c r="D147" s="191">
        <f t="shared" si="17"/>
        <v>0.071</v>
      </c>
      <c r="E147" s="215">
        <f t="shared" si="18"/>
        <v>0.12925</v>
      </c>
      <c r="F147" s="215">
        <f t="shared" si="19"/>
        <v>0.071125</v>
      </c>
      <c r="G147" s="195">
        <v>10.2</v>
      </c>
      <c r="H147" s="195">
        <v>7.1</v>
      </c>
      <c r="I147" s="195">
        <v>12.925</v>
      </c>
      <c r="J147" s="198">
        <v>7.1125</v>
      </c>
      <c r="K147" s="56">
        <v>311.6475</v>
      </c>
      <c r="L147" s="56">
        <v>190.895</v>
      </c>
      <c r="M147" s="56">
        <v>3603.50125</v>
      </c>
      <c r="N147" s="204">
        <f t="shared" si="20"/>
        <v>0.08648463768397471</v>
      </c>
      <c r="O147" s="204">
        <f t="shared" si="21"/>
        <v>0.052974867151773575</v>
      </c>
      <c r="P147" s="3">
        <v>-1</v>
      </c>
      <c r="Q147" s="21">
        <f t="shared" si="22"/>
        <v>0</v>
      </c>
      <c r="R147" s="21">
        <f t="shared" si="23"/>
        <v>0</v>
      </c>
    </row>
    <row r="148" spans="1:18" ht="12.75">
      <c r="A148" s="203" t="s">
        <v>51</v>
      </c>
      <c r="B148" s="304">
        <v>32568</v>
      </c>
      <c r="C148" s="191">
        <f t="shared" si="16"/>
        <v>0.008</v>
      </c>
      <c r="D148" s="191">
        <f t="shared" si="17"/>
        <v>0.079</v>
      </c>
      <c r="E148" s="215">
        <f t="shared" si="18"/>
        <v>0.113625</v>
      </c>
      <c r="F148" s="215">
        <f t="shared" si="19"/>
        <v>0.071</v>
      </c>
      <c r="G148" s="195">
        <v>0.8</v>
      </c>
      <c r="H148" s="195">
        <v>7.9</v>
      </c>
      <c r="I148" s="195">
        <v>11.3625</v>
      </c>
      <c r="J148" s="198">
        <v>7.1</v>
      </c>
      <c r="K148" s="56">
        <v>259.39125</v>
      </c>
      <c r="L148" s="56">
        <v>149.06875</v>
      </c>
      <c r="M148" s="56">
        <v>3673.23125</v>
      </c>
      <c r="N148" s="204">
        <f t="shared" si="20"/>
        <v>0.07061664032178754</v>
      </c>
      <c r="O148" s="204">
        <f t="shared" si="21"/>
        <v>0.0405824572030416</v>
      </c>
      <c r="P148" s="3">
        <v>-1</v>
      </c>
      <c r="Q148" s="21">
        <f t="shared" si="22"/>
        <v>0</v>
      </c>
      <c r="R148" s="21">
        <f t="shared" si="23"/>
        <v>0</v>
      </c>
    </row>
    <row r="149" spans="1:18" ht="12.75">
      <c r="A149" s="203" t="s">
        <v>52</v>
      </c>
      <c r="B149" s="304">
        <v>32660</v>
      </c>
      <c r="C149" s="191">
        <f t="shared" si="16"/>
        <v>0.111</v>
      </c>
      <c r="D149" s="191">
        <f t="shared" si="17"/>
        <v>0.071</v>
      </c>
      <c r="E149" s="215">
        <f t="shared" si="18"/>
        <v>0.11074999999999999</v>
      </c>
      <c r="F149" s="215">
        <f t="shared" si="19"/>
        <v>0.072625</v>
      </c>
      <c r="G149" s="195">
        <v>11.1</v>
      </c>
      <c r="H149" s="195">
        <v>7.1</v>
      </c>
      <c r="I149" s="195">
        <v>11.075</v>
      </c>
      <c r="J149" s="198">
        <v>7.2625</v>
      </c>
      <c r="K149" s="56">
        <v>277.17125</v>
      </c>
      <c r="L149" s="56">
        <v>169.24625</v>
      </c>
      <c r="M149" s="56">
        <v>3748.73</v>
      </c>
      <c r="N149" s="204">
        <f t="shared" si="20"/>
        <v>0.07393737345714414</v>
      </c>
      <c r="O149" s="204">
        <f t="shared" si="21"/>
        <v>0.045147623328433896</v>
      </c>
      <c r="P149" s="3">
        <v>-1</v>
      </c>
      <c r="Q149" s="21">
        <f t="shared" si="22"/>
        <v>0</v>
      </c>
      <c r="R149" s="21">
        <f t="shared" si="23"/>
        <v>0</v>
      </c>
    </row>
    <row r="150" spans="1:18" ht="12.75">
      <c r="A150" s="203" t="s">
        <v>53</v>
      </c>
      <c r="B150" s="304">
        <v>32752</v>
      </c>
      <c r="C150" s="191">
        <f t="shared" si="16"/>
        <v>0.086</v>
      </c>
      <c r="D150" s="191">
        <f t="shared" si="17"/>
        <v>0.067</v>
      </c>
      <c r="E150" s="215">
        <f t="shared" si="18"/>
        <v>0.10300000000000001</v>
      </c>
      <c r="F150" s="215">
        <f t="shared" si="19"/>
        <v>0.072875</v>
      </c>
      <c r="G150" s="195">
        <v>8.6</v>
      </c>
      <c r="H150" s="195">
        <v>6.7</v>
      </c>
      <c r="I150" s="195">
        <v>10.3</v>
      </c>
      <c r="J150" s="198">
        <v>7.2875</v>
      </c>
      <c r="K150" s="56">
        <v>295.07</v>
      </c>
      <c r="L150" s="56">
        <v>192.23625</v>
      </c>
      <c r="M150" s="56">
        <v>3818.0125000000003</v>
      </c>
      <c r="N150" s="204">
        <f t="shared" si="20"/>
        <v>0.07728366525777482</v>
      </c>
      <c r="O150" s="204">
        <f t="shared" si="21"/>
        <v>0.050349822060561614</v>
      </c>
      <c r="P150" s="3">
        <v>-1</v>
      </c>
      <c r="Q150" s="21">
        <f t="shared" si="22"/>
        <v>0</v>
      </c>
      <c r="R150" s="21">
        <f t="shared" si="23"/>
        <v>0</v>
      </c>
    </row>
    <row r="151" spans="1:18" ht="12.75">
      <c r="A151" s="203" t="s">
        <v>54</v>
      </c>
      <c r="B151" s="304">
        <v>32843</v>
      </c>
      <c r="C151" s="191">
        <f t="shared" si="16"/>
        <v>0.09300000000000001</v>
      </c>
      <c r="D151" s="191">
        <f t="shared" si="17"/>
        <v>0.068</v>
      </c>
      <c r="E151" s="215">
        <f t="shared" si="18"/>
        <v>0.100625</v>
      </c>
      <c r="F151" s="215">
        <f t="shared" si="19"/>
        <v>0.07200000000000001</v>
      </c>
      <c r="G151" s="195">
        <v>9.3</v>
      </c>
      <c r="H151" s="195">
        <v>6.8</v>
      </c>
      <c r="I151" s="195">
        <v>10.0625</v>
      </c>
      <c r="J151" s="198">
        <v>7.2</v>
      </c>
      <c r="K151" s="56">
        <v>385.3725</v>
      </c>
      <c r="L151" s="56">
        <v>290.41125</v>
      </c>
      <c r="M151" s="56">
        <v>3885.19125</v>
      </c>
      <c r="N151" s="204">
        <f t="shared" si="20"/>
        <v>0.09919009778476157</v>
      </c>
      <c r="O151" s="204">
        <f t="shared" si="21"/>
        <v>0.074748250810047</v>
      </c>
      <c r="P151" s="3">
        <v>-1</v>
      </c>
      <c r="Q151" s="21">
        <f t="shared" si="22"/>
        <v>0</v>
      </c>
      <c r="R151" s="21">
        <f t="shared" si="23"/>
        <v>0</v>
      </c>
    </row>
    <row r="152" spans="1:18" ht="12.75">
      <c r="A152" s="203" t="s">
        <v>55</v>
      </c>
      <c r="B152" s="304">
        <v>32933</v>
      </c>
      <c r="C152" s="191">
        <f t="shared" si="16"/>
        <v>0.129</v>
      </c>
      <c r="D152" s="191">
        <f t="shared" si="17"/>
        <v>0.07</v>
      </c>
      <c r="E152" s="215">
        <f t="shared" si="18"/>
        <v>0.099</v>
      </c>
      <c r="F152" s="215">
        <f t="shared" si="19"/>
        <v>0.07175</v>
      </c>
      <c r="G152" s="195">
        <v>12.9</v>
      </c>
      <c r="H152" s="195">
        <v>7</v>
      </c>
      <c r="I152" s="195">
        <v>9.9</v>
      </c>
      <c r="J152" s="198">
        <v>7.175</v>
      </c>
      <c r="K152" s="56">
        <v>329.50375</v>
      </c>
      <c r="L152" s="56">
        <v>232.73375</v>
      </c>
      <c r="M152" s="56">
        <v>3955.1549999999997</v>
      </c>
      <c r="N152" s="204">
        <f t="shared" si="20"/>
        <v>0.08330994613359022</v>
      </c>
      <c r="O152" s="204">
        <f t="shared" si="21"/>
        <v>0.05884314268340937</v>
      </c>
      <c r="P152" s="3">
        <v>-1</v>
      </c>
      <c r="Q152" s="21">
        <f t="shared" si="22"/>
        <v>0</v>
      </c>
      <c r="R152" s="21">
        <f t="shared" si="23"/>
        <v>0</v>
      </c>
    </row>
    <row r="153" spans="1:18" ht="12.75">
      <c r="A153" s="203" t="s">
        <v>56</v>
      </c>
      <c r="B153" s="304">
        <v>33025</v>
      </c>
      <c r="C153" s="191">
        <f t="shared" si="16"/>
        <v>0.15</v>
      </c>
      <c r="D153" s="191">
        <f t="shared" si="17"/>
        <v>0.07200000000000001</v>
      </c>
      <c r="E153" s="215">
        <f t="shared" si="18"/>
        <v>0.10125</v>
      </c>
      <c r="F153" s="215">
        <f t="shared" si="19"/>
        <v>0.07150000000000001</v>
      </c>
      <c r="G153" s="195">
        <v>15</v>
      </c>
      <c r="H153" s="195">
        <v>7.2</v>
      </c>
      <c r="I153" s="195">
        <v>10.125</v>
      </c>
      <c r="J153" s="198">
        <v>7.15</v>
      </c>
      <c r="K153" s="56">
        <v>310.73375</v>
      </c>
      <c r="L153" s="56">
        <v>211.5575</v>
      </c>
      <c r="M153" s="56">
        <v>4024.7524999999996</v>
      </c>
      <c r="N153" s="204">
        <f t="shared" si="20"/>
        <v>0.07720567910697615</v>
      </c>
      <c r="O153" s="204">
        <f t="shared" si="21"/>
        <v>0.05256410176774846</v>
      </c>
      <c r="P153" s="3">
        <v>-1</v>
      </c>
      <c r="Q153" s="21">
        <f t="shared" si="22"/>
        <v>0</v>
      </c>
      <c r="R153" s="21">
        <f t="shared" si="23"/>
        <v>0</v>
      </c>
    </row>
    <row r="154" spans="1:18" ht="12.75">
      <c r="A154" s="203" t="s">
        <v>57</v>
      </c>
      <c r="B154" s="304">
        <v>33117</v>
      </c>
      <c r="C154" s="191">
        <f t="shared" si="16"/>
        <v>0.136</v>
      </c>
      <c r="D154" s="191">
        <f t="shared" si="17"/>
        <v>0.069</v>
      </c>
      <c r="E154" s="215">
        <f t="shared" si="18"/>
        <v>0.101875</v>
      </c>
      <c r="F154" s="215">
        <f t="shared" si="19"/>
        <v>0.07087500000000001</v>
      </c>
      <c r="G154" s="195">
        <v>13.6</v>
      </c>
      <c r="H154" s="195">
        <v>6.9</v>
      </c>
      <c r="I154" s="195">
        <v>10.1875</v>
      </c>
      <c r="J154" s="198">
        <v>7.0875</v>
      </c>
      <c r="K154" s="56">
        <v>231.51</v>
      </c>
      <c r="L154" s="56">
        <v>133.47875</v>
      </c>
      <c r="M154" s="56">
        <v>4092.1</v>
      </c>
      <c r="N154" s="204">
        <f t="shared" si="20"/>
        <v>0.05657486376188265</v>
      </c>
      <c r="O154" s="204">
        <f t="shared" si="21"/>
        <v>0.03261864323941253</v>
      </c>
      <c r="P154" s="3">
        <v>1</v>
      </c>
      <c r="Q154" s="21">
        <f t="shared" si="22"/>
        <v>99999999</v>
      </c>
      <c r="R154" s="21">
        <f t="shared" si="23"/>
        <v>-99999999</v>
      </c>
    </row>
    <row r="155" spans="1:18" ht="12.75">
      <c r="A155" s="203" t="s">
        <v>58</v>
      </c>
      <c r="B155" s="304">
        <v>33208</v>
      </c>
      <c r="C155" s="191">
        <f t="shared" si="16"/>
        <v>0.102</v>
      </c>
      <c r="D155" s="191">
        <f t="shared" si="17"/>
        <v>0.069</v>
      </c>
      <c r="E155" s="215">
        <f t="shared" si="18"/>
        <v>0.101875</v>
      </c>
      <c r="F155" s="215">
        <f t="shared" si="19"/>
        <v>0.070625</v>
      </c>
      <c r="G155" s="195">
        <v>10.2</v>
      </c>
      <c r="H155" s="195">
        <v>6.9</v>
      </c>
      <c r="I155" s="195">
        <v>10.1875</v>
      </c>
      <c r="J155" s="198">
        <v>7.0625</v>
      </c>
      <c r="K155" s="56">
        <v>242.6275</v>
      </c>
      <c r="L155" s="56">
        <v>139.67625</v>
      </c>
      <c r="M155" s="56">
        <v>4153.7325</v>
      </c>
      <c r="N155" s="204">
        <f t="shared" si="20"/>
        <v>0.05841192228917004</v>
      </c>
      <c r="O155" s="204">
        <f t="shared" si="21"/>
        <v>0.03362668395232481</v>
      </c>
      <c r="P155" s="3">
        <v>1</v>
      </c>
      <c r="Q155" s="21">
        <f t="shared" si="22"/>
        <v>99999999</v>
      </c>
      <c r="R155" s="21">
        <f t="shared" si="23"/>
        <v>-99999999</v>
      </c>
    </row>
    <row r="156" spans="1:18" ht="12.75">
      <c r="A156" s="203" t="s">
        <v>59</v>
      </c>
      <c r="B156" s="304">
        <v>33298</v>
      </c>
      <c r="C156" s="191">
        <f t="shared" si="16"/>
        <v>0.11699999999999999</v>
      </c>
      <c r="D156" s="191">
        <f t="shared" si="17"/>
        <v>0.073</v>
      </c>
      <c r="E156" s="215">
        <f t="shared" si="18"/>
        <v>0.1155</v>
      </c>
      <c r="F156" s="215">
        <f t="shared" si="19"/>
        <v>0.06987499999999999</v>
      </c>
      <c r="G156" s="195">
        <v>11.7</v>
      </c>
      <c r="H156" s="195">
        <v>7.3</v>
      </c>
      <c r="I156" s="195">
        <v>11.55</v>
      </c>
      <c r="J156" s="198">
        <v>6.9875</v>
      </c>
      <c r="K156" s="56">
        <v>295.495</v>
      </c>
      <c r="L156" s="56">
        <v>175.87125</v>
      </c>
      <c r="M156" s="56">
        <v>4207.7612500000005</v>
      </c>
      <c r="N156" s="204">
        <f t="shared" si="20"/>
        <v>0.07022618025202831</v>
      </c>
      <c r="O156" s="204">
        <f t="shared" si="21"/>
        <v>0.04179687001015088</v>
      </c>
      <c r="P156" s="3">
        <v>1</v>
      </c>
      <c r="Q156" s="21">
        <f t="shared" si="22"/>
        <v>99999999</v>
      </c>
      <c r="R156" s="21">
        <f t="shared" si="23"/>
        <v>-99999999</v>
      </c>
    </row>
    <row r="157" spans="1:18" ht="12.75">
      <c r="A157" s="203" t="s">
        <v>60</v>
      </c>
      <c r="B157" s="304">
        <v>33390</v>
      </c>
      <c r="C157" s="191">
        <f t="shared" si="16"/>
        <v>0.09</v>
      </c>
      <c r="D157" s="191">
        <f t="shared" si="17"/>
        <v>0.07200000000000001</v>
      </c>
      <c r="E157" s="215">
        <f t="shared" si="18"/>
        <v>0.112875</v>
      </c>
      <c r="F157" s="215">
        <f t="shared" si="19"/>
        <v>0.07</v>
      </c>
      <c r="G157" s="195">
        <v>9</v>
      </c>
      <c r="H157" s="195">
        <v>7.2</v>
      </c>
      <c r="I157" s="195">
        <v>11.2875</v>
      </c>
      <c r="J157" s="198">
        <v>7</v>
      </c>
      <c r="K157" s="56">
        <v>239.63125</v>
      </c>
      <c r="L157" s="56">
        <v>120.95125</v>
      </c>
      <c r="M157" s="56">
        <v>4263.815</v>
      </c>
      <c r="N157" s="204">
        <f t="shared" si="20"/>
        <v>0.0562011367753995</v>
      </c>
      <c r="O157" s="204">
        <f t="shared" si="21"/>
        <v>0.028366908507991086</v>
      </c>
      <c r="P157" s="3">
        <v>-1</v>
      </c>
      <c r="Q157" s="21">
        <f t="shared" si="22"/>
        <v>0</v>
      </c>
      <c r="R157" s="21">
        <f t="shared" si="23"/>
        <v>0</v>
      </c>
    </row>
    <row r="158" spans="1:18" ht="12.75">
      <c r="A158" s="203" t="s">
        <v>61</v>
      </c>
      <c r="B158" s="304">
        <v>33482</v>
      </c>
      <c r="C158" s="191">
        <f t="shared" si="16"/>
        <v>0.091</v>
      </c>
      <c r="D158" s="191">
        <f t="shared" si="17"/>
        <v>0.07</v>
      </c>
      <c r="E158" s="215">
        <f t="shared" si="18"/>
        <v>0.11349999999999999</v>
      </c>
      <c r="F158" s="215">
        <f t="shared" si="19"/>
        <v>0.070375</v>
      </c>
      <c r="G158" s="195">
        <v>9.1</v>
      </c>
      <c r="H158" s="195">
        <v>7</v>
      </c>
      <c r="I158" s="195">
        <v>11.35</v>
      </c>
      <c r="J158" s="198">
        <v>7.0375</v>
      </c>
      <c r="K158" s="56">
        <v>200.88375</v>
      </c>
      <c r="L158" s="56">
        <v>80.71625</v>
      </c>
      <c r="M158" s="56">
        <v>4319.43125</v>
      </c>
      <c r="N158" s="204">
        <f t="shared" si="20"/>
        <v>0.04650699093775367</v>
      </c>
      <c r="O158" s="204">
        <f t="shared" si="21"/>
        <v>0.018686777339030458</v>
      </c>
      <c r="P158" s="3">
        <v>-1</v>
      </c>
      <c r="Q158" s="21">
        <f t="shared" si="22"/>
        <v>0</v>
      </c>
      <c r="R158" s="21">
        <f t="shared" si="23"/>
        <v>0</v>
      </c>
    </row>
    <row r="159" spans="1:18" ht="12.75">
      <c r="A159" s="203" t="s">
        <v>62</v>
      </c>
      <c r="B159" s="304">
        <v>33573</v>
      </c>
      <c r="C159" s="191">
        <f t="shared" si="16"/>
        <v>0.084</v>
      </c>
      <c r="D159" s="191">
        <f t="shared" si="17"/>
        <v>0.076</v>
      </c>
      <c r="E159" s="215">
        <f t="shared" si="18"/>
        <v>0.112375</v>
      </c>
      <c r="F159" s="215">
        <f t="shared" si="19"/>
        <v>0.07137500000000001</v>
      </c>
      <c r="G159" s="195">
        <v>8.4</v>
      </c>
      <c r="H159" s="195">
        <v>7.6</v>
      </c>
      <c r="I159" s="195">
        <v>11.2375</v>
      </c>
      <c r="J159" s="198">
        <v>7.1375</v>
      </c>
      <c r="K159" s="56">
        <v>239.59875</v>
      </c>
      <c r="L159" s="56">
        <v>116.9925</v>
      </c>
      <c r="M159" s="56">
        <v>4375.05125</v>
      </c>
      <c r="N159" s="204">
        <f t="shared" si="20"/>
        <v>0.05476478704106608</v>
      </c>
      <c r="O159" s="204">
        <f t="shared" si="21"/>
        <v>0.026740829607424597</v>
      </c>
      <c r="P159" s="3">
        <v>-1</v>
      </c>
      <c r="Q159" s="21">
        <f t="shared" si="22"/>
        <v>0</v>
      </c>
      <c r="R159" s="21">
        <f t="shared" si="23"/>
        <v>0</v>
      </c>
    </row>
    <row r="160" spans="1:18" ht="12.75">
      <c r="A160" s="203" t="s">
        <v>63</v>
      </c>
      <c r="B160" s="304">
        <v>33664</v>
      </c>
      <c r="C160" s="191">
        <f t="shared" si="16"/>
        <v>0.09</v>
      </c>
      <c r="D160" s="191">
        <f t="shared" si="17"/>
        <v>0.077</v>
      </c>
      <c r="E160" s="215">
        <f t="shared" si="18"/>
        <v>0.1075</v>
      </c>
      <c r="F160" s="215">
        <f t="shared" si="19"/>
        <v>0.07225</v>
      </c>
      <c r="G160" s="195">
        <v>9</v>
      </c>
      <c r="H160" s="195">
        <v>7.7</v>
      </c>
      <c r="I160" s="195">
        <v>10.75</v>
      </c>
      <c r="J160" s="198">
        <v>7.225</v>
      </c>
      <c r="K160" s="56">
        <v>251.5775</v>
      </c>
      <c r="L160" s="56">
        <v>132.03625</v>
      </c>
      <c r="M160" s="56">
        <v>4431.705</v>
      </c>
      <c r="N160" s="204">
        <f t="shared" si="20"/>
        <v>0.056767654886776084</v>
      </c>
      <c r="O160" s="204">
        <f t="shared" si="21"/>
        <v>0.029793555753372572</v>
      </c>
      <c r="P160" s="3">
        <v>-1</v>
      </c>
      <c r="Q160" s="21">
        <f t="shared" si="22"/>
        <v>0</v>
      </c>
      <c r="R160" s="21">
        <f t="shared" si="23"/>
        <v>0</v>
      </c>
    </row>
    <row r="161" spans="1:18" ht="12.75">
      <c r="A161" s="203" t="s">
        <v>64</v>
      </c>
      <c r="B161" s="304">
        <v>33756</v>
      </c>
      <c r="C161" s="191">
        <f t="shared" si="16"/>
        <v>0.09699999999999999</v>
      </c>
      <c r="D161" s="191">
        <f t="shared" si="17"/>
        <v>0.079</v>
      </c>
      <c r="E161" s="215">
        <f t="shared" si="18"/>
        <v>0.100875</v>
      </c>
      <c r="F161" s="215">
        <f t="shared" si="19"/>
        <v>0.073125</v>
      </c>
      <c r="G161" s="195">
        <v>9.7</v>
      </c>
      <c r="H161" s="195">
        <v>7.9</v>
      </c>
      <c r="I161" s="195">
        <v>10.0875</v>
      </c>
      <c r="J161" s="198">
        <v>7.3125</v>
      </c>
      <c r="K161" s="56">
        <v>217.69375</v>
      </c>
      <c r="L161" s="56">
        <v>100.0125</v>
      </c>
      <c r="M161" s="56">
        <v>4487.705</v>
      </c>
      <c r="N161" s="204">
        <f t="shared" si="20"/>
        <v>0.04850892605463149</v>
      </c>
      <c r="O161" s="204">
        <f t="shared" si="21"/>
        <v>0.022285890003910687</v>
      </c>
      <c r="P161" s="3">
        <v>-1</v>
      </c>
      <c r="Q161" s="21">
        <f t="shared" si="22"/>
        <v>0</v>
      </c>
      <c r="R161" s="21">
        <f t="shared" si="23"/>
        <v>0</v>
      </c>
    </row>
    <row r="162" spans="1:18" ht="12.75">
      <c r="A162" s="203" t="s">
        <v>65</v>
      </c>
      <c r="B162" s="304">
        <v>33848</v>
      </c>
      <c r="C162" s="191">
        <f t="shared" si="16"/>
        <v>0.135</v>
      </c>
      <c r="D162" s="191">
        <f t="shared" si="17"/>
        <v>0.073</v>
      </c>
      <c r="E162" s="215">
        <f t="shared" si="18"/>
        <v>0.10074999999999999</v>
      </c>
      <c r="F162" s="215">
        <f t="shared" si="19"/>
        <v>0.073625</v>
      </c>
      <c r="G162" s="195">
        <v>13.5</v>
      </c>
      <c r="H162" s="195">
        <v>7.3</v>
      </c>
      <c r="I162" s="195">
        <v>10.075</v>
      </c>
      <c r="J162" s="198">
        <v>7.3625</v>
      </c>
      <c r="K162" s="56">
        <v>299.04375</v>
      </c>
      <c r="L162" s="56">
        <v>182.26875</v>
      </c>
      <c r="M162" s="56">
        <v>4543.07375</v>
      </c>
      <c r="N162" s="204">
        <f t="shared" si="20"/>
        <v>0.06582410201903502</v>
      </c>
      <c r="O162" s="204">
        <f t="shared" si="21"/>
        <v>0.04012013892576585</v>
      </c>
      <c r="P162" s="3">
        <v>-1</v>
      </c>
      <c r="Q162" s="21">
        <f t="shared" si="22"/>
        <v>0</v>
      </c>
      <c r="R162" s="21">
        <f t="shared" si="23"/>
        <v>0</v>
      </c>
    </row>
    <row r="163" spans="1:18" ht="12.75">
      <c r="A163" s="203" t="s">
        <v>66</v>
      </c>
      <c r="B163" s="304">
        <v>33939</v>
      </c>
      <c r="C163" s="191">
        <f t="shared" si="16"/>
        <v>0.078</v>
      </c>
      <c r="D163" s="191">
        <f t="shared" si="17"/>
        <v>0.078</v>
      </c>
      <c r="E163" s="215">
        <f t="shared" si="18"/>
        <v>0.09775</v>
      </c>
      <c r="F163" s="215">
        <f t="shared" si="19"/>
        <v>0.07475</v>
      </c>
      <c r="G163" s="195">
        <v>7.8</v>
      </c>
      <c r="H163" s="195">
        <v>7.8</v>
      </c>
      <c r="I163" s="195">
        <v>9.775</v>
      </c>
      <c r="J163" s="198">
        <v>7.475</v>
      </c>
      <c r="K163" s="56">
        <v>316.94</v>
      </c>
      <c r="L163" s="56">
        <v>203.84125</v>
      </c>
      <c r="M163" s="56">
        <v>4607.86625</v>
      </c>
      <c r="N163" s="204">
        <f t="shared" si="20"/>
        <v>0.0687823783947722</v>
      </c>
      <c r="O163" s="204">
        <f t="shared" si="21"/>
        <v>0.04423766640362011</v>
      </c>
      <c r="P163" s="3">
        <v>-1</v>
      </c>
      <c r="Q163" s="21">
        <f t="shared" si="22"/>
        <v>0</v>
      </c>
      <c r="R163" s="21">
        <f t="shared" si="23"/>
        <v>0</v>
      </c>
    </row>
    <row r="164" spans="1:18" ht="12.75">
      <c r="A164" s="203" t="s">
        <v>67</v>
      </c>
      <c r="B164" s="304">
        <v>34029</v>
      </c>
      <c r="C164" s="191">
        <f t="shared" si="16"/>
        <v>0.09300000000000001</v>
      </c>
      <c r="D164" s="191">
        <f t="shared" si="17"/>
        <v>0.057</v>
      </c>
      <c r="E164" s="215">
        <f t="shared" si="18"/>
        <v>0.09475</v>
      </c>
      <c r="F164" s="215">
        <f t="shared" si="19"/>
        <v>0.07275000000000001</v>
      </c>
      <c r="G164" s="195">
        <v>9.3</v>
      </c>
      <c r="H164" s="195">
        <v>5.7</v>
      </c>
      <c r="I164" s="195">
        <v>9.475</v>
      </c>
      <c r="J164" s="198">
        <v>7.275</v>
      </c>
      <c r="K164" s="56">
        <v>260.93</v>
      </c>
      <c r="L164" s="56">
        <v>150.63</v>
      </c>
      <c r="M164" s="56">
        <v>4659.67375</v>
      </c>
      <c r="N164" s="204">
        <f t="shared" si="20"/>
        <v>0.05599748265637696</v>
      </c>
      <c r="O164" s="204">
        <f t="shared" si="21"/>
        <v>0.03232629752243921</v>
      </c>
      <c r="P164" s="3">
        <v>-1</v>
      </c>
      <c r="Q164" s="21">
        <f t="shared" si="22"/>
        <v>0</v>
      </c>
      <c r="R164" s="21">
        <f t="shared" si="23"/>
        <v>0</v>
      </c>
    </row>
    <row r="165" spans="1:18" ht="12.75">
      <c r="A165" s="203" t="s">
        <v>68</v>
      </c>
      <c r="B165" s="304">
        <v>34121</v>
      </c>
      <c r="C165" s="191">
        <f t="shared" si="16"/>
        <v>0.085</v>
      </c>
      <c r="D165" s="191">
        <f t="shared" si="17"/>
        <v>0.062</v>
      </c>
      <c r="E165" s="215">
        <f t="shared" si="18"/>
        <v>0.094125</v>
      </c>
      <c r="F165" s="215">
        <f t="shared" si="19"/>
        <v>0.07150000000000001</v>
      </c>
      <c r="G165" s="195">
        <v>8.5</v>
      </c>
      <c r="H165" s="195">
        <v>6.2</v>
      </c>
      <c r="I165" s="195">
        <v>9.4125</v>
      </c>
      <c r="J165" s="198">
        <v>7.15</v>
      </c>
      <c r="K165" s="56">
        <v>292.3925</v>
      </c>
      <c r="L165" s="56">
        <v>177.6325</v>
      </c>
      <c r="M165" s="56">
        <v>4717.09</v>
      </c>
      <c r="N165" s="204">
        <f t="shared" si="20"/>
        <v>0.061985779368212174</v>
      </c>
      <c r="O165" s="204">
        <f t="shared" si="21"/>
        <v>0.03765722087134229</v>
      </c>
      <c r="P165" s="3">
        <v>-1</v>
      </c>
      <c r="Q165" s="21">
        <f t="shared" si="22"/>
        <v>0</v>
      </c>
      <c r="R165" s="21">
        <f t="shared" si="23"/>
        <v>0</v>
      </c>
    </row>
    <row r="166" spans="1:18" ht="12.75">
      <c r="A166" s="203" t="s">
        <v>69</v>
      </c>
      <c r="B166" s="304">
        <v>34213</v>
      </c>
      <c r="C166" s="191">
        <f t="shared" si="16"/>
        <v>0.106</v>
      </c>
      <c r="D166" s="191">
        <f t="shared" si="17"/>
        <v>0.054000000000000006</v>
      </c>
      <c r="E166" s="215">
        <f t="shared" si="18"/>
        <v>0.096</v>
      </c>
      <c r="F166" s="215">
        <f t="shared" si="19"/>
        <v>0.0695</v>
      </c>
      <c r="G166" s="195">
        <v>10.6</v>
      </c>
      <c r="H166" s="195">
        <v>5.4</v>
      </c>
      <c r="I166" s="195">
        <v>9.6</v>
      </c>
      <c r="J166" s="198">
        <v>6.95</v>
      </c>
      <c r="K166" s="56">
        <v>306.415</v>
      </c>
      <c r="L166" s="56">
        <v>194.5625</v>
      </c>
      <c r="M166" s="56">
        <v>4772.1587500000005</v>
      </c>
      <c r="N166" s="204">
        <f t="shared" si="20"/>
        <v>0.06420888659665816</v>
      </c>
      <c r="O166" s="204">
        <f t="shared" si="21"/>
        <v>0.04077033271368015</v>
      </c>
      <c r="P166" s="3">
        <v>-1</v>
      </c>
      <c r="Q166" s="21">
        <f t="shared" si="22"/>
        <v>0</v>
      </c>
      <c r="R166" s="21">
        <f t="shared" si="23"/>
        <v>0</v>
      </c>
    </row>
    <row r="167" spans="1:18" ht="12.75">
      <c r="A167" s="203" t="s">
        <v>70</v>
      </c>
      <c r="B167" s="304">
        <v>34304</v>
      </c>
      <c r="C167" s="191">
        <f t="shared" si="16"/>
        <v>0.079</v>
      </c>
      <c r="D167" s="191">
        <f t="shared" si="17"/>
        <v>0.059000000000000004</v>
      </c>
      <c r="E167" s="215">
        <f t="shared" si="18"/>
        <v>0.095375</v>
      </c>
      <c r="F167" s="215">
        <f t="shared" si="19"/>
        <v>0.067375</v>
      </c>
      <c r="G167" s="195">
        <v>7.9</v>
      </c>
      <c r="H167" s="195">
        <v>5.9</v>
      </c>
      <c r="I167" s="195">
        <v>9.5375</v>
      </c>
      <c r="J167" s="198">
        <v>6.7375</v>
      </c>
      <c r="K167" s="56">
        <v>286.95625</v>
      </c>
      <c r="L167" s="56">
        <v>172.5325</v>
      </c>
      <c r="M167" s="56">
        <v>4831.69</v>
      </c>
      <c r="N167" s="204">
        <f t="shared" si="20"/>
        <v>0.059390451374156876</v>
      </c>
      <c r="O167" s="204">
        <f t="shared" si="21"/>
        <v>0.03570852020721528</v>
      </c>
      <c r="P167" s="3">
        <v>-1</v>
      </c>
      <c r="Q167" s="21">
        <f t="shared" si="22"/>
        <v>0</v>
      </c>
      <c r="R167" s="21">
        <f t="shared" si="23"/>
        <v>0</v>
      </c>
    </row>
    <row r="168" spans="1:18" ht="12.75">
      <c r="A168" s="203" t="s">
        <v>71</v>
      </c>
      <c r="B168" s="304">
        <v>34394</v>
      </c>
      <c r="C168" s="191">
        <f t="shared" si="16"/>
        <v>0.062</v>
      </c>
      <c r="D168" s="191">
        <f t="shared" si="17"/>
        <v>0.040999999999999995</v>
      </c>
      <c r="E168" s="215">
        <f t="shared" si="18"/>
        <v>0.091875</v>
      </c>
      <c r="F168" s="215">
        <f t="shared" si="19"/>
        <v>0.062875</v>
      </c>
      <c r="G168" s="195">
        <v>6.2</v>
      </c>
      <c r="H168" s="195">
        <v>4.1</v>
      </c>
      <c r="I168" s="195">
        <v>9.1875</v>
      </c>
      <c r="J168" s="198">
        <v>6.2875</v>
      </c>
      <c r="K168" s="56">
        <v>273.9175</v>
      </c>
      <c r="L168" s="56">
        <v>156.60875</v>
      </c>
      <c r="M168" s="56">
        <v>4875.1</v>
      </c>
      <c r="N168" s="204">
        <f t="shared" si="20"/>
        <v>0.05618705257328055</v>
      </c>
      <c r="O168" s="204">
        <f t="shared" si="21"/>
        <v>0.032124212836659755</v>
      </c>
      <c r="P168" s="3">
        <v>-1</v>
      </c>
      <c r="Q168" s="21">
        <f t="shared" si="22"/>
        <v>0</v>
      </c>
      <c r="R168" s="21">
        <f t="shared" si="23"/>
        <v>0</v>
      </c>
    </row>
    <row r="169" spans="1:18" ht="12.75">
      <c r="A169" s="203" t="s">
        <v>72</v>
      </c>
      <c r="B169" s="304">
        <v>34486</v>
      </c>
      <c r="C169" s="191">
        <f t="shared" si="16"/>
        <v>0.124</v>
      </c>
      <c r="D169" s="191">
        <f t="shared" si="17"/>
        <v>0.051</v>
      </c>
      <c r="E169" s="215">
        <f t="shared" si="18"/>
        <v>0.09525</v>
      </c>
      <c r="F169" s="215">
        <f t="shared" si="19"/>
        <v>0.059375</v>
      </c>
      <c r="G169" s="195">
        <v>12.4</v>
      </c>
      <c r="H169" s="195">
        <v>5.1</v>
      </c>
      <c r="I169" s="195">
        <v>9.525</v>
      </c>
      <c r="J169" s="198">
        <v>5.9375</v>
      </c>
      <c r="K169" s="56">
        <v>296.76</v>
      </c>
      <c r="L169" s="56">
        <v>175.40625</v>
      </c>
      <c r="M169" s="56">
        <v>4925.3475</v>
      </c>
      <c r="N169" s="204">
        <f t="shared" si="20"/>
        <v>0.06025158630939238</v>
      </c>
      <c r="O169" s="204">
        <f t="shared" si="21"/>
        <v>0.035612969440227314</v>
      </c>
      <c r="P169" s="3">
        <v>-1</v>
      </c>
      <c r="Q169" s="21">
        <f t="shared" si="22"/>
        <v>0</v>
      </c>
      <c r="R169" s="21">
        <f t="shared" si="23"/>
        <v>0</v>
      </c>
    </row>
    <row r="170" spans="1:18" ht="12.75">
      <c r="A170" s="203" t="s">
        <v>73</v>
      </c>
      <c r="B170" s="304">
        <v>34578</v>
      </c>
      <c r="C170" s="191">
        <f t="shared" si="16"/>
        <v>0.102</v>
      </c>
      <c r="D170" s="191">
        <f t="shared" si="17"/>
        <v>0.049</v>
      </c>
      <c r="E170" s="215">
        <f t="shared" si="18"/>
        <v>0.09112500000000001</v>
      </c>
      <c r="F170" s="215">
        <f t="shared" si="19"/>
        <v>0.056375</v>
      </c>
      <c r="G170" s="195">
        <v>10.2</v>
      </c>
      <c r="H170" s="195">
        <v>4.9</v>
      </c>
      <c r="I170" s="195">
        <v>9.1125</v>
      </c>
      <c r="J170" s="198">
        <v>5.6375</v>
      </c>
      <c r="K170" s="56">
        <v>311.76125</v>
      </c>
      <c r="L170" s="56">
        <v>194.08625</v>
      </c>
      <c r="M170" s="56">
        <v>4978.955</v>
      </c>
      <c r="N170" s="204">
        <f t="shared" si="20"/>
        <v>0.06261579990178663</v>
      </c>
      <c r="O170" s="204">
        <f t="shared" si="21"/>
        <v>0.03898132238592235</v>
      </c>
      <c r="P170" s="3">
        <v>-1</v>
      </c>
      <c r="Q170" s="21">
        <f t="shared" si="22"/>
        <v>0</v>
      </c>
      <c r="R170" s="21">
        <f t="shared" si="23"/>
        <v>0</v>
      </c>
    </row>
    <row r="171" spans="1:18" ht="12.75">
      <c r="A171" s="203" t="s">
        <v>74</v>
      </c>
      <c r="B171" s="304">
        <v>34669</v>
      </c>
      <c r="C171" s="191">
        <f t="shared" si="16"/>
        <v>0.065</v>
      </c>
      <c r="D171" s="191">
        <f t="shared" si="17"/>
        <v>0.053</v>
      </c>
      <c r="E171" s="215">
        <f t="shared" si="18"/>
        <v>0.0895</v>
      </c>
      <c r="F171" s="215">
        <f t="shared" si="19"/>
        <v>0.05325</v>
      </c>
      <c r="G171" s="195">
        <v>6.5</v>
      </c>
      <c r="H171" s="195">
        <v>5.3</v>
      </c>
      <c r="I171" s="195">
        <v>8.95</v>
      </c>
      <c r="J171" s="198">
        <v>5.325</v>
      </c>
      <c r="K171" s="56">
        <v>263.9275</v>
      </c>
      <c r="L171" s="56">
        <v>146.495</v>
      </c>
      <c r="M171" s="56">
        <v>5031.8925</v>
      </c>
      <c r="N171" s="204">
        <f t="shared" si="20"/>
        <v>0.05245094166856705</v>
      </c>
      <c r="O171" s="204">
        <f t="shared" si="21"/>
        <v>0.02911330081077845</v>
      </c>
      <c r="P171" s="3">
        <v>-1</v>
      </c>
      <c r="Q171" s="21">
        <f t="shared" si="22"/>
        <v>0</v>
      </c>
      <c r="R171" s="21">
        <f t="shared" si="23"/>
        <v>0</v>
      </c>
    </row>
    <row r="172" spans="1:18" ht="12.75">
      <c r="A172" s="203" t="s">
        <v>75</v>
      </c>
      <c r="B172" s="304">
        <v>34759</v>
      </c>
      <c r="C172" s="191">
        <f t="shared" si="16"/>
        <v>0.062</v>
      </c>
      <c r="D172" s="191">
        <f t="shared" si="17"/>
        <v>0.057</v>
      </c>
      <c r="E172" s="215">
        <f t="shared" si="18"/>
        <v>0.085625</v>
      </c>
      <c r="F172" s="215">
        <f t="shared" si="19"/>
        <v>0.05325</v>
      </c>
      <c r="G172" s="195">
        <v>6.2</v>
      </c>
      <c r="H172" s="195">
        <v>5.7</v>
      </c>
      <c r="I172" s="195">
        <v>8.5625</v>
      </c>
      <c r="J172" s="198">
        <v>5.325</v>
      </c>
      <c r="K172" s="56">
        <v>311.825</v>
      </c>
      <c r="L172" s="56">
        <v>193.875</v>
      </c>
      <c r="M172" s="56">
        <v>5100.55875</v>
      </c>
      <c r="N172" s="204">
        <f t="shared" si="20"/>
        <v>0.06113545893378838</v>
      </c>
      <c r="O172" s="204">
        <f t="shared" si="21"/>
        <v>0.03801054149214535</v>
      </c>
      <c r="P172" s="3">
        <v>-1</v>
      </c>
      <c r="Q172" s="21">
        <f t="shared" si="22"/>
        <v>0</v>
      </c>
      <c r="R172" s="21">
        <f t="shared" si="23"/>
        <v>0</v>
      </c>
    </row>
    <row r="173" spans="1:18" ht="12.75">
      <c r="A173" s="203" t="s">
        <v>76</v>
      </c>
      <c r="B173" s="304">
        <v>34851</v>
      </c>
      <c r="C173" s="191">
        <f t="shared" si="16"/>
        <v>0.106</v>
      </c>
      <c r="D173" s="191">
        <f t="shared" si="17"/>
        <v>0.047</v>
      </c>
      <c r="E173" s="215">
        <f t="shared" si="18"/>
        <v>0.08825</v>
      </c>
      <c r="F173" s="215">
        <f t="shared" si="19"/>
        <v>0.051375000000000004</v>
      </c>
      <c r="G173" s="195">
        <v>10.6</v>
      </c>
      <c r="H173" s="195">
        <v>4.7</v>
      </c>
      <c r="I173" s="195">
        <v>8.825</v>
      </c>
      <c r="J173" s="198">
        <v>5.1375</v>
      </c>
      <c r="K173" s="56">
        <v>364.26</v>
      </c>
      <c r="L173" s="56">
        <v>247.77</v>
      </c>
      <c r="M173" s="56">
        <v>5159.9575</v>
      </c>
      <c r="N173" s="204">
        <f t="shared" si="20"/>
        <v>0.0705936046953875</v>
      </c>
      <c r="O173" s="204">
        <f t="shared" si="21"/>
        <v>0.048017837356218535</v>
      </c>
      <c r="P173" s="3">
        <v>-1</v>
      </c>
      <c r="Q173" s="21">
        <f t="shared" si="22"/>
        <v>0</v>
      </c>
      <c r="R173" s="21">
        <f t="shared" si="23"/>
        <v>0</v>
      </c>
    </row>
    <row r="174" spans="1:18" ht="12.75">
      <c r="A174" s="203" t="s">
        <v>77</v>
      </c>
      <c r="B174" s="304">
        <v>34943</v>
      </c>
      <c r="C174" s="191">
        <f t="shared" si="16"/>
        <v>0.1</v>
      </c>
      <c r="D174" s="191">
        <f t="shared" si="17"/>
        <v>0.042</v>
      </c>
      <c r="E174" s="215">
        <f t="shared" si="18"/>
        <v>0.0875</v>
      </c>
      <c r="F174" s="215">
        <f t="shared" si="19"/>
        <v>0.049874999999999996</v>
      </c>
      <c r="G174" s="195">
        <v>10</v>
      </c>
      <c r="H174" s="195">
        <v>4.2</v>
      </c>
      <c r="I174" s="195">
        <v>8.75</v>
      </c>
      <c r="J174" s="198">
        <v>4.9875</v>
      </c>
      <c r="K174" s="56">
        <v>410.75375</v>
      </c>
      <c r="L174" s="56">
        <v>293.27375</v>
      </c>
      <c r="M174" s="56">
        <v>5222.81375</v>
      </c>
      <c r="N174" s="204">
        <f t="shared" si="20"/>
        <v>0.07864606506406628</v>
      </c>
      <c r="O174" s="204">
        <f t="shared" si="21"/>
        <v>0.05615244273261707</v>
      </c>
      <c r="P174" s="3">
        <v>-1</v>
      </c>
      <c r="Q174" s="21">
        <f t="shared" si="22"/>
        <v>0</v>
      </c>
      <c r="R174" s="21">
        <f t="shared" si="23"/>
        <v>0</v>
      </c>
    </row>
    <row r="175" spans="1:18" ht="12.75">
      <c r="A175" s="203" t="s">
        <v>78</v>
      </c>
      <c r="B175" s="304">
        <v>35034</v>
      </c>
      <c r="C175" s="191">
        <f t="shared" si="16"/>
        <v>0.052000000000000005</v>
      </c>
      <c r="D175" s="191">
        <f t="shared" si="17"/>
        <v>0.04</v>
      </c>
      <c r="E175" s="215">
        <f t="shared" si="18"/>
        <v>0.08412499999999999</v>
      </c>
      <c r="F175" s="215">
        <f t="shared" si="19"/>
        <v>0.0475</v>
      </c>
      <c r="G175" s="195">
        <v>5.2</v>
      </c>
      <c r="H175" s="195">
        <v>4</v>
      </c>
      <c r="I175" s="195">
        <v>8.4125</v>
      </c>
      <c r="J175" s="198">
        <v>4.75</v>
      </c>
      <c r="K175" s="56">
        <v>435.4675</v>
      </c>
      <c r="L175" s="56">
        <v>323.9825</v>
      </c>
      <c r="M175" s="56">
        <v>5280.0425</v>
      </c>
      <c r="N175" s="204">
        <f t="shared" si="20"/>
        <v>0.08247424144786714</v>
      </c>
      <c r="O175" s="204">
        <f t="shared" si="21"/>
        <v>0.06135982806956573</v>
      </c>
      <c r="P175" s="3">
        <v>-1</v>
      </c>
      <c r="Q175" s="21">
        <f t="shared" si="22"/>
        <v>0</v>
      </c>
      <c r="R175" s="21">
        <f t="shared" si="23"/>
        <v>0</v>
      </c>
    </row>
    <row r="176" spans="1:18" ht="12.75">
      <c r="A176" s="203" t="s">
        <v>79</v>
      </c>
      <c r="B176" s="304">
        <v>35125</v>
      </c>
      <c r="C176" s="191">
        <f t="shared" si="16"/>
        <v>0.11</v>
      </c>
      <c r="D176" s="191">
        <f t="shared" si="17"/>
        <v>0.042</v>
      </c>
      <c r="E176" s="215">
        <f t="shared" si="18"/>
        <v>0.090125</v>
      </c>
      <c r="F176" s="215">
        <f t="shared" si="19"/>
        <v>0.047625</v>
      </c>
      <c r="G176" s="195">
        <v>11</v>
      </c>
      <c r="H176" s="195">
        <v>4.2</v>
      </c>
      <c r="I176" s="195">
        <v>9.0125</v>
      </c>
      <c r="J176" s="198">
        <v>4.7625</v>
      </c>
      <c r="K176" s="56">
        <v>524.085</v>
      </c>
      <c r="L176" s="56">
        <v>407.4625</v>
      </c>
      <c r="M176" s="56">
        <v>5352.01625</v>
      </c>
      <c r="N176" s="204">
        <f t="shared" si="20"/>
        <v>0.09792290895977755</v>
      </c>
      <c r="O176" s="204">
        <f t="shared" si="21"/>
        <v>0.07613252295338228</v>
      </c>
      <c r="P176" s="3">
        <v>-1</v>
      </c>
      <c r="Q176" s="21">
        <f t="shared" si="22"/>
        <v>0</v>
      </c>
      <c r="R176" s="21">
        <f t="shared" si="23"/>
        <v>0</v>
      </c>
    </row>
    <row r="177" spans="1:18" ht="12.75">
      <c r="A177" s="203" t="s">
        <v>80</v>
      </c>
      <c r="B177" s="304">
        <v>35217</v>
      </c>
      <c r="C177" s="191">
        <f t="shared" si="16"/>
        <v>0.113</v>
      </c>
      <c r="D177" s="191">
        <f t="shared" si="17"/>
        <v>0.039</v>
      </c>
      <c r="E177" s="215">
        <f t="shared" si="18"/>
        <v>0.08875</v>
      </c>
      <c r="F177" s="215">
        <f t="shared" si="19"/>
        <v>0.046125</v>
      </c>
      <c r="G177" s="195">
        <v>11.3</v>
      </c>
      <c r="H177" s="195">
        <v>3.9</v>
      </c>
      <c r="I177" s="195">
        <v>8.875</v>
      </c>
      <c r="J177" s="198">
        <v>4.6125</v>
      </c>
      <c r="K177" s="56">
        <v>570.51375</v>
      </c>
      <c r="L177" s="56">
        <v>453.25125</v>
      </c>
      <c r="M177" s="56">
        <v>5419.331249999999</v>
      </c>
      <c r="N177" s="204">
        <f t="shared" si="20"/>
        <v>0.10527382875885287</v>
      </c>
      <c r="O177" s="204">
        <f t="shared" si="21"/>
        <v>0.08363601136210304</v>
      </c>
      <c r="P177" s="3">
        <v>-1</v>
      </c>
      <c r="Q177" s="21">
        <f t="shared" si="22"/>
        <v>0</v>
      </c>
      <c r="R177" s="21">
        <f t="shared" si="23"/>
        <v>0</v>
      </c>
    </row>
    <row r="178" spans="1:18" ht="12.75">
      <c r="A178" s="203" t="s">
        <v>81</v>
      </c>
      <c r="B178" s="304">
        <v>35309</v>
      </c>
      <c r="C178" s="191">
        <f t="shared" si="16"/>
        <v>0.084</v>
      </c>
      <c r="D178" s="191">
        <f t="shared" si="17"/>
        <v>0.040999999999999995</v>
      </c>
      <c r="E178" s="215">
        <f t="shared" si="18"/>
        <v>0.08650000000000001</v>
      </c>
      <c r="F178" s="215">
        <f t="shared" si="19"/>
        <v>0.045125</v>
      </c>
      <c r="G178" s="195">
        <v>8.4</v>
      </c>
      <c r="H178" s="195">
        <v>4.1</v>
      </c>
      <c r="I178" s="195">
        <v>8.65</v>
      </c>
      <c r="J178" s="198">
        <v>4.5125</v>
      </c>
      <c r="K178" s="56">
        <v>568.20625</v>
      </c>
      <c r="L178" s="56">
        <v>454.94125</v>
      </c>
      <c r="M178" s="56">
        <v>5485.58375</v>
      </c>
      <c r="N178" s="204">
        <f t="shared" si="20"/>
        <v>0.10358172910950453</v>
      </c>
      <c r="O178" s="204">
        <f t="shared" si="21"/>
        <v>0.08293397215929846</v>
      </c>
      <c r="P178" s="3">
        <v>-1</v>
      </c>
      <c r="Q178" s="21">
        <f t="shared" si="22"/>
        <v>0</v>
      </c>
      <c r="R178" s="21">
        <f t="shared" si="23"/>
        <v>0</v>
      </c>
    </row>
    <row r="179" spans="1:18" ht="12.75">
      <c r="A179" s="203" t="s">
        <v>82</v>
      </c>
      <c r="B179" s="304">
        <v>35400</v>
      </c>
      <c r="C179" s="191">
        <f t="shared" si="16"/>
        <v>0.027000000000000003</v>
      </c>
      <c r="D179" s="191">
        <f t="shared" si="17"/>
        <v>0.038</v>
      </c>
      <c r="E179" s="215">
        <f t="shared" si="18"/>
        <v>0.08175</v>
      </c>
      <c r="F179" s="215">
        <f t="shared" si="19"/>
        <v>0.043250000000000004</v>
      </c>
      <c r="G179" s="195">
        <v>2.7</v>
      </c>
      <c r="H179" s="195">
        <v>3.8</v>
      </c>
      <c r="I179" s="195">
        <v>8.175</v>
      </c>
      <c r="J179" s="198">
        <v>4.325</v>
      </c>
      <c r="K179" s="56">
        <v>660.83375</v>
      </c>
      <c r="L179" s="56">
        <v>550.895</v>
      </c>
      <c r="M179" s="56">
        <v>5548.3525</v>
      </c>
      <c r="N179" s="204">
        <f t="shared" si="20"/>
        <v>0.11910449993939642</v>
      </c>
      <c r="O179" s="204">
        <f t="shared" si="21"/>
        <v>0.09928983423457684</v>
      </c>
      <c r="P179" s="3">
        <v>-1</v>
      </c>
      <c r="Q179" s="21">
        <f t="shared" si="22"/>
        <v>0</v>
      </c>
      <c r="R179" s="21">
        <f t="shared" si="23"/>
        <v>0</v>
      </c>
    </row>
    <row r="180" spans="1:18" ht="12.75">
      <c r="A180" s="203" t="s">
        <v>83</v>
      </c>
      <c r="B180" s="304">
        <v>35490</v>
      </c>
      <c r="C180" s="191">
        <f t="shared" si="16"/>
        <v>0.038</v>
      </c>
      <c r="D180" s="191">
        <f t="shared" si="17"/>
        <v>0.036000000000000004</v>
      </c>
      <c r="E180" s="215">
        <f t="shared" si="18"/>
        <v>0.07875</v>
      </c>
      <c r="F180" s="215">
        <f t="shared" si="19"/>
        <v>0.040625</v>
      </c>
      <c r="G180" s="195">
        <v>3.8</v>
      </c>
      <c r="H180" s="195">
        <v>3.6</v>
      </c>
      <c r="I180" s="195">
        <v>7.875</v>
      </c>
      <c r="J180" s="198">
        <v>4.0625</v>
      </c>
      <c r="K180" s="56">
        <v>604.95625</v>
      </c>
      <c r="L180" s="56">
        <v>503.985</v>
      </c>
      <c r="M180" s="56">
        <v>5614.162499999999</v>
      </c>
      <c r="N180" s="204">
        <f t="shared" si="20"/>
        <v>0.10775538648908008</v>
      </c>
      <c r="O180" s="204">
        <f t="shared" si="21"/>
        <v>0.08977029076019799</v>
      </c>
      <c r="P180" s="3">
        <v>-1</v>
      </c>
      <c r="Q180" s="21">
        <f t="shared" si="22"/>
        <v>0</v>
      </c>
      <c r="R180" s="21">
        <f t="shared" si="23"/>
        <v>0</v>
      </c>
    </row>
    <row r="181" spans="1:18" ht="12.75">
      <c r="A181" s="203" t="s">
        <v>84</v>
      </c>
      <c r="B181" s="304">
        <v>35582</v>
      </c>
      <c r="C181" s="191">
        <f t="shared" si="16"/>
        <v>0.099</v>
      </c>
      <c r="D181" s="191">
        <f t="shared" si="17"/>
        <v>0.039</v>
      </c>
      <c r="E181" s="215">
        <f t="shared" si="18"/>
        <v>0.077875</v>
      </c>
      <c r="F181" s="215">
        <f t="shared" si="19"/>
        <v>0.039625</v>
      </c>
      <c r="G181" s="195">
        <v>9.9</v>
      </c>
      <c r="H181" s="195">
        <v>3.9</v>
      </c>
      <c r="I181" s="195">
        <v>7.7875</v>
      </c>
      <c r="J181" s="198">
        <v>3.9625</v>
      </c>
      <c r="K181" s="56">
        <v>737.21375</v>
      </c>
      <c r="L181" s="56">
        <v>636.33</v>
      </c>
      <c r="M181" s="56">
        <v>5684.202499999999</v>
      </c>
      <c r="N181" s="204">
        <f t="shared" si="20"/>
        <v>0.12969519470849256</v>
      </c>
      <c r="O181" s="204">
        <f t="shared" si="21"/>
        <v>0.11194710251789941</v>
      </c>
      <c r="P181" s="3">
        <v>-1</v>
      </c>
      <c r="Q181" s="21">
        <f t="shared" si="22"/>
        <v>0</v>
      </c>
      <c r="R181" s="21">
        <f t="shared" si="23"/>
        <v>0</v>
      </c>
    </row>
    <row r="182" spans="1:18" ht="12.75">
      <c r="A182" s="203" t="s">
        <v>85</v>
      </c>
      <c r="B182" s="304">
        <v>35674</v>
      </c>
      <c r="C182" s="191">
        <f t="shared" si="16"/>
        <v>0.084</v>
      </c>
      <c r="D182" s="191">
        <f t="shared" si="17"/>
        <v>0.034</v>
      </c>
      <c r="E182" s="215">
        <f t="shared" si="18"/>
        <v>0.075875</v>
      </c>
      <c r="F182" s="215">
        <f t="shared" si="19"/>
        <v>0.038625</v>
      </c>
      <c r="G182" s="195">
        <v>8.4</v>
      </c>
      <c r="H182" s="195">
        <v>3.4</v>
      </c>
      <c r="I182" s="195">
        <v>7.5875</v>
      </c>
      <c r="J182" s="198">
        <v>3.8625</v>
      </c>
      <c r="K182" s="56">
        <v>783.2837499999999</v>
      </c>
      <c r="L182" s="56">
        <v>688.4725</v>
      </c>
      <c r="M182" s="56">
        <v>5758.4087500000005</v>
      </c>
      <c r="N182" s="204">
        <f t="shared" si="20"/>
        <v>0.13602434005748548</v>
      </c>
      <c r="O182" s="204">
        <f t="shared" si="21"/>
        <v>0.1195595050455562</v>
      </c>
      <c r="P182" s="3">
        <v>-1</v>
      </c>
      <c r="Q182" s="21">
        <f t="shared" si="22"/>
        <v>0</v>
      </c>
      <c r="R182" s="21">
        <f t="shared" si="23"/>
        <v>0</v>
      </c>
    </row>
    <row r="183" spans="1:18" ht="12.75">
      <c r="A183" s="203" t="s">
        <v>86</v>
      </c>
      <c r="B183" s="304">
        <v>35765</v>
      </c>
      <c r="C183" s="191">
        <f t="shared" si="16"/>
        <v>0.052000000000000005</v>
      </c>
      <c r="D183" s="191">
        <f t="shared" si="17"/>
        <v>0.037000000000000005</v>
      </c>
      <c r="E183" s="215">
        <f t="shared" si="18"/>
        <v>0.075875</v>
      </c>
      <c r="F183" s="215">
        <f t="shared" si="19"/>
        <v>0.03825</v>
      </c>
      <c r="G183" s="195">
        <v>5.2</v>
      </c>
      <c r="H183" s="195">
        <v>3.7</v>
      </c>
      <c r="I183" s="195">
        <v>7.5875</v>
      </c>
      <c r="J183" s="198">
        <v>3.825</v>
      </c>
      <c r="K183" s="56">
        <v>776.81</v>
      </c>
      <c r="L183" s="56">
        <v>676.6375</v>
      </c>
      <c r="M183" s="56">
        <v>5838.642500000001</v>
      </c>
      <c r="N183" s="204">
        <f t="shared" si="20"/>
        <v>0.13304633739777694</v>
      </c>
      <c r="O183" s="204">
        <f t="shared" si="21"/>
        <v>0.11588952397753416</v>
      </c>
      <c r="P183" s="3">
        <v>-1</v>
      </c>
      <c r="Q183" s="21">
        <f t="shared" si="22"/>
        <v>0</v>
      </c>
      <c r="R183" s="21">
        <f t="shared" si="23"/>
        <v>0</v>
      </c>
    </row>
    <row r="184" spans="1:18" ht="12.75">
      <c r="A184" s="203" t="s">
        <v>87</v>
      </c>
      <c r="B184" s="304">
        <v>35855</v>
      </c>
      <c r="C184" s="191">
        <f t="shared" si="16"/>
        <v>0.047</v>
      </c>
      <c r="D184" s="191">
        <f t="shared" si="17"/>
        <v>0.047</v>
      </c>
      <c r="E184" s="215">
        <f t="shared" si="18"/>
        <v>0.068</v>
      </c>
      <c r="F184" s="215">
        <f t="shared" si="19"/>
        <v>0.038875</v>
      </c>
      <c r="G184" s="195">
        <v>4.7</v>
      </c>
      <c r="H184" s="195">
        <v>4.7</v>
      </c>
      <c r="I184" s="195">
        <v>6.8</v>
      </c>
      <c r="J184" s="198">
        <v>3.8875</v>
      </c>
      <c r="K184" s="56">
        <v>924.365</v>
      </c>
      <c r="L184" s="56">
        <v>833.5975</v>
      </c>
      <c r="M184" s="56">
        <v>5923.8225</v>
      </c>
      <c r="N184" s="204">
        <f t="shared" si="20"/>
        <v>0.15604198133890743</v>
      </c>
      <c r="O184" s="204">
        <f t="shared" si="21"/>
        <v>0.14071952696084325</v>
      </c>
      <c r="P184" s="3">
        <v>-1</v>
      </c>
      <c r="Q184" s="21">
        <f t="shared" si="22"/>
        <v>0</v>
      </c>
      <c r="R184" s="21">
        <f t="shared" si="23"/>
        <v>0</v>
      </c>
    </row>
    <row r="185" spans="1:18" ht="12.75">
      <c r="A185" s="203" t="s">
        <v>88</v>
      </c>
      <c r="B185" s="304">
        <v>35947</v>
      </c>
      <c r="C185" s="191">
        <f t="shared" si="16"/>
        <v>0.127</v>
      </c>
      <c r="D185" s="191">
        <f t="shared" si="17"/>
        <v>0.045</v>
      </c>
      <c r="E185" s="215">
        <f t="shared" si="18"/>
        <v>0.06974999999999999</v>
      </c>
      <c r="F185" s="215">
        <f t="shared" si="19"/>
        <v>0.039625</v>
      </c>
      <c r="G185" s="195">
        <v>12.7</v>
      </c>
      <c r="H185" s="195">
        <v>4.5</v>
      </c>
      <c r="I185" s="195">
        <v>6.975</v>
      </c>
      <c r="J185" s="198">
        <v>3.9625</v>
      </c>
      <c r="K185" s="56">
        <v>928.7387499999999</v>
      </c>
      <c r="L185" s="56">
        <v>838.5925</v>
      </c>
      <c r="M185" s="56">
        <v>6011.45625</v>
      </c>
      <c r="N185" s="204">
        <f t="shared" si="20"/>
        <v>0.15449480315189848</v>
      </c>
      <c r="O185" s="204">
        <f t="shared" si="21"/>
        <v>0.13949906064774237</v>
      </c>
      <c r="P185" s="3">
        <v>-1</v>
      </c>
      <c r="Q185" s="21">
        <f t="shared" si="22"/>
        <v>0</v>
      </c>
      <c r="R185" s="21">
        <f t="shared" si="23"/>
        <v>0</v>
      </c>
    </row>
    <row r="186" spans="1:18" ht="12.75">
      <c r="A186" s="203" t="s">
        <v>89</v>
      </c>
      <c r="B186" s="304">
        <v>36039</v>
      </c>
      <c r="C186" s="191">
        <f t="shared" si="16"/>
        <v>0.073</v>
      </c>
      <c r="D186" s="191">
        <f t="shared" si="17"/>
        <v>0.043</v>
      </c>
      <c r="E186" s="215">
        <f t="shared" si="18"/>
        <v>0.068375</v>
      </c>
      <c r="F186" s="215">
        <f t="shared" si="19"/>
        <v>0.039875</v>
      </c>
      <c r="G186" s="195">
        <v>7.3</v>
      </c>
      <c r="H186" s="195">
        <v>4.3</v>
      </c>
      <c r="I186" s="195">
        <v>6.8375</v>
      </c>
      <c r="J186" s="198">
        <v>3.9875</v>
      </c>
      <c r="K186" s="56">
        <v>700.1837499999999</v>
      </c>
      <c r="L186" s="56">
        <v>611.21875</v>
      </c>
      <c r="M186" s="56">
        <v>6101.52875</v>
      </c>
      <c r="N186" s="204">
        <f t="shared" si="20"/>
        <v>0.11475546189960997</v>
      </c>
      <c r="O186" s="204">
        <f t="shared" si="21"/>
        <v>0.1001746898267094</v>
      </c>
      <c r="P186" s="3">
        <v>-1</v>
      </c>
      <c r="Q186" s="21">
        <f t="shared" si="22"/>
        <v>0</v>
      </c>
      <c r="R186" s="21">
        <f t="shared" si="23"/>
        <v>0</v>
      </c>
    </row>
    <row r="187" spans="1:18" ht="12.75">
      <c r="A187" s="203" t="s">
        <v>90</v>
      </c>
      <c r="B187" s="304">
        <v>36130</v>
      </c>
      <c r="C187" s="191">
        <f t="shared" si="16"/>
        <v>0.052000000000000005</v>
      </c>
      <c r="D187" s="191">
        <f t="shared" si="17"/>
        <v>0.038</v>
      </c>
      <c r="E187" s="215">
        <f t="shared" si="18"/>
        <v>0.07150000000000001</v>
      </c>
      <c r="F187" s="215">
        <f t="shared" si="19"/>
        <v>0.039875</v>
      </c>
      <c r="G187" s="195">
        <v>5.2</v>
      </c>
      <c r="H187" s="195">
        <v>3.8</v>
      </c>
      <c r="I187" s="195">
        <v>7.15</v>
      </c>
      <c r="J187" s="198">
        <v>3.9875</v>
      </c>
      <c r="K187" s="56">
        <v>879.4875</v>
      </c>
      <c r="L187" s="56">
        <v>786.8475</v>
      </c>
      <c r="M187" s="56">
        <v>6192.3775000000005</v>
      </c>
      <c r="N187" s="204">
        <f t="shared" si="20"/>
        <v>0.1420274361503316</v>
      </c>
      <c r="O187" s="204">
        <f t="shared" si="21"/>
        <v>0.12706710790806922</v>
      </c>
      <c r="P187" s="3">
        <v>-1</v>
      </c>
      <c r="Q187" s="21">
        <f t="shared" si="22"/>
        <v>0</v>
      </c>
      <c r="R187" s="21">
        <f t="shared" si="23"/>
        <v>0</v>
      </c>
    </row>
    <row r="188" spans="1:18" ht="12.75">
      <c r="A188" s="203" t="s">
        <v>91</v>
      </c>
      <c r="B188" s="304">
        <v>36220</v>
      </c>
      <c r="C188" s="191">
        <f t="shared" si="16"/>
        <v>0.044000000000000004</v>
      </c>
      <c r="D188" s="191">
        <f t="shared" si="17"/>
        <v>0.036000000000000004</v>
      </c>
      <c r="E188" s="215">
        <f t="shared" si="18"/>
        <v>0.07225</v>
      </c>
      <c r="F188" s="215">
        <f t="shared" si="19"/>
        <v>0.039875</v>
      </c>
      <c r="G188" s="195">
        <v>4.4</v>
      </c>
      <c r="H188" s="195">
        <v>3.6</v>
      </c>
      <c r="I188" s="195">
        <v>7.225</v>
      </c>
      <c r="J188" s="198">
        <v>3.9875</v>
      </c>
      <c r="K188" s="56">
        <v>947.43</v>
      </c>
      <c r="L188" s="56">
        <v>852.7125</v>
      </c>
      <c r="M188" s="56">
        <v>6281.038750000001</v>
      </c>
      <c r="N188" s="204">
        <f t="shared" si="20"/>
        <v>0.15083969988244378</v>
      </c>
      <c r="O188" s="204">
        <f t="shared" si="21"/>
        <v>0.13575978973223177</v>
      </c>
      <c r="P188" s="3">
        <v>-1</v>
      </c>
      <c r="Q188" s="21">
        <f t="shared" si="22"/>
        <v>0</v>
      </c>
      <c r="R188" s="21">
        <f t="shared" si="23"/>
        <v>0</v>
      </c>
    </row>
    <row r="189" spans="1:18" ht="12.75">
      <c r="A189" s="203" t="s">
        <v>92</v>
      </c>
      <c r="B189" s="304">
        <v>36312</v>
      </c>
      <c r="C189" s="191">
        <f t="shared" si="16"/>
        <v>0.035</v>
      </c>
      <c r="D189" s="191">
        <f t="shared" si="17"/>
        <v>0.022000000000000002</v>
      </c>
      <c r="E189" s="215">
        <f t="shared" si="18"/>
        <v>0.06425</v>
      </c>
      <c r="F189" s="215">
        <f t="shared" si="19"/>
        <v>0.03775</v>
      </c>
      <c r="G189" s="195">
        <v>3.5</v>
      </c>
      <c r="H189" s="195">
        <v>2.2</v>
      </c>
      <c r="I189" s="195">
        <v>6.425</v>
      </c>
      <c r="J189" s="198">
        <v>3.775</v>
      </c>
      <c r="K189" s="56">
        <v>883.19375</v>
      </c>
      <c r="L189" s="56">
        <v>803.95625</v>
      </c>
      <c r="M189" s="56">
        <v>6368.785000000001</v>
      </c>
      <c r="N189" s="204">
        <f t="shared" si="20"/>
        <v>0.1386753909890191</v>
      </c>
      <c r="O189" s="204">
        <f t="shared" si="21"/>
        <v>0.12623384994155085</v>
      </c>
      <c r="P189" s="3">
        <v>-1</v>
      </c>
      <c r="Q189" s="21">
        <f t="shared" si="22"/>
        <v>0</v>
      </c>
      <c r="R189" s="21">
        <f t="shared" si="23"/>
        <v>0</v>
      </c>
    </row>
    <row r="190" spans="1:18" ht="12.75">
      <c r="A190" s="203" t="s">
        <v>93</v>
      </c>
      <c r="B190" s="304">
        <v>36404</v>
      </c>
      <c r="C190" s="191">
        <f t="shared" si="16"/>
        <v>0.045</v>
      </c>
      <c r="D190" s="191">
        <f t="shared" si="17"/>
        <v>0.017</v>
      </c>
      <c r="E190" s="215">
        <f t="shared" si="18"/>
        <v>0.059375</v>
      </c>
      <c r="F190" s="215">
        <f t="shared" si="19"/>
        <v>0.035625</v>
      </c>
      <c r="G190" s="195">
        <v>4.5</v>
      </c>
      <c r="H190" s="195">
        <v>1.7</v>
      </c>
      <c r="I190" s="195">
        <v>5.9375</v>
      </c>
      <c r="J190" s="198">
        <v>3.5625</v>
      </c>
      <c r="K190" s="56">
        <v>667.28</v>
      </c>
      <c r="L190" s="56">
        <v>591.34125</v>
      </c>
      <c r="M190" s="56">
        <v>6454.717500000001</v>
      </c>
      <c r="N190" s="204">
        <f t="shared" si="20"/>
        <v>0.10337865289999135</v>
      </c>
      <c r="O190" s="204">
        <f t="shared" si="21"/>
        <v>0.09161380804039834</v>
      </c>
      <c r="P190" s="3">
        <v>-1</v>
      </c>
      <c r="Q190" s="21">
        <f t="shared" si="22"/>
        <v>0</v>
      </c>
      <c r="R190" s="21">
        <f t="shared" si="23"/>
        <v>0</v>
      </c>
    </row>
    <row r="191" spans="1:18" ht="12.75">
      <c r="A191" s="203" t="s">
        <v>94</v>
      </c>
      <c r="B191" s="304">
        <v>36495</v>
      </c>
      <c r="C191" s="191">
        <f t="shared" si="16"/>
        <v>0.036000000000000004</v>
      </c>
      <c r="D191" s="191">
        <f t="shared" si="17"/>
        <v>0.019</v>
      </c>
      <c r="E191" s="215">
        <f t="shared" si="18"/>
        <v>0.057374999999999995</v>
      </c>
      <c r="F191" s="215">
        <f t="shared" si="19"/>
        <v>0.033375</v>
      </c>
      <c r="G191" s="195">
        <v>3.6</v>
      </c>
      <c r="H191" s="195">
        <v>1.9</v>
      </c>
      <c r="I191" s="195">
        <v>5.7375</v>
      </c>
      <c r="J191" s="198">
        <v>3.3375</v>
      </c>
      <c r="K191" s="56">
        <v>1039.0225</v>
      </c>
      <c r="L191" s="56">
        <v>954.5862500000001</v>
      </c>
      <c r="M191" s="56">
        <v>6545.438749999999</v>
      </c>
      <c r="N191" s="204">
        <f t="shared" si="20"/>
        <v>0.15873993168143238</v>
      </c>
      <c r="O191" s="204">
        <f t="shared" si="21"/>
        <v>0.14583991791230194</v>
      </c>
      <c r="P191" s="3">
        <v>-1</v>
      </c>
      <c r="Q191" s="21">
        <f t="shared" si="22"/>
        <v>0</v>
      </c>
      <c r="R191" s="21">
        <f t="shared" si="23"/>
        <v>0</v>
      </c>
    </row>
    <row r="192" spans="1:18" ht="12.75">
      <c r="A192" s="203" t="s">
        <v>95</v>
      </c>
      <c r="B192" s="304">
        <v>36586</v>
      </c>
      <c r="C192" s="191">
        <f t="shared" si="16"/>
        <v>-0.003</v>
      </c>
      <c r="D192" s="191">
        <f t="shared" si="17"/>
        <v>0.024</v>
      </c>
      <c r="E192" s="215">
        <f t="shared" si="18"/>
        <v>0.051125</v>
      </c>
      <c r="F192" s="215">
        <f t="shared" si="19"/>
        <v>0.0305</v>
      </c>
      <c r="G192" s="195">
        <v>-0.3</v>
      </c>
      <c r="H192" s="195">
        <v>2.4</v>
      </c>
      <c r="I192" s="195">
        <v>5.1125</v>
      </c>
      <c r="J192" s="198">
        <v>3.05</v>
      </c>
      <c r="K192" s="56">
        <v>924.91125</v>
      </c>
      <c r="L192" s="56">
        <v>855.02125</v>
      </c>
      <c r="M192" s="56">
        <v>6645.845</v>
      </c>
      <c r="N192" s="204">
        <f t="shared" si="20"/>
        <v>0.13917135443273201</v>
      </c>
      <c r="O192" s="204">
        <f t="shared" si="21"/>
        <v>0.128655009257664</v>
      </c>
      <c r="P192" s="3">
        <v>-1</v>
      </c>
      <c r="Q192" s="21">
        <f t="shared" si="22"/>
        <v>0</v>
      </c>
      <c r="R192" s="21">
        <f t="shared" si="23"/>
        <v>0</v>
      </c>
    </row>
    <row r="193" spans="1:18" ht="12.75">
      <c r="A193" s="203" t="s">
        <v>96</v>
      </c>
      <c r="B193" s="304">
        <v>36678</v>
      </c>
      <c r="C193" s="191">
        <f t="shared" si="16"/>
        <v>-0.001</v>
      </c>
      <c r="D193" s="191">
        <f t="shared" si="17"/>
        <v>0.024</v>
      </c>
      <c r="E193" s="215">
        <f t="shared" si="18"/>
        <v>0.035125</v>
      </c>
      <c r="F193" s="215">
        <f t="shared" si="19"/>
        <v>0.027875</v>
      </c>
      <c r="G193" s="195">
        <v>-0.1</v>
      </c>
      <c r="H193" s="195">
        <v>2.4</v>
      </c>
      <c r="I193" s="195">
        <v>3.5125</v>
      </c>
      <c r="J193" s="198">
        <v>2.7875</v>
      </c>
      <c r="K193" s="56">
        <v>786.22625</v>
      </c>
      <c r="L193" s="56">
        <v>742.06375</v>
      </c>
      <c r="M193" s="56">
        <v>6743.788749999999</v>
      </c>
      <c r="N193" s="204">
        <f t="shared" si="20"/>
        <v>0.11658524297636105</v>
      </c>
      <c r="O193" s="204">
        <f t="shared" si="21"/>
        <v>0.11003662444200972</v>
      </c>
      <c r="P193" s="3">
        <v>-1</v>
      </c>
      <c r="Q193" s="21">
        <f t="shared" si="22"/>
        <v>0</v>
      </c>
      <c r="R193" s="21">
        <f t="shared" si="23"/>
        <v>0</v>
      </c>
    </row>
    <row r="194" spans="1:18" ht="12.75">
      <c r="A194" s="203" t="s">
        <v>97</v>
      </c>
      <c r="B194" s="304">
        <v>36770</v>
      </c>
      <c r="C194" s="191">
        <f t="shared" si="16"/>
        <v>0.002</v>
      </c>
      <c r="D194" s="191">
        <f t="shared" si="17"/>
        <v>0.026000000000000002</v>
      </c>
      <c r="E194" s="215">
        <f t="shared" si="18"/>
        <v>0.02625</v>
      </c>
      <c r="F194" s="215">
        <f t="shared" si="19"/>
        <v>0.025750000000000002</v>
      </c>
      <c r="G194" s="195">
        <v>0.2</v>
      </c>
      <c r="H194" s="195">
        <v>2.6</v>
      </c>
      <c r="I194" s="195">
        <v>2.625</v>
      </c>
      <c r="J194" s="198">
        <v>2.575</v>
      </c>
      <c r="K194" s="56">
        <v>980.3725</v>
      </c>
      <c r="L194" s="56">
        <v>953.6625</v>
      </c>
      <c r="M194" s="56">
        <v>6846.08</v>
      </c>
      <c r="N194" s="204">
        <f t="shared" si="20"/>
        <v>0.14320202217911562</v>
      </c>
      <c r="O194" s="204">
        <f t="shared" si="21"/>
        <v>0.1393005194213331</v>
      </c>
      <c r="P194" s="3">
        <v>-1</v>
      </c>
      <c r="Q194" s="21">
        <f t="shared" si="22"/>
        <v>0</v>
      </c>
      <c r="R194" s="21">
        <f t="shared" si="23"/>
        <v>0</v>
      </c>
    </row>
    <row r="195" spans="1:18" ht="12.75">
      <c r="A195" s="203" t="s">
        <v>98</v>
      </c>
      <c r="B195" s="304">
        <v>36861</v>
      </c>
      <c r="C195" s="191">
        <f t="shared" si="16"/>
        <v>0.005</v>
      </c>
      <c r="D195" s="191">
        <f t="shared" si="17"/>
        <v>0.019</v>
      </c>
      <c r="E195" s="215">
        <f t="shared" si="18"/>
        <v>0.020375</v>
      </c>
      <c r="F195" s="215">
        <f t="shared" si="19"/>
        <v>0.023375</v>
      </c>
      <c r="G195" s="195">
        <v>0.5</v>
      </c>
      <c r="H195" s="195">
        <v>1.9</v>
      </c>
      <c r="I195" s="195">
        <v>2.0375</v>
      </c>
      <c r="J195" s="198">
        <v>2.3375</v>
      </c>
      <c r="K195" s="56">
        <v>525.52875</v>
      </c>
      <c r="L195" s="56">
        <v>522.95125</v>
      </c>
      <c r="M195" s="56">
        <v>6944.48375</v>
      </c>
      <c r="N195" s="204">
        <f t="shared" si="20"/>
        <v>0.07567571167547191</v>
      </c>
      <c r="O195" s="204">
        <f t="shared" si="21"/>
        <v>0.07530455377622562</v>
      </c>
      <c r="P195" s="3">
        <v>-1</v>
      </c>
      <c r="Q195" s="21">
        <f t="shared" si="22"/>
        <v>0</v>
      </c>
      <c r="R195" s="21">
        <f t="shared" si="23"/>
        <v>0</v>
      </c>
    </row>
    <row r="196" spans="1:18" ht="12.75">
      <c r="A196" s="203" t="s">
        <v>99</v>
      </c>
      <c r="B196" s="304">
        <v>36951</v>
      </c>
      <c r="C196" s="191">
        <f t="shared" si="16"/>
        <v>0.045</v>
      </c>
      <c r="D196" s="191">
        <f t="shared" si="17"/>
        <v>0.019</v>
      </c>
      <c r="E196" s="215">
        <f t="shared" si="18"/>
        <v>0.020499999999999997</v>
      </c>
      <c r="F196" s="215">
        <f t="shared" si="19"/>
        <v>0.02125</v>
      </c>
      <c r="G196" s="195">
        <v>4.5</v>
      </c>
      <c r="H196" s="195">
        <v>1.9</v>
      </c>
      <c r="I196" s="195">
        <v>2.05</v>
      </c>
      <c r="J196" s="198">
        <v>2.125</v>
      </c>
      <c r="K196" s="56">
        <v>230.5975</v>
      </c>
      <c r="L196" s="56">
        <v>212.22625</v>
      </c>
      <c r="M196" s="56">
        <v>7045.162499999999</v>
      </c>
      <c r="N196" s="204">
        <f t="shared" si="20"/>
        <v>0.03273132450812881</v>
      </c>
      <c r="O196" s="204">
        <f t="shared" si="21"/>
        <v>0.030123684159165953</v>
      </c>
      <c r="P196" s="3">
        <v>1</v>
      </c>
      <c r="Q196" s="21">
        <f t="shared" si="22"/>
        <v>99999999</v>
      </c>
      <c r="R196" s="21">
        <f t="shared" si="23"/>
        <v>-99999999</v>
      </c>
    </row>
    <row r="197" spans="1:18" ht="12.75">
      <c r="A197" s="203" t="s">
        <v>100</v>
      </c>
      <c r="B197" s="304">
        <v>37043</v>
      </c>
      <c r="C197" s="191">
        <f t="shared" si="16"/>
        <v>0.040999999999999995</v>
      </c>
      <c r="D197" s="191">
        <f t="shared" si="17"/>
        <v>0.012</v>
      </c>
      <c r="E197" s="215">
        <f t="shared" si="18"/>
        <v>0.02125</v>
      </c>
      <c r="F197" s="215">
        <f t="shared" si="19"/>
        <v>0.02</v>
      </c>
      <c r="G197" s="195">
        <v>4.1</v>
      </c>
      <c r="H197" s="195">
        <v>1.2</v>
      </c>
      <c r="I197" s="195">
        <v>2.125</v>
      </c>
      <c r="J197" s="198">
        <v>2</v>
      </c>
      <c r="K197" s="56">
        <v>210.12375</v>
      </c>
      <c r="L197" s="56">
        <v>189.67</v>
      </c>
      <c r="M197" s="56">
        <v>7141.28</v>
      </c>
      <c r="N197" s="204">
        <f t="shared" si="20"/>
        <v>0.02942382177984899</v>
      </c>
      <c r="O197" s="204">
        <f t="shared" si="21"/>
        <v>0.026559664373893756</v>
      </c>
      <c r="P197" s="3">
        <v>1</v>
      </c>
      <c r="Q197" s="21">
        <f t="shared" si="22"/>
        <v>99999999</v>
      </c>
      <c r="R197" s="21">
        <f t="shared" si="23"/>
        <v>-99999999</v>
      </c>
    </row>
    <row r="198" spans="1:18" ht="12.75">
      <c r="A198" s="203" t="s">
        <v>101</v>
      </c>
      <c r="B198" s="304">
        <v>37135</v>
      </c>
      <c r="C198" s="191">
        <f t="shared" si="16"/>
        <v>0.071</v>
      </c>
      <c r="D198" s="191">
        <f t="shared" si="17"/>
        <v>0.034</v>
      </c>
      <c r="E198" s="215">
        <f t="shared" si="18"/>
        <v>0.0245</v>
      </c>
      <c r="F198" s="215">
        <f t="shared" si="19"/>
        <v>0.022125</v>
      </c>
      <c r="G198" s="195">
        <v>7.1</v>
      </c>
      <c r="H198" s="195">
        <v>3.4</v>
      </c>
      <c r="I198" s="195">
        <v>2.45</v>
      </c>
      <c r="J198" s="198">
        <v>2.2125</v>
      </c>
      <c r="K198" s="56">
        <v>38.97625000000011</v>
      </c>
      <c r="L198" s="56">
        <v>15.346250000000055</v>
      </c>
      <c r="M198" s="56">
        <v>7255.603749999999</v>
      </c>
      <c r="N198" s="204">
        <f t="shared" si="20"/>
        <v>0.005371882388147246</v>
      </c>
      <c r="O198" s="204">
        <f t="shared" si="21"/>
        <v>0.0021150893197551006</v>
      </c>
      <c r="P198" s="3">
        <v>1</v>
      </c>
      <c r="Q198" s="21">
        <f t="shared" si="22"/>
        <v>99999999</v>
      </c>
      <c r="R198" s="21">
        <f t="shared" si="23"/>
        <v>-99999999</v>
      </c>
    </row>
    <row r="199" spans="1:18" ht="12.75">
      <c r="A199" s="203" t="s">
        <v>102</v>
      </c>
      <c r="B199" s="304">
        <v>37226</v>
      </c>
      <c r="C199" s="191">
        <f t="shared" si="16"/>
        <v>0.033</v>
      </c>
      <c r="D199" s="191">
        <f t="shared" si="17"/>
        <v>0.005</v>
      </c>
      <c r="E199" s="215">
        <f t="shared" si="18"/>
        <v>0.024125</v>
      </c>
      <c r="F199" s="215">
        <f t="shared" si="19"/>
        <v>0.020375</v>
      </c>
      <c r="G199" s="195">
        <v>3.3</v>
      </c>
      <c r="H199" s="195">
        <v>0.5</v>
      </c>
      <c r="I199" s="195">
        <v>2.4125</v>
      </c>
      <c r="J199" s="198">
        <v>2.0375</v>
      </c>
      <c r="K199" s="56">
        <v>-213.2825</v>
      </c>
      <c r="L199" s="56">
        <v>-213.28375</v>
      </c>
      <c r="M199" s="56">
        <v>7340.4275</v>
      </c>
      <c r="N199" s="204">
        <f t="shared" si="20"/>
        <v>-0.029055869021252508</v>
      </c>
      <c r="O199" s="204">
        <f t="shared" si="21"/>
        <v>-0.029056039311061925</v>
      </c>
      <c r="P199" s="3">
        <v>1</v>
      </c>
      <c r="Q199" s="21">
        <f t="shared" si="22"/>
        <v>99999999</v>
      </c>
      <c r="R199" s="21">
        <f t="shared" si="23"/>
        <v>-99999999</v>
      </c>
    </row>
    <row r="200" spans="1:18" ht="12.75">
      <c r="A200" s="203" t="s">
        <v>103</v>
      </c>
      <c r="B200" s="304">
        <v>37316</v>
      </c>
      <c r="C200" s="191">
        <f aca="true" t="shared" si="24" ref="C200:C219">G200/100</f>
        <v>0.085</v>
      </c>
      <c r="D200" s="191">
        <f aca="true" t="shared" si="25" ref="D200:D219">H200/100</f>
        <v>0.028999999999999998</v>
      </c>
      <c r="E200" s="215">
        <f aca="true" t="shared" si="26" ref="E200:E219">I200/100</f>
        <v>0.035125</v>
      </c>
      <c r="F200" s="215">
        <f aca="true" t="shared" si="27" ref="F200:F220">J200/100</f>
        <v>0.021</v>
      </c>
      <c r="G200" s="195">
        <v>8.5</v>
      </c>
      <c r="H200" s="195">
        <v>2.9</v>
      </c>
      <c r="I200" s="195">
        <v>3.5125</v>
      </c>
      <c r="J200" s="198">
        <v>2.1</v>
      </c>
      <c r="K200" s="56">
        <v>-282.35875</v>
      </c>
      <c r="L200" s="56">
        <v>-304.13375</v>
      </c>
      <c r="M200" s="56">
        <v>7426.97</v>
      </c>
      <c r="N200" s="204">
        <f aca="true" t="shared" si="28" ref="N200:N220">K200/M200</f>
        <v>-0.03801802754016779</v>
      </c>
      <c r="O200" s="204">
        <f aca="true" t="shared" si="29" ref="O200:O220">L200/M200</f>
        <v>-0.04094990958627812</v>
      </c>
      <c r="P200" s="3">
        <v>-1</v>
      </c>
      <c r="Q200" s="21">
        <f aca="true" t="shared" si="30" ref="Q200:Q220">IF(P200=1,99999999,0)</f>
        <v>0</v>
      </c>
      <c r="R200" s="21">
        <f aca="true" t="shared" si="31" ref="R200:R220">IF(P200=-1,0,-99999999)</f>
        <v>0</v>
      </c>
    </row>
    <row r="201" spans="1:18" ht="12.75">
      <c r="A201" s="203" t="s">
        <v>104</v>
      </c>
      <c r="B201" s="304">
        <v>37408</v>
      </c>
      <c r="C201" s="191">
        <f t="shared" si="24"/>
        <v>0.003</v>
      </c>
      <c r="D201" s="191">
        <f t="shared" si="25"/>
        <v>0.027999999999999997</v>
      </c>
      <c r="E201" s="215">
        <f t="shared" si="26"/>
        <v>0.035625</v>
      </c>
      <c r="F201" s="215">
        <f t="shared" si="27"/>
        <v>0.0215</v>
      </c>
      <c r="G201" s="195">
        <v>0.3</v>
      </c>
      <c r="H201" s="195">
        <v>2.8</v>
      </c>
      <c r="I201" s="195">
        <v>3.5625</v>
      </c>
      <c r="J201" s="198">
        <v>2.15</v>
      </c>
      <c r="K201" s="56">
        <v>-395.52125</v>
      </c>
      <c r="L201" s="56">
        <v>-418.145</v>
      </c>
      <c r="M201" s="56">
        <v>7514.523749999999</v>
      </c>
      <c r="N201" s="204">
        <f t="shared" si="28"/>
        <v>-0.05263424046001585</v>
      </c>
      <c r="O201" s="204">
        <f t="shared" si="29"/>
        <v>-0.055644910297874835</v>
      </c>
      <c r="P201" s="3">
        <v>-1</v>
      </c>
      <c r="Q201" s="21">
        <f t="shared" si="30"/>
        <v>0</v>
      </c>
      <c r="R201" s="21">
        <f t="shared" si="31"/>
        <v>0</v>
      </c>
    </row>
    <row r="202" spans="1:18" ht="12.75">
      <c r="A202" s="203" t="s">
        <v>105</v>
      </c>
      <c r="B202" s="304">
        <v>37500</v>
      </c>
      <c r="C202" s="191">
        <f t="shared" si="24"/>
        <v>0.037000000000000005</v>
      </c>
      <c r="D202" s="191">
        <f t="shared" si="25"/>
        <v>0.02</v>
      </c>
      <c r="E202" s="215">
        <f t="shared" si="26"/>
        <v>0.04</v>
      </c>
      <c r="F202" s="215">
        <f t="shared" si="27"/>
        <v>0.02075</v>
      </c>
      <c r="G202" s="195">
        <v>3.7</v>
      </c>
      <c r="H202" s="195">
        <v>2</v>
      </c>
      <c r="I202" s="195">
        <v>4</v>
      </c>
      <c r="J202" s="198">
        <v>2.075</v>
      </c>
      <c r="K202" s="56">
        <v>-620.47</v>
      </c>
      <c r="L202" s="56">
        <v>-649.57875</v>
      </c>
      <c r="M202" s="56">
        <v>7586.9025</v>
      </c>
      <c r="N202" s="204">
        <f t="shared" si="28"/>
        <v>-0.08178172844583148</v>
      </c>
      <c r="O202" s="204">
        <f t="shared" si="29"/>
        <v>-0.0856184391456197</v>
      </c>
      <c r="P202" s="3">
        <v>-1</v>
      </c>
      <c r="Q202" s="21">
        <f t="shared" si="30"/>
        <v>0</v>
      </c>
      <c r="R202" s="21">
        <f t="shared" si="31"/>
        <v>0</v>
      </c>
    </row>
    <row r="203" spans="1:18" ht="12.75">
      <c r="A203" s="203" t="s">
        <v>106</v>
      </c>
      <c r="B203" s="304">
        <v>37591</v>
      </c>
      <c r="C203" s="191">
        <f t="shared" si="24"/>
        <v>0</v>
      </c>
      <c r="D203" s="191">
        <f t="shared" si="25"/>
        <v>0.018000000000000002</v>
      </c>
      <c r="E203" s="215">
        <f t="shared" si="26"/>
        <v>0.039375</v>
      </c>
      <c r="F203" s="215">
        <f t="shared" si="27"/>
        <v>0.020625</v>
      </c>
      <c r="G203" s="195">
        <v>0</v>
      </c>
      <c r="H203" s="195">
        <v>1.8</v>
      </c>
      <c r="I203" s="195">
        <v>3.9375</v>
      </c>
      <c r="J203" s="198">
        <v>2.0625</v>
      </c>
      <c r="K203" s="56">
        <v>-322.65125</v>
      </c>
      <c r="L203" s="56">
        <v>-368.875</v>
      </c>
      <c r="M203" s="56">
        <v>7658.4525</v>
      </c>
      <c r="N203" s="204">
        <f t="shared" si="28"/>
        <v>-0.042130084374095156</v>
      </c>
      <c r="O203" s="204">
        <f t="shared" si="29"/>
        <v>-0.04816573583240217</v>
      </c>
      <c r="P203" s="3">
        <v>-1</v>
      </c>
      <c r="Q203" s="21">
        <f t="shared" si="30"/>
        <v>0</v>
      </c>
      <c r="R203" s="21">
        <f t="shared" si="31"/>
        <v>0</v>
      </c>
    </row>
    <row r="204" spans="1:18" ht="12.75">
      <c r="A204" s="203" t="s">
        <v>107</v>
      </c>
      <c r="B204" s="304">
        <v>37681</v>
      </c>
      <c r="C204" s="191">
        <f t="shared" si="24"/>
        <v>0.08</v>
      </c>
      <c r="D204" s="191">
        <f t="shared" si="25"/>
        <v>0.019</v>
      </c>
      <c r="E204" s="215">
        <f t="shared" si="26"/>
        <v>0.04375</v>
      </c>
      <c r="F204" s="215">
        <f t="shared" si="27"/>
        <v>0.020625</v>
      </c>
      <c r="G204" s="195">
        <v>8</v>
      </c>
      <c r="H204" s="195">
        <v>1.9</v>
      </c>
      <c r="I204" s="195">
        <v>4.375</v>
      </c>
      <c r="J204" s="198">
        <v>2.0625</v>
      </c>
      <c r="K204" s="56">
        <v>-109.755</v>
      </c>
      <c r="L204" s="56">
        <v>-147.895</v>
      </c>
      <c r="M204" s="56">
        <v>7731.368750000001</v>
      </c>
      <c r="N204" s="204">
        <f t="shared" si="28"/>
        <v>-0.014196063277928632</v>
      </c>
      <c r="O204" s="204">
        <f t="shared" si="29"/>
        <v>-0.019129213051699286</v>
      </c>
      <c r="P204" s="3">
        <v>-1</v>
      </c>
      <c r="Q204" s="21">
        <f t="shared" si="30"/>
        <v>0</v>
      </c>
      <c r="R204" s="21">
        <f t="shared" si="31"/>
        <v>0</v>
      </c>
    </row>
    <row r="205" spans="1:18" ht="12.75">
      <c r="A205" s="203" t="s">
        <v>108</v>
      </c>
      <c r="B205" s="304">
        <v>37773</v>
      </c>
      <c r="C205" s="191">
        <f t="shared" si="24"/>
        <v>0.027000000000000003</v>
      </c>
      <c r="D205" s="191">
        <f t="shared" si="25"/>
        <v>0.022000000000000002</v>
      </c>
      <c r="E205" s="215">
        <f t="shared" si="26"/>
        <v>0.042</v>
      </c>
      <c r="F205" s="215">
        <f t="shared" si="27"/>
        <v>0.021875</v>
      </c>
      <c r="G205" s="195">
        <v>2.7</v>
      </c>
      <c r="H205" s="195">
        <v>2.2</v>
      </c>
      <c r="I205" s="195">
        <v>4.2</v>
      </c>
      <c r="J205" s="198">
        <v>2.1875</v>
      </c>
      <c r="K205" s="56">
        <v>-4.187499999999972</v>
      </c>
      <c r="L205" s="56">
        <v>-44.0425</v>
      </c>
      <c r="M205" s="56">
        <v>7816.3775</v>
      </c>
      <c r="N205" s="204">
        <f t="shared" si="28"/>
        <v>-0.0005357341044492761</v>
      </c>
      <c r="O205" s="204">
        <f t="shared" si="29"/>
        <v>-0.005634643413780872</v>
      </c>
      <c r="P205" s="3">
        <v>-1</v>
      </c>
      <c r="Q205" s="21">
        <f t="shared" si="30"/>
        <v>0</v>
      </c>
      <c r="R205" s="21">
        <f t="shared" si="31"/>
        <v>0</v>
      </c>
    </row>
    <row r="206" spans="1:18" ht="12.75">
      <c r="A206" s="203" t="s">
        <v>109</v>
      </c>
      <c r="B206" s="304">
        <v>37865</v>
      </c>
      <c r="C206" s="191">
        <f t="shared" si="24"/>
        <v>0.079</v>
      </c>
      <c r="D206" s="191">
        <f t="shared" si="25"/>
        <v>0.023</v>
      </c>
      <c r="E206" s="215">
        <f t="shared" si="26"/>
        <v>0.043</v>
      </c>
      <c r="F206" s="215">
        <f t="shared" si="27"/>
        <v>0.020499999999999997</v>
      </c>
      <c r="G206" s="195">
        <v>7.9</v>
      </c>
      <c r="H206" s="195">
        <v>2.3</v>
      </c>
      <c r="I206" s="195">
        <v>4.3</v>
      </c>
      <c r="J206" s="198">
        <v>2.05</v>
      </c>
      <c r="K206" s="56">
        <v>351.78</v>
      </c>
      <c r="L206" s="56">
        <v>310.3375</v>
      </c>
      <c r="M206" s="56">
        <v>7896.15125</v>
      </c>
      <c r="N206" s="204">
        <f t="shared" si="28"/>
        <v>0.04455081834963584</v>
      </c>
      <c r="O206" s="204">
        <f t="shared" si="29"/>
        <v>0.03930237531860854</v>
      </c>
      <c r="P206" s="3">
        <v>-1</v>
      </c>
      <c r="Q206" s="21">
        <f t="shared" si="30"/>
        <v>0</v>
      </c>
      <c r="R206" s="21">
        <f t="shared" si="31"/>
        <v>0</v>
      </c>
    </row>
    <row r="207" spans="1:18" ht="12.75">
      <c r="A207" s="203" t="s">
        <v>110</v>
      </c>
      <c r="B207" s="304">
        <v>37956</v>
      </c>
      <c r="C207" s="191">
        <f t="shared" si="24"/>
        <v>0.065</v>
      </c>
      <c r="D207" s="191">
        <f t="shared" si="25"/>
        <v>0.022000000000000002</v>
      </c>
      <c r="E207" s="215">
        <f t="shared" si="26"/>
        <v>0.047</v>
      </c>
      <c r="F207" s="215">
        <f t="shared" si="27"/>
        <v>0.022625000000000003</v>
      </c>
      <c r="G207" s="195">
        <v>6.5</v>
      </c>
      <c r="H207" s="195">
        <v>2.2</v>
      </c>
      <c r="I207" s="195">
        <v>4.7</v>
      </c>
      <c r="J207" s="198">
        <v>2.2625</v>
      </c>
      <c r="K207" s="56">
        <v>446.84375</v>
      </c>
      <c r="L207" s="56">
        <v>354.42125</v>
      </c>
      <c r="M207" s="56">
        <v>7996.296249999999</v>
      </c>
      <c r="N207" s="204">
        <f t="shared" si="28"/>
        <v>0.05588134006415783</v>
      </c>
      <c r="O207" s="204">
        <f t="shared" si="29"/>
        <v>0.044323176495618205</v>
      </c>
      <c r="P207" s="3">
        <v>-1</v>
      </c>
      <c r="Q207" s="21">
        <f t="shared" si="30"/>
        <v>0</v>
      </c>
      <c r="R207" s="21">
        <f t="shared" si="31"/>
        <v>0</v>
      </c>
    </row>
    <row r="208" spans="1:18" ht="12.75">
      <c r="A208" s="203" t="s">
        <v>111</v>
      </c>
      <c r="B208" s="304">
        <v>38047</v>
      </c>
      <c r="C208" s="191">
        <f t="shared" si="24"/>
        <v>0.059000000000000004</v>
      </c>
      <c r="D208" s="191">
        <f t="shared" si="25"/>
        <v>0.021</v>
      </c>
      <c r="E208" s="215">
        <f t="shared" si="26"/>
        <v>0.04375</v>
      </c>
      <c r="F208" s="215">
        <f t="shared" si="27"/>
        <v>0.021625000000000002</v>
      </c>
      <c r="G208" s="195">
        <v>5.9</v>
      </c>
      <c r="H208" s="195">
        <v>2.1</v>
      </c>
      <c r="I208" s="195">
        <v>4.375</v>
      </c>
      <c r="J208" s="198">
        <v>2.1625</v>
      </c>
      <c r="K208" s="56">
        <v>503.26875</v>
      </c>
      <c r="L208" s="56">
        <v>411.97625</v>
      </c>
      <c r="M208" s="56">
        <v>8087.562500000001</v>
      </c>
      <c r="N208" s="204">
        <f t="shared" si="28"/>
        <v>0.06222749437794143</v>
      </c>
      <c r="O208" s="204">
        <f t="shared" si="29"/>
        <v>0.05093948269333312</v>
      </c>
      <c r="P208" s="3">
        <v>-1</v>
      </c>
      <c r="Q208" s="21">
        <f t="shared" si="30"/>
        <v>0</v>
      </c>
      <c r="R208" s="21">
        <f t="shared" si="31"/>
        <v>0</v>
      </c>
    </row>
    <row r="209" spans="1:18" ht="12.75">
      <c r="A209" s="203" t="s">
        <v>112</v>
      </c>
      <c r="B209" s="304">
        <v>38139</v>
      </c>
      <c r="C209" s="191">
        <f t="shared" si="24"/>
        <v>0.042</v>
      </c>
      <c r="D209" s="191">
        <f t="shared" si="25"/>
        <v>0.02</v>
      </c>
      <c r="E209" s="215">
        <f t="shared" si="26"/>
        <v>0.048625</v>
      </c>
      <c r="F209" s="215">
        <f t="shared" si="27"/>
        <v>0.020625</v>
      </c>
      <c r="G209" s="195">
        <v>4.2</v>
      </c>
      <c r="H209" s="195">
        <v>2</v>
      </c>
      <c r="I209" s="195">
        <v>4.8625</v>
      </c>
      <c r="J209" s="198">
        <v>2.0625</v>
      </c>
      <c r="K209" s="56">
        <v>772.75125</v>
      </c>
      <c r="L209" s="56">
        <v>664.0825</v>
      </c>
      <c r="M209" s="56">
        <v>8183.24125</v>
      </c>
      <c r="N209" s="204">
        <f t="shared" si="28"/>
        <v>0.09443095057230533</v>
      </c>
      <c r="O209" s="204">
        <f t="shared" si="29"/>
        <v>0.08115152415920769</v>
      </c>
      <c r="P209" s="3">
        <v>-1</v>
      </c>
      <c r="Q209" s="21">
        <f t="shared" si="30"/>
        <v>0</v>
      </c>
      <c r="R209" s="21">
        <f t="shared" si="31"/>
        <v>0</v>
      </c>
    </row>
    <row r="210" spans="1:18" ht="12.75">
      <c r="A210" s="203" t="s">
        <v>113</v>
      </c>
      <c r="B210" s="304">
        <v>38231</v>
      </c>
      <c r="C210" s="191">
        <f t="shared" si="24"/>
        <v>0.052000000000000005</v>
      </c>
      <c r="D210" s="191">
        <f t="shared" si="25"/>
        <v>0.016</v>
      </c>
      <c r="E210" s="215">
        <f t="shared" si="26"/>
        <v>0.050499999999999996</v>
      </c>
      <c r="F210" s="215">
        <f t="shared" si="27"/>
        <v>0.020125</v>
      </c>
      <c r="G210" s="195">
        <v>5.2</v>
      </c>
      <c r="H210" s="195">
        <v>1.6</v>
      </c>
      <c r="I210" s="195">
        <v>5.05</v>
      </c>
      <c r="J210" s="198">
        <v>2.0125</v>
      </c>
      <c r="K210" s="56">
        <v>1025.0675</v>
      </c>
      <c r="L210" s="56">
        <v>913.015</v>
      </c>
      <c r="M210" s="56">
        <v>8290.8525</v>
      </c>
      <c r="N210" s="204">
        <f t="shared" si="28"/>
        <v>0.12363837132550604</v>
      </c>
      <c r="O210" s="204">
        <f t="shared" si="29"/>
        <v>0.11012317490873223</v>
      </c>
      <c r="P210" s="3">
        <v>-1</v>
      </c>
      <c r="Q210" s="21">
        <f t="shared" si="30"/>
        <v>0</v>
      </c>
      <c r="R210" s="21">
        <f t="shared" si="31"/>
        <v>0</v>
      </c>
    </row>
    <row r="211" spans="1:18" ht="12.75">
      <c r="A211" s="203" t="s">
        <v>114</v>
      </c>
      <c r="B211" s="304">
        <v>38322</v>
      </c>
      <c r="C211" s="191">
        <f t="shared" si="24"/>
        <v>0.03</v>
      </c>
      <c r="D211" s="191">
        <f t="shared" si="25"/>
        <v>0.023</v>
      </c>
      <c r="E211" s="215">
        <f t="shared" si="26"/>
        <v>0.05425</v>
      </c>
      <c r="F211" s="215">
        <f t="shared" si="27"/>
        <v>0.02075</v>
      </c>
      <c r="G211" s="195">
        <v>3</v>
      </c>
      <c r="H211" s="195">
        <v>2.3</v>
      </c>
      <c r="I211" s="195">
        <v>5.425</v>
      </c>
      <c r="J211" s="198">
        <v>2.075</v>
      </c>
      <c r="K211" s="56">
        <v>1148.065</v>
      </c>
      <c r="L211" s="56">
        <v>1025.76875</v>
      </c>
      <c r="M211" s="56">
        <v>8422.0425</v>
      </c>
      <c r="N211" s="204">
        <f t="shared" si="28"/>
        <v>0.13631669514847497</v>
      </c>
      <c r="O211" s="204">
        <f t="shared" si="29"/>
        <v>0.1217957223559487</v>
      </c>
      <c r="P211" s="3">
        <v>-1</v>
      </c>
      <c r="Q211" s="21">
        <f t="shared" si="30"/>
        <v>0</v>
      </c>
      <c r="R211" s="21">
        <f t="shared" si="31"/>
        <v>0</v>
      </c>
    </row>
    <row r="212" spans="1:18" ht="12.75">
      <c r="A212" s="203" t="s">
        <v>115</v>
      </c>
      <c r="B212" s="304">
        <v>38412</v>
      </c>
      <c r="C212" s="191">
        <f t="shared" si="24"/>
        <v>0.042</v>
      </c>
      <c r="D212" s="191">
        <f t="shared" si="25"/>
        <v>0.006</v>
      </c>
      <c r="E212" s="215">
        <f t="shared" si="26"/>
        <v>0.0495</v>
      </c>
      <c r="F212" s="215">
        <f t="shared" si="27"/>
        <v>0.019125</v>
      </c>
      <c r="G212" s="195">
        <v>4.2</v>
      </c>
      <c r="H212" s="195">
        <v>0.6</v>
      </c>
      <c r="I212" s="195">
        <v>4.95</v>
      </c>
      <c r="J212" s="198">
        <v>1.9125</v>
      </c>
      <c r="K212" s="56">
        <v>1183.0012499999998</v>
      </c>
      <c r="L212" s="56">
        <v>1065.855</v>
      </c>
      <c r="M212" s="56">
        <v>8536.477499999999</v>
      </c>
      <c r="N212" s="204">
        <f t="shared" si="28"/>
        <v>0.13858189750983352</v>
      </c>
      <c r="O212" s="204">
        <f t="shared" si="29"/>
        <v>0.12485887768110443</v>
      </c>
      <c r="P212" s="3">
        <v>-1</v>
      </c>
      <c r="Q212" s="21">
        <f t="shared" si="30"/>
        <v>0</v>
      </c>
      <c r="R212" s="21">
        <f t="shared" si="31"/>
        <v>0</v>
      </c>
    </row>
    <row r="213" spans="1:18" ht="12.75">
      <c r="A213" s="203" t="s">
        <v>116</v>
      </c>
      <c r="B213" s="304">
        <v>38504</v>
      </c>
      <c r="C213" s="191">
        <f t="shared" si="24"/>
        <v>0.003</v>
      </c>
      <c r="D213" s="191">
        <f t="shared" si="25"/>
        <v>-0.003</v>
      </c>
      <c r="E213" s="215">
        <f t="shared" si="26"/>
        <v>0.04650000000000001</v>
      </c>
      <c r="F213" s="215">
        <f t="shared" si="27"/>
        <v>0.016</v>
      </c>
      <c r="G213" s="195">
        <v>0.3</v>
      </c>
      <c r="H213" s="195">
        <v>-0.3</v>
      </c>
      <c r="I213" s="195">
        <v>4.65</v>
      </c>
      <c r="J213" s="198">
        <v>1.6</v>
      </c>
      <c r="K213" s="56">
        <v>1070.28</v>
      </c>
      <c r="L213" s="56">
        <v>955.035</v>
      </c>
      <c r="M213" s="56">
        <v>8646.73125</v>
      </c>
      <c r="N213" s="204">
        <f t="shared" si="28"/>
        <v>0.12377856661151576</v>
      </c>
      <c r="O213" s="204">
        <f t="shared" si="29"/>
        <v>0.11045040864430705</v>
      </c>
      <c r="P213" s="3">
        <v>-1</v>
      </c>
      <c r="Q213" s="21">
        <f t="shared" si="30"/>
        <v>0</v>
      </c>
      <c r="R213" s="21">
        <f t="shared" si="31"/>
        <v>0</v>
      </c>
    </row>
    <row r="214" spans="1:18" ht="12.75">
      <c r="A214" s="203" t="s">
        <v>117</v>
      </c>
      <c r="B214" s="304">
        <v>38596</v>
      </c>
      <c r="C214" s="191">
        <f t="shared" si="24"/>
        <v>-0.002</v>
      </c>
      <c r="D214" s="191">
        <f t="shared" si="25"/>
        <v>-0.015</v>
      </c>
      <c r="E214" s="215">
        <f t="shared" si="26"/>
        <v>0.036375000000000005</v>
      </c>
      <c r="F214" s="215">
        <f t="shared" si="27"/>
        <v>0.01125</v>
      </c>
      <c r="G214" s="195">
        <v>-0.2</v>
      </c>
      <c r="H214" s="195">
        <v>-1.5</v>
      </c>
      <c r="I214" s="195">
        <v>3.6375</v>
      </c>
      <c r="J214" s="198">
        <v>1.125</v>
      </c>
      <c r="K214" s="56">
        <v>1113.71125</v>
      </c>
      <c r="L214" s="56">
        <v>1030.65125</v>
      </c>
      <c r="M214" s="56">
        <v>8745.068749999999</v>
      </c>
      <c r="N214" s="204">
        <f t="shared" si="28"/>
        <v>0.12735305825926185</v>
      </c>
      <c r="O214" s="204">
        <f t="shared" si="29"/>
        <v>0.11785513407198772</v>
      </c>
      <c r="P214" s="3">
        <v>-1</v>
      </c>
      <c r="Q214" s="21">
        <f t="shared" si="30"/>
        <v>0</v>
      </c>
      <c r="R214" s="21">
        <f t="shared" si="31"/>
        <v>0</v>
      </c>
    </row>
    <row r="215" spans="1:18" ht="12.75">
      <c r="A215" s="203" t="s">
        <v>118</v>
      </c>
      <c r="B215" s="304">
        <v>38687</v>
      </c>
      <c r="C215" s="191">
        <f t="shared" si="24"/>
        <v>-0.002</v>
      </c>
      <c r="D215" s="191">
        <f t="shared" si="25"/>
        <v>-0.003</v>
      </c>
      <c r="E215" s="215">
        <f t="shared" si="26"/>
        <v>0.027999999999999997</v>
      </c>
      <c r="F215" s="215">
        <f t="shared" si="27"/>
        <v>0.008125</v>
      </c>
      <c r="G215" s="195">
        <v>-0.2</v>
      </c>
      <c r="H215" s="195">
        <v>-0.3</v>
      </c>
      <c r="I215" s="195">
        <v>2.8</v>
      </c>
      <c r="J215" s="198">
        <v>0.8125</v>
      </c>
      <c r="K215" s="56">
        <v>979.935</v>
      </c>
      <c r="L215" s="56">
        <v>922.7675</v>
      </c>
      <c r="M215" s="56">
        <v>8858.8325</v>
      </c>
      <c r="N215" s="204">
        <f t="shared" si="28"/>
        <v>0.11061672065703916</v>
      </c>
      <c r="O215" s="204">
        <f t="shared" si="29"/>
        <v>0.1041635565408873</v>
      </c>
      <c r="P215" s="3">
        <v>-1</v>
      </c>
      <c r="Q215" s="21">
        <f t="shared" si="30"/>
        <v>0</v>
      </c>
      <c r="R215" s="21">
        <f t="shared" si="31"/>
        <v>0</v>
      </c>
    </row>
    <row r="216" spans="1:18" ht="12.75">
      <c r="A216" s="203" t="s">
        <v>840</v>
      </c>
      <c r="B216" s="304">
        <v>38777</v>
      </c>
      <c r="C216" s="191">
        <f t="shared" si="24"/>
        <v>0.03</v>
      </c>
      <c r="D216" s="191">
        <f t="shared" si="25"/>
        <v>-0.003</v>
      </c>
      <c r="E216" s="215">
        <f t="shared" si="26"/>
        <v>0.024375</v>
      </c>
      <c r="F216" s="215">
        <f t="shared" si="27"/>
        <v>0.005124999999999999</v>
      </c>
      <c r="G216" s="195">
        <v>3</v>
      </c>
      <c r="H216" s="195">
        <v>-0.3</v>
      </c>
      <c r="I216" s="195">
        <v>2.4375</v>
      </c>
      <c r="J216" s="198">
        <v>0.5125</v>
      </c>
      <c r="K216" s="56">
        <v>1057.1625</v>
      </c>
      <c r="L216" s="56">
        <v>1009.4425</v>
      </c>
      <c r="M216" s="56">
        <v>8972.228750000002</v>
      </c>
      <c r="N216" s="204">
        <f t="shared" si="28"/>
        <v>0.11782607526585852</v>
      </c>
      <c r="O216" s="204">
        <f t="shared" si="29"/>
        <v>0.11250744136455502</v>
      </c>
      <c r="P216" s="3">
        <v>-1</v>
      </c>
      <c r="Q216" s="21">
        <f t="shared" si="30"/>
        <v>0</v>
      </c>
      <c r="R216" s="21">
        <f t="shared" si="31"/>
        <v>0</v>
      </c>
    </row>
    <row r="217" spans="1:18" ht="12.75">
      <c r="A217" s="203" t="s">
        <v>841</v>
      </c>
      <c r="B217" s="304">
        <v>38869</v>
      </c>
      <c r="C217" s="191">
        <f t="shared" si="24"/>
        <v>-0.011000000000000001</v>
      </c>
      <c r="D217" s="191">
        <f t="shared" si="25"/>
        <v>-0.013999999999999999</v>
      </c>
      <c r="E217" s="215">
        <f t="shared" si="26"/>
        <v>0.01775</v>
      </c>
      <c r="F217" s="215">
        <f t="shared" si="27"/>
        <v>0.0008750000000000008</v>
      </c>
      <c r="G217" s="195">
        <v>-1.1</v>
      </c>
      <c r="H217" s="195">
        <v>-1.4</v>
      </c>
      <c r="I217" s="195">
        <v>1.775</v>
      </c>
      <c r="J217" s="198">
        <v>0.08750000000000008</v>
      </c>
      <c r="K217" s="56">
        <v>987.1775</v>
      </c>
      <c r="L217" s="56">
        <v>953.4875</v>
      </c>
      <c r="M217" s="56">
        <v>9077.12125</v>
      </c>
      <c r="N217" s="204">
        <f t="shared" si="28"/>
        <v>0.10875446882457365</v>
      </c>
      <c r="O217" s="204">
        <f t="shared" si="29"/>
        <v>0.10504293968751381</v>
      </c>
      <c r="P217" s="3">
        <v>-1</v>
      </c>
      <c r="Q217" s="21">
        <f t="shared" si="30"/>
        <v>0</v>
      </c>
      <c r="R217" s="21">
        <f t="shared" si="31"/>
        <v>0</v>
      </c>
    </row>
    <row r="218" spans="1:18" ht="12.75">
      <c r="A218" s="203" t="s">
        <v>842</v>
      </c>
      <c r="B218" s="304">
        <v>38961</v>
      </c>
      <c r="C218" s="191">
        <f t="shared" si="24"/>
        <v>0.035</v>
      </c>
      <c r="D218" s="191">
        <f t="shared" si="25"/>
        <v>-0.013999999999999999</v>
      </c>
      <c r="E218" s="215">
        <f t="shared" si="26"/>
        <v>0.015625</v>
      </c>
      <c r="F218" s="215">
        <f t="shared" si="27"/>
        <v>-0.002875</v>
      </c>
      <c r="G218" s="195">
        <v>3.5</v>
      </c>
      <c r="H218" s="195">
        <v>-1.4</v>
      </c>
      <c r="I218" s="195">
        <v>1.5625</v>
      </c>
      <c r="J218" s="198">
        <v>-0.2875</v>
      </c>
      <c r="K218" s="56">
        <v>1052.6425</v>
      </c>
      <c r="L218" s="56">
        <v>1021.74875</v>
      </c>
      <c r="M218" s="56">
        <v>9185.95375</v>
      </c>
      <c r="N218" s="204">
        <f t="shared" si="28"/>
        <v>0.11459261919318937</v>
      </c>
      <c r="O218" s="204">
        <f t="shared" si="29"/>
        <v>0.1112294681431419</v>
      </c>
      <c r="P218" s="3">
        <v>-1</v>
      </c>
      <c r="Q218" s="21">
        <f t="shared" si="30"/>
        <v>0</v>
      </c>
      <c r="R218" s="21">
        <f t="shared" si="31"/>
        <v>0</v>
      </c>
    </row>
    <row r="219" spans="1:18" ht="12.75">
      <c r="A219" s="203" t="s">
        <v>843</v>
      </c>
      <c r="B219" s="304">
        <v>39052</v>
      </c>
      <c r="C219" s="191">
        <f t="shared" si="24"/>
        <v>0.005</v>
      </c>
      <c r="D219" s="191">
        <f t="shared" si="25"/>
        <v>-0.012</v>
      </c>
      <c r="E219" s="402">
        <f t="shared" si="26"/>
        <v>0.0125</v>
      </c>
      <c r="F219" s="402">
        <f t="shared" si="27"/>
        <v>-0.0072499999999999995</v>
      </c>
      <c r="G219" s="195">
        <v>0.5</v>
      </c>
      <c r="H219" s="195">
        <v>-1.2</v>
      </c>
      <c r="I219" s="195">
        <v>1.25</v>
      </c>
      <c r="J219" s="198">
        <v>-0.725</v>
      </c>
      <c r="K219" s="56">
        <v>955.5675</v>
      </c>
      <c r="L219" s="56">
        <v>937.31375</v>
      </c>
      <c r="M219" s="56">
        <v>9279.611250000002</v>
      </c>
      <c r="N219" s="204">
        <f t="shared" si="28"/>
        <v>0.10297494951633883</v>
      </c>
      <c r="O219" s="204">
        <f t="shared" si="29"/>
        <v>0.10100786819059902</v>
      </c>
      <c r="P219" s="3">
        <v>-1</v>
      </c>
      <c r="Q219" s="21">
        <f t="shared" si="30"/>
        <v>0</v>
      </c>
      <c r="R219" s="21">
        <f t="shared" si="31"/>
        <v>0</v>
      </c>
    </row>
    <row r="220" spans="1:18" ht="12.75">
      <c r="A220" s="203" t="s">
        <v>920</v>
      </c>
      <c r="B220" s="304">
        <v>39142</v>
      </c>
      <c r="C220" s="191" t="e">
        <f>G220/100</f>
        <v>#N/A</v>
      </c>
      <c r="D220" s="191" t="e">
        <f>H220/100</f>
        <v>#N/A</v>
      </c>
      <c r="E220" s="215" t="e">
        <f>I220/100</f>
        <v>#N/A</v>
      </c>
      <c r="F220" s="215" t="e">
        <f t="shared" si="27"/>
        <v>#N/A</v>
      </c>
      <c r="G220" s="195" t="e">
        <v>#N/A</v>
      </c>
      <c r="H220" s="195" t="e">
        <v>#N/A</v>
      </c>
      <c r="I220" s="195" t="e">
        <v>#N/A</v>
      </c>
      <c r="J220" s="198" t="e">
        <v>#N/A</v>
      </c>
      <c r="K220" s="56" t="e">
        <v>#N/A</v>
      </c>
      <c r="L220" s="56" t="e">
        <v>#N/A</v>
      </c>
      <c r="M220" s="56" t="e">
        <v>#N/A</v>
      </c>
      <c r="N220" s="204" t="e">
        <f t="shared" si="28"/>
        <v>#N/A</v>
      </c>
      <c r="O220" s="204" t="e">
        <f t="shared" si="29"/>
        <v>#N/A</v>
      </c>
      <c r="P220" s="3">
        <v>-1</v>
      </c>
      <c r="Q220" s="21">
        <f t="shared" si="30"/>
        <v>0</v>
      </c>
      <c r="R220" s="21">
        <f t="shared" si="31"/>
        <v>0</v>
      </c>
    </row>
    <row r="221" spans="1:18" ht="12.75">
      <c r="A221" s="403"/>
      <c r="B221" s="404"/>
      <c r="C221" s="405"/>
      <c r="D221" s="405"/>
      <c r="E221" s="407"/>
      <c r="F221" s="407"/>
      <c r="G221" s="406"/>
      <c r="H221" s="406"/>
      <c r="I221" s="406"/>
      <c r="J221" s="406"/>
      <c r="K221" s="407"/>
      <c r="L221" s="407"/>
      <c r="M221" s="407"/>
      <c r="N221" s="408"/>
      <c r="O221" s="408"/>
      <c r="P221" s="409"/>
      <c r="Q221" s="410"/>
      <c r="R221" s="410"/>
    </row>
    <row r="222" spans="1:18" ht="12.75">
      <c r="A222" s="403"/>
      <c r="B222" s="404"/>
      <c r="C222" s="405"/>
      <c r="D222" s="405"/>
      <c r="E222" s="407"/>
      <c r="F222" s="407"/>
      <c r="G222" s="406"/>
      <c r="H222" s="406"/>
      <c r="I222" s="406"/>
      <c r="J222" s="406"/>
      <c r="K222" s="407"/>
      <c r="L222" s="407"/>
      <c r="M222" s="407"/>
      <c r="N222" s="408"/>
      <c r="O222" s="408"/>
      <c r="P222" s="409"/>
      <c r="Q222" s="410"/>
      <c r="R222" s="410"/>
    </row>
    <row r="223" spans="1:18" ht="12.75">
      <c r="A223" s="403"/>
      <c r="B223" s="404"/>
      <c r="C223" s="405"/>
      <c r="D223" s="405"/>
      <c r="E223" s="407"/>
      <c r="F223" s="407"/>
      <c r="G223" s="406"/>
      <c r="H223" s="406"/>
      <c r="I223" s="406"/>
      <c r="J223" s="406"/>
      <c r="K223" s="407"/>
      <c r="L223" s="407"/>
      <c r="M223" s="407"/>
      <c r="N223" s="408"/>
      <c r="O223" s="408"/>
      <c r="P223" s="409"/>
      <c r="Q223" s="410"/>
      <c r="R223" s="410"/>
    </row>
    <row r="224" spans="1:15" ht="12.75">
      <c r="A224" s="14"/>
      <c r="K224" s="54"/>
      <c r="M224" s="54"/>
      <c r="O224" s="70"/>
    </row>
    <row r="225" spans="1:16" ht="12.75">
      <c r="A225" s="14"/>
      <c r="D225" s="401" t="s">
        <v>1041</v>
      </c>
      <c r="E225" s="402">
        <f>AVERAGE(E8:E219)</f>
        <v>0.11320518867924534</v>
      </c>
      <c r="F225" s="402">
        <f>AVERAGE(F8:F219)</f>
        <v>0.07286202830188679</v>
      </c>
      <c r="K225" s="54"/>
      <c r="M225" s="427"/>
      <c r="N225" s="401" t="s">
        <v>1041</v>
      </c>
      <c r="O225" s="402">
        <f>AVERAGE(O8:O219)</f>
        <v>0.05599937049716168</v>
      </c>
      <c r="P225" s="429"/>
    </row>
    <row r="226" spans="1:15" ht="12.75">
      <c r="A226" s="14"/>
      <c r="D226" s="411" t="s">
        <v>1042</v>
      </c>
      <c r="E226" s="412">
        <f>CORREL(E8:E219,F8:F219)</f>
        <v>0.9553623339772433</v>
      </c>
      <c r="K226" s="54"/>
      <c r="M226" s="54"/>
      <c r="O226" s="57"/>
    </row>
    <row r="227" spans="1:15" ht="12.75">
      <c r="A227" s="14"/>
      <c r="K227" s="54"/>
      <c r="M227" s="54"/>
      <c r="O227" s="57">
        <f>AVERAGE(O8:O171)</f>
        <v>0.050729341325612555</v>
      </c>
    </row>
    <row r="228" spans="1:15" ht="12.75">
      <c r="A228" s="14"/>
      <c r="K228" s="54"/>
      <c r="M228" s="54"/>
      <c r="O228" s="57">
        <f>AVERAGE(O172:O219)</f>
        <v>0.0740053034999545</v>
      </c>
    </row>
    <row r="229" spans="1:15" ht="38.25">
      <c r="A229" s="14"/>
      <c r="K229" s="54"/>
      <c r="M229" s="54"/>
      <c r="N229" s="436" t="s">
        <v>1043</v>
      </c>
      <c r="O229" s="437">
        <f>AVERAGE(O212:O215)</f>
        <v>0.11433199423457163</v>
      </c>
    </row>
    <row r="230" spans="1:13" ht="12.75">
      <c r="A230" s="14"/>
      <c r="K230" s="54"/>
      <c r="M230" s="54"/>
    </row>
    <row r="231" spans="1:13" ht="12.75">
      <c r="A231" s="14"/>
      <c r="K231" s="54"/>
      <c r="M231" s="54"/>
    </row>
    <row r="232" spans="1:13" ht="12.75">
      <c r="A232" s="14"/>
      <c r="K232" s="54"/>
      <c r="M232" s="54"/>
    </row>
    <row r="233" spans="1:13" ht="12.75">
      <c r="A233" s="14"/>
      <c r="K233" s="54"/>
      <c r="M233" s="54"/>
    </row>
    <row r="234" spans="1:13" ht="12.75">
      <c r="A234" s="14"/>
      <c r="K234" s="54"/>
      <c r="M234" s="54"/>
    </row>
    <row r="235" spans="1:13" ht="12.75">
      <c r="A235" s="14"/>
      <c r="K235" s="54"/>
      <c r="M235" s="54"/>
    </row>
    <row r="236" spans="1:13" ht="12.75">
      <c r="A236" s="14"/>
      <c r="K236" s="54"/>
      <c r="M236" s="54"/>
    </row>
    <row r="237" spans="1:13" ht="12.75">
      <c r="A237" s="14"/>
      <c r="K237" s="54"/>
      <c r="M237" s="54"/>
    </row>
    <row r="238" spans="1:13" ht="12.75">
      <c r="A238" s="14"/>
      <c r="K238" s="54"/>
      <c r="M238" s="54"/>
    </row>
    <row r="239" spans="1:13" ht="12.75">
      <c r="A239" s="14"/>
      <c r="K239" s="54"/>
      <c r="M239" s="54"/>
    </row>
    <row r="240" spans="1:13" ht="12.75">
      <c r="A240" s="14"/>
      <c r="K240" s="54"/>
      <c r="M240" s="54"/>
    </row>
    <row r="241" spans="1:13" ht="12.75">
      <c r="A241" s="14"/>
      <c r="K241" s="54"/>
      <c r="M241" s="54"/>
    </row>
    <row r="242" spans="1:13" ht="12.75">
      <c r="A242" s="14"/>
      <c r="K242" s="54"/>
      <c r="M242" s="54"/>
    </row>
    <row r="243" spans="1:13" ht="12.75">
      <c r="A243" s="14"/>
      <c r="K243" s="54"/>
      <c r="M243" s="54"/>
    </row>
    <row r="244" spans="1:13" ht="12.75">
      <c r="A244" s="14"/>
      <c r="K244" s="54"/>
      <c r="M244" s="54"/>
    </row>
    <row r="245" spans="1:13" ht="12.75">
      <c r="A245" s="14"/>
      <c r="K245" s="54"/>
      <c r="M245" s="54"/>
    </row>
    <row r="246" spans="1:13" ht="12.75">
      <c r="A246" s="14"/>
      <c r="K246" s="54"/>
      <c r="M246" s="54"/>
    </row>
    <row r="247" spans="1:13" ht="12.75">
      <c r="A247" s="14"/>
      <c r="K247" s="54"/>
      <c r="M247" s="54"/>
    </row>
    <row r="248" spans="1:13" ht="12.75">
      <c r="A248" s="14"/>
      <c r="K248" s="54"/>
      <c r="M248" s="54"/>
    </row>
    <row r="249" spans="1:13" ht="12.75">
      <c r="A249" s="14"/>
      <c r="K249" s="54"/>
      <c r="M249" s="54"/>
    </row>
    <row r="250" spans="1:13" ht="12.75">
      <c r="A250" s="14"/>
      <c r="K250" s="54"/>
      <c r="M250" s="54"/>
    </row>
    <row r="251" spans="1:13" ht="12.75">
      <c r="A251" s="14"/>
      <c r="K251" s="54"/>
      <c r="M251" s="54"/>
    </row>
    <row r="252" spans="1:13" ht="12.75">
      <c r="A252" s="14"/>
      <c r="K252" s="54"/>
      <c r="M252" s="54"/>
    </row>
    <row r="253" ht="12.75">
      <c r="A253" s="14"/>
    </row>
    <row r="254" ht="12.75">
      <c r="A254" s="14"/>
    </row>
    <row r="255" ht="12.75">
      <c r="A255" s="14"/>
    </row>
    <row r="256" ht="12.75">
      <c r="A256" s="14"/>
    </row>
    <row r="257" ht="12.75">
      <c r="A257" s="14"/>
    </row>
    <row r="258" ht="12.75">
      <c r="A258" s="14"/>
    </row>
    <row r="259" ht="12.75">
      <c r="A259" s="14"/>
    </row>
    <row r="260" ht="12.75">
      <c r="A260" s="14"/>
    </row>
    <row r="261" ht="12.75">
      <c r="A261" s="14"/>
    </row>
    <row r="262" ht="12.75">
      <c r="A262" s="14"/>
    </row>
    <row r="263" ht="12.75">
      <c r="A263" s="14"/>
    </row>
    <row r="264" ht="12.75">
      <c r="A264" s="14"/>
    </row>
    <row r="265" ht="12.75">
      <c r="A265" s="14"/>
    </row>
    <row r="266" ht="12.75">
      <c r="A266" s="14"/>
    </row>
    <row r="267" ht="12.75">
      <c r="A267" s="14"/>
    </row>
    <row r="268" ht="12.75">
      <c r="A268" s="14"/>
    </row>
    <row r="269" ht="12.75">
      <c r="A269" s="14"/>
    </row>
    <row r="270" ht="12.75">
      <c r="A270" s="14"/>
    </row>
    <row r="271" ht="12.75">
      <c r="A271" s="14"/>
    </row>
    <row r="272" ht="12.75">
      <c r="A272" s="14"/>
    </row>
    <row r="273" ht="12.75">
      <c r="A273" s="14"/>
    </row>
    <row r="274" ht="12.75">
      <c r="A274" s="14"/>
    </row>
    <row r="275" ht="12.75">
      <c r="A275" s="14"/>
    </row>
    <row r="276" ht="12.75">
      <c r="A276" s="14"/>
    </row>
    <row r="277" ht="12.75">
      <c r="A277" s="14"/>
    </row>
    <row r="278" ht="12.75">
      <c r="A278" s="14"/>
    </row>
    <row r="279" ht="12.75">
      <c r="A279" s="14"/>
    </row>
    <row r="280" ht="12.75">
      <c r="A280" s="14"/>
    </row>
    <row r="281" ht="12.75">
      <c r="A281" s="14"/>
    </row>
    <row r="282" ht="12.75">
      <c r="A282" s="14"/>
    </row>
    <row r="283" ht="12.75">
      <c r="A283" s="14"/>
    </row>
    <row r="284" ht="12.75">
      <c r="A284" s="14"/>
    </row>
    <row r="285" ht="12.75">
      <c r="A285" s="14"/>
    </row>
    <row r="286" ht="12.75">
      <c r="A286" s="14"/>
    </row>
    <row r="287" ht="12.75">
      <c r="A287" s="14"/>
    </row>
    <row r="288" ht="12.75">
      <c r="A288" s="14"/>
    </row>
    <row r="289" ht="12.75">
      <c r="A289" s="14"/>
    </row>
    <row r="290" ht="12.75">
      <c r="A290" s="14"/>
    </row>
    <row r="291" ht="12.75">
      <c r="A291" s="14"/>
    </row>
    <row r="292" ht="12.75">
      <c r="A292" s="14"/>
    </row>
    <row r="293" ht="12.75">
      <c r="A293" s="14"/>
    </row>
    <row r="294" ht="12.75">
      <c r="A294" s="14"/>
    </row>
    <row r="295" ht="12.75">
      <c r="A295" s="14"/>
    </row>
    <row r="296" ht="12.75">
      <c r="A296" s="14"/>
    </row>
    <row r="297" ht="12.75">
      <c r="A297" s="14"/>
    </row>
    <row r="298" ht="12.75">
      <c r="A298" s="14"/>
    </row>
    <row r="299" ht="12.75">
      <c r="A299" s="14"/>
    </row>
    <row r="300" ht="12.75">
      <c r="A300" s="14"/>
    </row>
    <row r="301" ht="12.75">
      <c r="A301" s="14"/>
    </row>
    <row r="302" ht="12.75">
      <c r="A302" s="14"/>
    </row>
    <row r="303" ht="12.75">
      <c r="A303" s="14"/>
    </row>
    <row r="304" ht="12.75">
      <c r="A304" s="14"/>
    </row>
    <row r="305" ht="12.75">
      <c r="A305" s="14"/>
    </row>
    <row r="306" ht="12.75">
      <c r="A306" s="14"/>
    </row>
    <row r="307" ht="12.75">
      <c r="A307" s="14"/>
    </row>
    <row r="308" ht="12.75">
      <c r="A308" s="14"/>
    </row>
    <row r="309" ht="12.75">
      <c r="A309" s="14"/>
    </row>
    <row r="310" ht="12.75">
      <c r="A310" s="14"/>
    </row>
    <row r="311" ht="12.75">
      <c r="A311" s="14"/>
    </row>
    <row r="312" ht="12.75">
      <c r="A312" s="14"/>
    </row>
    <row r="313" ht="12.75">
      <c r="A313" s="14"/>
    </row>
    <row r="314" ht="12.75">
      <c r="A314" s="14"/>
    </row>
    <row r="315" ht="12.75">
      <c r="A315" s="14"/>
    </row>
    <row r="316" ht="12.75">
      <c r="A316" s="14"/>
    </row>
    <row r="317" ht="12.75">
      <c r="A317" s="14"/>
    </row>
    <row r="318" ht="12.75">
      <c r="A318" s="14"/>
    </row>
    <row r="319" ht="12.75">
      <c r="A319" s="14"/>
    </row>
    <row r="320" ht="12.75">
      <c r="A320" s="14"/>
    </row>
    <row r="321" ht="12.75">
      <c r="A321" s="14"/>
    </row>
    <row r="322" ht="12.75">
      <c r="A322" s="14"/>
    </row>
    <row r="323" ht="12.75">
      <c r="A323" s="14"/>
    </row>
    <row r="324" ht="12.75">
      <c r="A324" s="14"/>
    </row>
    <row r="325" ht="12.75">
      <c r="A325" s="14"/>
    </row>
    <row r="326" ht="12.75">
      <c r="A326" s="14"/>
    </row>
    <row r="327" ht="12.75">
      <c r="A327" s="14"/>
    </row>
    <row r="328" ht="12.75">
      <c r="A328" s="14"/>
    </row>
    <row r="329" ht="12.75">
      <c r="A329" s="14"/>
    </row>
    <row r="330" ht="12.75">
      <c r="A330" s="14"/>
    </row>
    <row r="331" ht="12.75">
      <c r="A331" s="14"/>
    </row>
    <row r="332" ht="12.75">
      <c r="A332" s="14"/>
    </row>
    <row r="333" ht="12.75">
      <c r="A333" s="14"/>
    </row>
    <row r="334" ht="12.75">
      <c r="A334" s="14"/>
    </row>
    <row r="335" ht="12.75">
      <c r="A335" s="14"/>
    </row>
    <row r="336" ht="12.75">
      <c r="A336" s="14"/>
    </row>
    <row r="337" ht="12.75">
      <c r="A337" s="14"/>
    </row>
    <row r="338" ht="12.75">
      <c r="A338" s="14"/>
    </row>
    <row r="339" ht="12.75">
      <c r="A339" s="14"/>
    </row>
    <row r="340" ht="12.75">
      <c r="A340" s="14"/>
    </row>
    <row r="341" ht="12.75">
      <c r="A341" s="14"/>
    </row>
    <row r="342" ht="12.75">
      <c r="A342" s="14"/>
    </row>
    <row r="343" ht="12.75">
      <c r="A343" s="14"/>
    </row>
    <row r="344" ht="12.75">
      <c r="A344" s="14"/>
    </row>
    <row r="345" ht="12.75">
      <c r="A345" s="14"/>
    </row>
    <row r="346" ht="12.75">
      <c r="A346" s="14"/>
    </row>
    <row r="347" ht="12.75">
      <c r="A347" s="14"/>
    </row>
    <row r="348" ht="12.75">
      <c r="A348" s="14"/>
    </row>
    <row r="349" ht="12.75">
      <c r="A349" s="14"/>
    </row>
    <row r="350" ht="12.75">
      <c r="A350" s="14"/>
    </row>
    <row r="351" ht="12.75">
      <c r="A351" s="14"/>
    </row>
    <row r="352" ht="12.75">
      <c r="A352" s="14"/>
    </row>
    <row r="353" ht="12.75">
      <c r="A353" s="14"/>
    </row>
    <row r="354" ht="12.75">
      <c r="A354" s="14"/>
    </row>
    <row r="355" ht="12.75">
      <c r="A355" s="14"/>
    </row>
    <row r="356" ht="12.75">
      <c r="A356" s="14"/>
    </row>
    <row r="357" ht="12.75">
      <c r="A357" s="14"/>
    </row>
    <row r="358" ht="12.75">
      <c r="A358" s="14"/>
    </row>
    <row r="359" ht="12.75">
      <c r="A359" s="14"/>
    </row>
    <row r="360" ht="12.75">
      <c r="A360" s="14"/>
    </row>
    <row r="361" ht="12.75">
      <c r="A361" s="14"/>
    </row>
    <row r="362" ht="12.75">
      <c r="A362" s="14"/>
    </row>
    <row r="363" ht="12.75">
      <c r="A363" s="14"/>
    </row>
    <row r="364" ht="12.75">
      <c r="A364" s="14"/>
    </row>
    <row r="365" ht="12.75">
      <c r="A365" s="14"/>
    </row>
    <row r="366" ht="12.75">
      <c r="A366" s="14"/>
    </row>
    <row r="367" ht="12.75">
      <c r="A367" s="14"/>
    </row>
    <row r="368" ht="12.75">
      <c r="A368" s="14"/>
    </row>
    <row r="369" ht="12.75">
      <c r="A369" s="14"/>
    </row>
    <row r="370" ht="12.75">
      <c r="A370" s="14"/>
    </row>
    <row r="371" ht="12.75">
      <c r="A371" s="14"/>
    </row>
    <row r="372" ht="12.75">
      <c r="A372" s="14"/>
    </row>
    <row r="373" ht="12.75">
      <c r="A373" s="14"/>
    </row>
    <row r="374" ht="12.75">
      <c r="A374" s="14"/>
    </row>
    <row r="375" ht="12.75">
      <c r="A375" s="14"/>
    </row>
    <row r="376" ht="12.75">
      <c r="A376" s="14"/>
    </row>
    <row r="377" ht="12.75">
      <c r="A377" s="14"/>
    </row>
    <row r="378" ht="12.75">
      <c r="A378" s="14"/>
    </row>
    <row r="379" ht="12.75">
      <c r="A379" s="14"/>
    </row>
    <row r="380" ht="12.75">
      <c r="A380" s="14"/>
    </row>
    <row r="381" ht="12.75">
      <c r="A381" s="14"/>
    </row>
    <row r="382" ht="12.75">
      <c r="A382" s="14"/>
    </row>
    <row r="383" ht="12.75">
      <c r="A383" s="14"/>
    </row>
    <row r="384" ht="12.75">
      <c r="A384" s="14"/>
    </row>
    <row r="385" ht="12.75">
      <c r="A385" s="14"/>
    </row>
    <row r="386" ht="12.75">
      <c r="A386" s="14"/>
    </row>
    <row r="387" ht="12.75">
      <c r="A387" s="14"/>
    </row>
    <row r="388" ht="12.75">
      <c r="A388" s="14"/>
    </row>
    <row r="389" ht="12.75">
      <c r="A389" s="14"/>
    </row>
    <row r="390" ht="12.75">
      <c r="A390" s="14"/>
    </row>
    <row r="391" ht="12.75">
      <c r="A391" s="14"/>
    </row>
    <row r="392" ht="12.75">
      <c r="A392" s="14"/>
    </row>
    <row r="393" ht="12.75">
      <c r="A393" s="14"/>
    </row>
    <row r="394" ht="12.75">
      <c r="A394" s="14"/>
    </row>
    <row r="395" ht="12.75">
      <c r="A395" s="14"/>
    </row>
    <row r="396" ht="12.75">
      <c r="A396" s="14"/>
    </row>
    <row r="397" ht="12.75">
      <c r="A397" s="14"/>
    </row>
    <row r="398" ht="12.75">
      <c r="A398" s="14"/>
    </row>
    <row r="399" ht="12.75">
      <c r="A399" s="14"/>
    </row>
    <row r="400" ht="12.75">
      <c r="A400" s="14"/>
    </row>
    <row r="401" ht="12.75">
      <c r="A401" s="14"/>
    </row>
    <row r="402" ht="12.75">
      <c r="A402" s="14"/>
    </row>
    <row r="403" ht="12.75">
      <c r="A403" s="14"/>
    </row>
    <row r="404" ht="12.75">
      <c r="A404" s="14"/>
    </row>
    <row r="405" ht="12.75">
      <c r="A405" s="14"/>
    </row>
    <row r="406" ht="12.75">
      <c r="A406" s="14"/>
    </row>
    <row r="407" ht="12.75">
      <c r="A407" s="14"/>
    </row>
    <row r="408" ht="12.75">
      <c r="A408" s="14"/>
    </row>
    <row r="409" ht="12.75">
      <c r="A409" s="14"/>
    </row>
    <row r="410" ht="12.75">
      <c r="A410" s="14"/>
    </row>
    <row r="411" ht="12.75">
      <c r="A411" s="14"/>
    </row>
    <row r="412" ht="12.75">
      <c r="A412" s="14"/>
    </row>
    <row r="413" ht="12.75">
      <c r="A413" s="14"/>
    </row>
    <row r="414" ht="12.75">
      <c r="A414" s="14"/>
    </row>
    <row r="415" ht="12.75">
      <c r="A415" s="14"/>
    </row>
    <row r="416" ht="12.75">
      <c r="A416" s="14"/>
    </row>
    <row r="417" ht="12.75">
      <c r="A417" s="14"/>
    </row>
    <row r="418" ht="12.75">
      <c r="A418" s="14"/>
    </row>
    <row r="419" ht="12.75">
      <c r="A419" s="14"/>
    </row>
    <row r="420" ht="12.75">
      <c r="A420" s="14"/>
    </row>
    <row r="421" ht="12.75">
      <c r="A421" s="14"/>
    </row>
    <row r="422" ht="12.75">
      <c r="A422" s="14"/>
    </row>
    <row r="423" ht="12.75">
      <c r="A423" s="14"/>
    </row>
    <row r="424" ht="12.75">
      <c r="A424" s="14"/>
    </row>
    <row r="425" ht="12.75">
      <c r="A425" s="14"/>
    </row>
    <row r="426" ht="12.75">
      <c r="A426" s="14"/>
    </row>
    <row r="427" ht="12.75">
      <c r="A427" s="14"/>
    </row>
    <row r="428" ht="12.75">
      <c r="A428" s="14"/>
    </row>
    <row r="429" ht="12.75">
      <c r="A429" s="14"/>
    </row>
    <row r="430" ht="12.75">
      <c r="A430" s="14"/>
    </row>
    <row r="431" ht="12.75">
      <c r="A431" s="14"/>
    </row>
    <row r="432" ht="12.75">
      <c r="A432" s="14"/>
    </row>
    <row r="433" ht="12.75">
      <c r="A433" s="14"/>
    </row>
    <row r="434" ht="12.75">
      <c r="A434" s="14"/>
    </row>
    <row r="435" ht="12.75">
      <c r="A435" s="14"/>
    </row>
    <row r="436" ht="12.75">
      <c r="A436" s="14"/>
    </row>
    <row r="437" ht="12.75">
      <c r="A437" s="14"/>
    </row>
    <row r="438" ht="12.75">
      <c r="A438" s="14"/>
    </row>
    <row r="439" ht="12.75">
      <c r="A439" s="14"/>
    </row>
    <row r="440" ht="12.75">
      <c r="A440" s="14"/>
    </row>
    <row r="441" ht="12.75">
      <c r="A441" s="14"/>
    </row>
    <row r="442" ht="12.75">
      <c r="A442" s="14"/>
    </row>
    <row r="443" ht="12.75">
      <c r="A443" s="14"/>
    </row>
    <row r="444" ht="12.75">
      <c r="A444" s="14"/>
    </row>
    <row r="445" ht="12.75">
      <c r="A445" s="14"/>
    </row>
    <row r="446" ht="12.75">
      <c r="A446" s="14"/>
    </row>
    <row r="447" ht="12.75">
      <c r="A447" s="14"/>
    </row>
    <row r="448" ht="12.75">
      <c r="A448" s="14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1">
    <tabColor indexed="17"/>
  </sheetPr>
  <dimension ref="A1:O153"/>
  <sheetViews>
    <sheetView workbookViewId="0" topLeftCell="A1">
      <pane xSplit="2" topLeftCell="C1" activePane="topRight" state="frozen"/>
      <selection pane="topLeft" activeCell="G23" sqref="G23"/>
      <selection pane="topRight" activeCell="E9" sqref="E9"/>
    </sheetView>
  </sheetViews>
  <sheetFormatPr defaultColWidth="9.140625" defaultRowHeight="12.75"/>
  <cols>
    <col min="1" max="1" width="3.8515625" style="0" hidden="1" customWidth="1"/>
    <col min="2" max="2" width="10.7109375" style="302" customWidth="1"/>
    <col min="3" max="4" width="10.421875" style="16" customWidth="1"/>
    <col min="5" max="5" width="13.57421875" style="16" customWidth="1"/>
    <col min="6" max="6" width="13.57421875" style="22" customWidth="1"/>
    <col min="7" max="15" width="12.140625" style="0" customWidth="1"/>
  </cols>
  <sheetData>
    <row r="1" spans="3:5" ht="21.75" customHeight="1">
      <c r="C1" s="261" t="s">
        <v>975</v>
      </c>
      <c r="D1" s="17"/>
      <c r="E1" s="17"/>
    </row>
    <row r="2" spans="1:15" ht="13.5" thickBot="1">
      <c r="A2" s="4"/>
      <c r="B2" s="314"/>
      <c r="C2" s="16" t="s">
        <v>805</v>
      </c>
      <c r="F2" s="23"/>
      <c r="G2" s="4"/>
      <c r="H2" s="4"/>
      <c r="I2" s="4"/>
      <c r="J2" s="4"/>
      <c r="K2" s="4"/>
      <c r="L2" s="4"/>
      <c r="M2" s="4"/>
      <c r="N2" s="4"/>
      <c r="O2" s="4"/>
    </row>
    <row r="3" spans="3:6" ht="38.25" customHeight="1" thickBot="1">
      <c r="C3" s="507" t="s">
        <v>976</v>
      </c>
      <c r="D3" s="506"/>
      <c r="E3" s="505" t="s">
        <v>977</v>
      </c>
      <c r="F3" s="506"/>
    </row>
    <row r="4" spans="1:15" ht="12.75">
      <c r="A4" s="253" t="s">
        <v>520</v>
      </c>
      <c r="B4" s="315" t="s">
        <v>14</v>
      </c>
      <c r="C4" s="258" t="s">
        <v>490</v>
      </c>
      <c r="D4" s="259"/>
      <c r="E4" s="237"/>
      <c r="F4" s="230"/>
      <c r="G4" s="244" t="s">
        <v>454</v>
      </c>
      <c r="H4" s="245" t="s">
        <v>750</v>
      </c>
      <c r="I4" s="245" t="s">
        <v>451</v>
      </c>
      <c r="J4" s="245" t="s">
        <v>452</v>
      </c>
      <c r="K4" s="245" t="s">
        <v>453</v>
      </c>
      <c r="L4" s="245" t="s">
        <v>455</v>
      </c>
      <c r="M4" s="245" t="s">
        <v>456</v>
      </c>
      <c r="N4" s="245" t="s">
        <v>457</v>
      </c>
      <c r="O4" s="246" t="s">
        <v>458</v>
      </c>
    </row>
    <row r="5" spans="1:15" ht="12.75">
      <c r="A5" s="247" t="s">
        <v>123</v>
      </c>
      <c r="B5" s="316" t="s">
        <v>919</v>
      </c>
      <c r="C5" s="231" t="s">
        <v>964</v>
      </c>
      <c r="D5" s="232" t="s">
        <v>963</v>
      </c>
      <c r="E5" s="238" t="s">
        <v>963</v>
      </c>
      <c r="F5" s="232"/>
      <c r="G5" s="247" t="s">
        <v>965</v>
      </c>
      <c r="H5" s="209" t="s">
        <v>966</v>
      </c>
      <c r="I5" s="19" t="s">
        <v>967</v>
      </c>
      <c r="J5" s="19" t="s">
        <v>968</v>
      </c>
      <c r="K5" s="19" t="s">
        <v>969</v>
      </c>
      <c r="L5" s="209" t="s">
        <v>970</v>
      </c>
      <c r="M5" s="210" t="s">
        <v>971</v>
      </c>
      <c r="N5" s="19" t="s">
        <v>972</v>
      </c>
      <c r="O5" s="248" t="s">
        <v>973</v>
      </c>
    </row>
    <row r="6" spans="1:15" ht="12.75">
      <c r="A6" s="247" t="s">
        <v>122</v>
      </c>
      <c r="B6" s="317" t="s">
        <v>915</v>
      </c>
      <c r="C6" s="231" t="s">
        <v>492</v>
      </c>
      <c r="D6" s="233" t="s">
        <v>487</v>
      </c>
      <c r="E6" s="239" t="s">
        <v>487</v>
      </c>
      <c r="F6" s="233" t="s">
        <v>487</v>
      </c>
      <c r="G6" s="247" t="s">
        <v>487</v>
      </c>
      <c r="H6" s="209" t="s">
        <v>492</v>
      </c>
      <c r="I6" s="19" t="s">
        <v>487</v>
      </c>
      <c r="J6" s="19" t="s">
        <v>487</v>
      </c>
      <c r="K6" s="19" t="s">
        <v>487</v>
      </c>
      <c r="L6" s="209" t="s">
        <v>487</v>
      </c>
      <c r="M6" s="210" t="s">
        <v>487</v>
      </c>
      <c r="N6" s="19" t="s">
        <v>488</v>
      </c>
      <c r="O6" s="248" t="s">
        <v>489</v>
      </c>
    </row>
    <row r="7" spans="1:15" ht="12.75">
      <c r="A7" s="247" t="s">
        <v>121</v>
      </c>
      <c r="B7" s="317" t="s">
        <v>916</v>
      </c>
      <c r="C7" s="231" t="s">
        <v>859</v>
      </c>
      <c r="D7" s="233" t="s">
        <v>819</v>
      </c>
      <c r="E7" s="239" t="s">
        <v>819</v>
      </c>
      <c r="F7" s="233" t="s">
        <v>819</v>
      </c>
      <c r="G7" s="247" t="s">
        <v>819</v>
      </c>
      <c r="H7" s="209" t="s">
        <v>859</v>
      </c>
      <c r="I7" s="19" t="s">
        <v>819</v>
      </c>
      <c r="J7" s="19" t="s">
        <v>819</v>
      </c>
      <c r="K7" s="19" t="s">
        <v>819</v>
      </c>
      <c r="L7" s="209" t="s">
        <v>819</v>
      </c>
      <c r="M7" s="210" t="s">
        <v>819</v>
      </c>
      <c r="N7" s="19" t="s">
        <v>819</v>
      </c>
      <c r="O7" s="248" t="s">
        <v>819</v>
      </c>
    </row>
    <row r="8" spans="1:15" ht="12.75">
      <c r="A8" s="247" t="s">
        <v>120</v>
      </c>
      <c r="B8" s="317" t="s">
        <v>917</v>
      </c>
      <c r="C8" s="231" t="s">
        <v>125</v>
      </c>
      <c r="D8" s="233" t="s">
        <v>486</v>
      </c>
      <c r="E8" s="239" t="s">
        <v>486</v>
      </c>
      <c r="F8" s="232" t="s">
        <v>974</v>
      </c>
      <c r="G8" s="247" t="s">
        <v>486</v>
      </c>
      <c r="H8" s="209" t="s">
        <v>125</v>
      </c>
      <c r="I8" s="19" t="s">
        <v>486</v>
      </c>
      <c r="J8" s="19" t="s">
        <v>486</v>
      </c>
      <c r="K8" s="19" t="s">
        <v>486</v>
      </c>
      <c r="L8" s="209" t="s">
        <v>486</v>
      </c>
      <c r="M8" s="210" t="s">
        <v>486</v>
      </c>
      <c r="N8" s="19" t="s">
        <v>486</v>
      </c>
      <c r="O8" s="248" t="s">
        <v>486</v>
      </c>
    </row>
    <row r="9" spans="1:15" ht="12.75">
      <c r="A9" s="247" t="s">
        <v>119</v>
      </c>
      <c r="B9" s="317" t="s">
        <v>918</v>
      </c>
      <c r="C9" s="231" t="s">
        <v>485</v>
      </c>
      <c r="D9" s="233" t="s">
        <v>485</v>
      </c>
      <c r="E9" s="239" t="s">
        <v>485</v>
      </c>
      <c r="F9" s="234" t="s">
        <v>485</v>
      </c>
      <c r="G9" s="247" t="s">
        <v>485</v>
      </c>
      <c r="H9" s="209" t="s">
        <v>485</v>
      </c>
      <c r="I9" s="19" t="s">
        <v>485</v>
      </c>
      <c r="J9" s="19" t="s">
        <v>485</v>
      </c>
      <c r="K9" s="19" t="s">
        <v>485</v>
      </c>
      <c r="L9" s="209" t="s">
        <v>485</v>
      </c>
      <c r="M9" s="210" t="s">
        <v>485</v>
      </c>
      <c r="N9" s="19" t="s">
        <v>485</v>
      </c>
      <c r="O9" s="248" t="s">
        <v>485</v>
      </c>
    </row>
    <row r="10" spans="1:15" ht="90" thickBot="1">
      <c r="A10" s="256"/>
      <c r="B10" s="318" t="s">
        <v>978</v>
      </c>
      <c r="C10" s="235" t="s">
        <v>753</v>
      </c>
      <c r="D10" s="236" t="s">
        <v>493</v>
      </c>
      <c r="E10" s="240" t="s">
        <v>751</v>
      </c>
      <c r="F10" s="236" t="s">
        <v>752</v>
      </c>
      <c r="G10" s="249" t="str">
        <f aca="true" t="shared" si="0" ref="G10:O10">G5</f>
        <v>Taxes Paid by Individuals on Capital Gains (Millions $) </v>
      </c>
      <c r="H10" s="250" t="str">
        <f t="shared" si="0"/>
        <v>Disposable Personal Income (Bil.$) </v>
      </c>
      <c r="I10" s="250" t="str">
        <f t="shared" si="0"/>
        <v>Total Realized Capital Gains (Millions $) </v>
      </c>
      <c r="J10" s="250" t="str">
        <f t="shared" si="0"/>
        <v>Capital Gains in Adjusted Gross Income (Millions $) </v>
      </c>
      <c r="K10" s="250" t="str">
        <f t="shared" si="0"/>
        <v>Capital Gains Excluded From Taxes (Millions $) </v>
      </c>
      <c r="L10" s="250" t="str">
        <f t="shared" si="0"/>
        <v>Average Effective Capital Gains Tax Rate (%) </v>
      </c>
      <c r="M10" s="250" t="str">
        <f t="shared" si="0"/>
        <v>Realized Capital Gains as % of Gross Domestic Product (%) </v>
      </c>
      <c r="N10" s="250" t="str">
        <f t="shared" si="0"/>
        <v>Net Capital Loss in Adjusted Gross Income {AGI} (Millions $) </v>
      </c>
      <c r="O10" s="251" t="str">
        <f t="shared" si="0"/>
        <v>Realized Long-Term Capital Gains (Millions $) </v>
      </c>
    </row>
    <row r="11" spans="1:15" ht="12.75">
      <c r="A11" s="252" t="s">
        <v>504</v>
      </c>
      <c r="B11" s="319">
        <v>19725</v>
      </c>
      <c r="C11" s="228">
        <v>20</v>
      </c>
      <c r="D11" s="223">
        <f>I11/1000</f>
        <v>7.157</v>
      </c>
      <c r="E11" s="229">
        <f aca="true" t="shared" si="1" ref="E11:E42">G11/1000</f>
        <v>1.01</v>
      </c>
      <c r="F11" s="223">
        <f aca="true" t="shared" si="2" ref="F11:F42">E11/(H11)</f>
        <v>0.0038214150586454785</v>
      </c>
      <c r="G11" s="241">
        <v>1010</v>
      </c>
      <c r="H11" s="242">
        <v>264.3</v>
      </c>
      <c r="I11" s="241">
        <v>7157</v>
      </c>
      <c r="J11" s="241">
        <v>3732</v>
      </c>
      <c r="K11" s="241">
        <v>3425</v>
      </c>
      <c r="L11" s="242">
        <v>14.1</v>
      </c>
      <c r="M11" s="243">
        <v>1.88</v>
      </c>
      <c r="N11" s="241" t="e">
        <v>#N/A</v>
      </c>
      <c r="O11" s="241" t="e">
        <v>#N/A</v>
      </c>
    </row>
    <row r="12" spans="1:15" ht="12.75">
      <c r="A12" s="19" t="s">
        <v>505</v>
      </c>
      <c r="B12" s="320">
        <v>20090</v>
      </c>
      <c r="C12" s="216">
        <v>19.7</v>
      </c>
      <c r="D12" s="191">
        <f aca="true" t="shared" si="3" ref="D12:D63">I12/1000</f>
        <v>9.881</v>
      </c>
      <c r="E12" s="215">
        <f t="shared" si="1"/>
        <v>1.465</v>
      </c>
      <c r="F12" s="191">
        <f t="shared" si="2"/>
        <v>0.005171196611366043</v>
      </c>
      <c r="G12" s="13">
        <v>1465</v>
      </c>
      <c r="H12" s="10">
        <v>283.3</v>
      </c>
      <c r="I12" s="13">
        <v>9881</v>
      </c>
      <c r="J12" s="13">
        <v>5126</v>
      </c>
      <c r="K12" s="13">
        <v>4755</v>
      </c>
      <c r="L12" s="10">
        <v>14.8</v>
      </c>
      <c r="M12" s="18">
        <v>2.38</v>
      </c>
      <c r="N12" s="13" t="e">
        <v>#N/A</v>
      </c>
      <c r="O12" s="13" t="e">
        <v>#N/A</v>
      </c>
    </row>
    <row r="13" spans="1:15" ht="12.75">
      <c r="A13" s="19" t="s">
        <v>506</v>
      </c>
      <c r="B13" s="320">
        <v>20455</v>
      </c>
      <c r="C13" s="216">
        <v>25.8</v>
      </c>
      <c r="D13" s="191">
        <f t="shared" si="3"/>
        <v>9.683</v>
      </c>
      <c r="E13" s="215">
        <f t="shared" si="1"/>
        <v>1.402</v>
      </c>
      <c r="F13" s="191">
        <f t="shared" si="2"/>
        <v>0.0046270627062706265</v>
      </c>
      <c r="G13" s="13">
        <v>1402</v>
      </c>
      <c r="H13" s="10">
        <v>303</v>
      </c>
      <c r="I13" s="13">
        <v>9683</v>
      </c>
      <c r="J13" s="13">
        <v>4991</v>
      </c>
      <c r="K13" s="13">
        <v>4692</v>
      </c>
      <c r="L13" s="10">
        <v>14.5</v>
      </c>
      <c r="M13" s="18">
        <v>2.21</v>
      </c>
      <c r="N13" s="13" t="e">
        <v>#N/A</v>
      </c>
      <c r="O13" s="13" t="e">
        <v>#N/A</v>
      </c>
    </row>
    <row r="14" spans="1:15" ht="12.75">
      <c r="A14" s="19" t="s">
        <v>507</v>
      </c>
      <c r="B14" s="320">
        <v>20821</v>
      </c>
      <c r="C14" s="216">
        <v>27</v>
      </c>
      <c r="D14" s="191">
        <f t="shared" si="3"/>
        <v>8.11</v>
      </c>
      <c r="E14" s="215">
        <f t="shared" si="1"/>
        <v>1.115</v>
      </c>
      <c r="F14" s="191">
        <f t="shared" si="2"/>
        <v>0.0034865540963101935</v>
      </c>
      <c r="G14" s="13">
        <v>1115</v>
      </c>
      <c r="H14" s="10">
        <v>319.8</v>
      </c>
      <c r="I14" s="13">
        <v>8110</v>
      </c>
      <c r="J14" s="13">
        <v>4128</v>
      </c>
      <c r="K14" s="13">
        <v>3982</v>
      </c>
      <c r="L14" s="10">
        <v>13.7</v>
      </c>
      <c r="M14" s="18">
        <v>1.76</v>
      </c>
      <c r="N14" s="13" t="e">
        <v>#N/A</v>
      </c>
      <c r="O14" s="13" t="e">
        <v>#N/A</v>
      </c>
    </row>
    <row r="15" spans="1:15" ht="12.75">
      <c r="A15" s="19" t="s">
        <v>508</v>
      </c>
      <c r="B15" s="320">
        <v>21186</v>
      </c>
      <c r="C15" s="216">
        <v>28.3</v>
      </c>
      <c r="D15" s="191">
        <f t="shared" si="3"/>
        <v>9.44</v>
      </c>
      <c r="E15" s="215">
        <f t="shared" si="1"/>
        <v>1.309</v>
      </c>
      <c r="F15" s="191">
        <f t="shared" si="2"/>
        <v>0.003960665658093797</v>
      </c>
      <c r="G15" s="13">
        <v>1309</v>
      </c>
      <c r="H15" s="10">
        <v>330.5</v>
      </c>
      <c r="I15" s="13">
        <v>9440</v>
      </c>
      <c r="J15" s="13">
        <v>4879</v>
      </c>
      <c r="K15" s="13">
        <v>4561</v>
      </c>
      <c r="L15" s="10">
        <v>13.9</v>
      </c>
      <c r="M15" s="18">
        <v>2.02</v>
      </c>
      <c r="N15" s="13" t="e">
        <v>#N/A</v>
      </c>
      <c r="O15" s="13" t="e">
        <v>#N/A</v>
      </c>
    </row>
    <row r="16" spans="1:15" ht="12.75">
      <c r="A16" s="19" t="s">
        <v>509</v>
      </c>
      <c r="B16" s="320">
        <v>21551</v>
      </c>
      <c r="C16" s="216">
        <v>26.7</v>
      </c>
      <c r="D16" s="191">
        <f t="shared" si="3"/>
        <v>13.137</v>
      </c>
      <c r="E16" s="215">
        <f t="shared" si="1"/>
        <v>1.92</v>
      </c>
      <c r="F16" s="191">
        <f t="shared" si="2"/>
        <v>0.005477888730385164</v>
      </c>
      <c r="G16" s="13">
        <v>1920</v>
      </c>
      <c r="H16" s="10">
        <v>350.5</v>
      </c>
      <c r="I16" s="13">
        <v>13137</v>
      </c>
      <c r="J16" s="13">
        <v>6797</v>
      </c>
      <c r="K16" s="13">
        <v>6340</v>
      </c>
      <c r="L16" s="10">
        <v>14.6</v>
      </c>
      <c r="M16" s="18">
        <v>2.59</v>
      </c>
      <c r="N16" s="13" t="e">
        <v>#N/A</v>
      </c>
      <c r="O16" s="13" t="e">
        <v>#N/A</v>
      </c>
    </row>
    <row r="17" spans="1:15" ht="12.75">
      <c r="A17" s="19" t="s">
        <v>510</v>
      </c>
      <c r="B17" s="320">
        <v>21916</v>
      </c>
      <c r="C17" s="216">
        <v>26.7</v>
      </c>
      <c r="D17" s="191">
        <f t="shared" si="3"/>
        <v>11.747</v>
      </c>
      <c r="E17" s="215">
        <f t="shared" si="1"/>
        <v>1.687</v>
      </c>
      <c r="F17" s="191">
        <f t="shared" si="2"/>
        <v>0.004616858237547893</v>
      </c>
      <c r="G17" s="13">
        <v>1687</v>
      </c>
      <c r="H17" s="10">
        <v>365.4</v>
      </c>
      <c r="I17" s="13">
        <v>11747</v>
      </c>
      <c r="J17" s="13">
        <v>6004</v>
      </c>
      <c r="K17" s="13">
        <v>5743</v>
      </c>
      <c r="L17" s="10">
        <v>14.4</v>
      </c>
      <c r="M17" s="18">
        <v>2.23</v>
      </c>
      <c r="N17" s="13" t="e">
        <v>#N/A</v>
      </c>
      <c r="O17" s="13" t="e">
        <v>#N/A</v>
      </c>
    </row>
    <row r="18" spans="1:15" ht="12.75">
      <c r="A18" s="19" t="s">
        <v>511</v>
      </c>
      <c r="B18" s="320">
        <v>22282</v>
      </c>
      <c r="C18" s="216">
        <v>32.2</v>
      </c>
      <c r="D18" s="191">
        <f t="shared" si="3"/>
        <v>16.001</v>
      </c>
      <c r="E18" s="215">
        <f t="shared" si="1"/>
        <v>2.481</v>
      </c>
      <c r="F18" s="191">
        <f t="shared" si="2"/>
        <v>0.006498166579360922</v>
      </c>
      <c r="G18" s="13">
        <v>2481</v>
      </c>
      <c r="H18" s="10">
        <v>381.8</v>
      </c>
      <c r="I18" s="13">
        <v>16001</v>
      </c>
      <c r="J18" s="13">
        <v>8291</v>
      </c>
      <c r="K18" s="13">
        <v>7710</v>
      </c>
      <c r="L18" s="10">
        <v>15.5</v>
      </c>
      <c r="M18" s="18">
        <v>2.93</v>
      </c>
      <c r="N18" s="13" t="e">
        <v>#N/A</v>
      </c>
      <c r="O18" s="13" t="e">
        <v>#N/A</v>
      </c>
    </row>
    <row r="19" spans="1:15" ht="12.75">
      <c r="A19" s="19" t="s">
        <v>512</v>
      </c>
      <c r="B19" s="320">
        <v>22647</v>
      </c>
      <c r="C19" s="216">
        <v>33.8</v>
      </c>
      <c r="D19" s="191">
        <f t="shared" si="3"/>
        <v>13.451</v>
      </c>
      <c r="E19" s="215">
        <f t="shared" si="1"/>
        <v>1.954</v>
      </c>
      <c r="F19" s="191">
        <f t="shared" si="2"/>
        <v>0.0048235003702789435</v>
      </c>
      <c r="G19" s="13">
        <v>1954</v>
      </c>
      <c r="H19" s="10">
        <v>405.1</v>
      </c>
      <c r="I19" s="13">
        <v>13451</v>
      </c>
      <c r="J19" s="13">
        <v>6821</v>
      </c>
      <c r="K19" s="13">
        <v>6630</v>
      </c>
      <c r="L19" s="10">
        <v>14.5</v>
      </c>
      <c r="M19" s="18">
        <v>2.29</v>
      </c>
      <c r="N19" s="13" t="e">
        <v>#N/A</v>
      </c>
      <c r="O19" s="13" t="e">
        <v>#N/A</v>
      </c>
    </row>
    <row r="20" spans="1:15" ht="12.75">
      <c r="A20" s="19" t="s">
        <v>513</v>
      </c>
      <c r="B20" s="320">
        <v>23012</v>
      </c>
      <c r="C20" s="216">
        <v>33.3</v>
      </c>
      <c r="D20" s="191">
        <f t="shared" si="3"/>
        <v>14.579</v>
      </c>
      <c r="E20" s="215">
        <f t="shared" si="1"/>
        <v>2.143</v>
      </c>
      <c r="F20" s="191">
        <f t="shared" si="2"/>
        <v>0.00504116678428605</v>
      </c>
      <c r="G20" s="13">
        <v>2143</v>
      </c>
      <c r="H20" s="10">
        <v>425.1</v>
      </c>
      <c r="I20" s="13">
        <v>14579</v>
      </c>
      <c r="J20" s="13">
        <v>7468</v>
      </c>
      <c r="K20" s="13">
        <v>7111</v>
      </c>
      <c r="L20" s="10">
        <v>14.7</v>
      </c>
      <c r="M20" s="18">
        <v>2.36</v>
      </c>
      <c r="N20" s="13" t="e">
        <v>#N/A</v>
      </c>
      <c r="O20" s="13" t="e">
        <v>#N/A</v>
      </c>
    </row>
    <row r="21" spans="1:15" ht="12.75">
      <c r="A21" s="19" t="s">
        <v>514</v>
      </c>
      <c r="B21" s="320">
        <v>23377</v>
      </c>
      <c r="C21" s="216">
        <v>40.8</v>
      </c>
      <c r="D21" s="191">
        <f t="shared" si="3"/>
        <v>17.431</v>
      </c>
      <c r="E21" s="215">
        <f t="shared" si="1"/>
        <v>2.482</v>
      </c>
      <c r="F21" s="191">
        <f t="shared" si="2"/>
        <v>0.005366486486486487</v>
      </c>
      <c r="G21" s="13">
        <v>2482</v>
      </c>
      <c r="H21" s="10">
        <v>462.5</v>
      </c>
      <c r="I21" s="13">
        <v>17431</v>
      </c>
      <c r="J21" s="13">
        <v>8909</v>
      </c>
      <c r="K21" s="13">
        <v>8522</v>
      </c>
      <c r="L21" s="10">
        <v>14.2</v>
      </c>
      <c r="M21" s="18">
        <v>2.62</v>
      </c>
      <c r="N21" s="13" t="e">
        <v>#N/A</v>
      </c>
      <c r="O21" s="13" t="e">
        <v>#N/A</v>
      </c>
    </row>
    <row r="22" spans="1:15" ht="12.75">
      <c r="A22" s="19" t="s">
        <v>515</v>
      </c>
      <c r="B22" s="320">
        <v>23743</v>
      </c>
      <c r="C22" s="216">
        <v>43</v>
      </c>
      <c r="D22" s="191">
        <f t="shared" si="3"/>
        <v>21.484</v>
      </c>
      <c r="E22" s="215">
        <f t="shared" si="1"/>
        <v>3.003</v>
      </c>
      <c r="F22" s="191">
        <f t="shared" si="2"/>
        <v>0.006028909857458342</v>
      </c>
      <c r="G22" s="13">
        <v>3003</v>
      </c>
      <c r="H22" s="10">
        <v>498.1</v>
      </c>
      <c r="I22" s="13">
        <v>21484</v>
      </c>
      <c r="J22" s="13">
        <v>11069</v>
      </c>
      <c r="K22" s="13">
        <v>10415</v>
      </c>
      <c r="L22" s="10">
        <v>14</v>
      </c>
      <c r="M22" s="18">
        <v>2.98</v>
      </c>
      <c r="N22" s="13" t="e">
        <v>#N/A</v>
      </c>
      <c r="O22" s="13" t="e">
        <v>#N/A</v>
      </c>
    </row>
    <row r="23" spans="1:15" ht="12.75">
      <c r="A23" s="19" t="s">
        <v>516</v>
      </c>
      <c r="B23" s="320">
        <v>24108</v>
      </c>
      <c r="C23" s="216">
        <v>44.4</v>
      </c>
      <c r="D23" s="191">
        <f t="shared" si="3"/>
        <v>21.348</v>
      </c>
      <c r="E23" s="215">
        <f t="shared" si="1"/>
        <v>2.905</v>
      </c>
      <c r="F23" s="191">
        <f t="shared" si="2"/>
        <v>0.0054046511627906975</v>
      </c>
      <c r="G23" s="13">
        <v>2905</v>
      </c>
      <c r="H23" s="10">
        <v>537.5</v>
      </c>
      <c r="I23" s="13">
        <v>21348</v>
      </c>
      <c r="J23" s="13">
        <v>10960</v>
      </c>
      <c r="K23" s="13">
        <v>10388</v>
      </c>
      <c r="L23" s="10">
        <v>13.6</v>
      </c>
      <c r="M23" s="18">
        <v>2.7</v>
      </c>
      <c r="N23" s="13" t="e">
        <v>#N/A</v>
      </c>
      <c r="O23" s="13" t="e">
        <v>#N/A</v>
      </c>
    </row>
    <row r="24" spans="1:15" ht="12.75">
      <c r="A24" s="19" t="s">
        <v>517</v>
      </c>
      <c r="B24" s="320">
        <v>24473</v>
      </c>
      <c r="C24" s="216">
        <v>54.4</v>
      </c>
      <c r="D24" s="191">
        <f t="shared" si="3"/>
        <v>27.535</v>
      </c>
      <c r="E24" s="215">
        <f t="shared" si="1"/>
        <v>4.112</v>
      </c>
      <c r="F24" s="191">
        <f t="shared" si="2"/>
        <v>0.007147575178167913</v>
      </c>
      <c r="G24" s="13">
        <v>4112</v>
      </c>
      <c r="H24" s="10">
        <v>575.3</v>
      </c>
      <c r="I24" s="13">
        <v>27535</v>
      </c>
      <c r="J24" s="13">
        <v>14594</v>
      </c>
      <c r="K24" s="13">
        <v>12941</v>
      </c>
      <c r="L24" s="10">
        <v>14.9</v>
      </c>
      <c r="M24" s="18">
        <v>3.3</v>
      </c>
      <c r="N24" s="13" t="e">
        <v>#N/A</v>
      </c>
      <c r="O24" s="13" t="e">
        <v>#N/A</v>
      </c>
    </row>
    <row r="25" spans="1:15" ht="12.75">
      <c r="A25" s="19" t="s">
        <v>518</v>
      </c>
      <c r="B25" s="320">
        <v>24838</v>
      </c>
      <c r="C25" s="216">
        <v>52.8</v>
      </c>
      <c r="D25" s="191">
        <f t="shared" si="3"/>
        <v>35.607</v>
      </c>
      <c r="E25" s="215">
        <f t="shared" si="1"/>
        <v>5.943</v>
      </c>
      <c r="F25" s="191">
        <f t="shared" si="2"/>
        <v>0.0095088</v>
      </c>
      <c r="G25" s="13">
        <v>5943</v>
      </c>
      <c r="H25" s="10">
        <v>625</v>
      </c>
      <c r="I25" s="13">
        <v>35607</v>
      </c>
      <c r="J25" s="13">
        <v>18854</v>
      </c>
      <c r="K25" s="13">
        <v>16753</v>
      </c>
      <c r="L25" s="10">
        <v>16.7</v>
      </c>
      <c r="M25" s="18">
        <v>3.91</v>
      </c>
      <c r="N25" s="13" t="e">
        <v>#N/A</v>
      </c>
      <c r="O25" s="13" t="e">
        <v>#N/A</v>
      </c>
    </row>
    <row r="26" spans="1:15" ht="12.75">
      <c r="A26" s="19" t="s">
        <v>519</v>
      </c>
      <c r="B26" s="320">
        <v>25204</v>
      </c>
      <c r="C26" s="216">
        <v>52.5</v>
      </c>
      <c r="D26" s="191">
        <f t="shared" si="3"/>
        <v>31.439</v>
      </c>
      <c r="E26" s="215">
        <f t="shared" si="1"/>
        <v>5.275</v>
      </c>
      <c r="F26" s="191">
        <f t="shared" si="2"/>
        <v>0.007826409495548962</v>
      </c>
      <c r="G26" s="13">
        <v>5275</v>
      </c>
      <c r="H26" s="10">
        <v>674</v>
      </c>
      <c r="I26" s="13">
        <v>31439</v>
      </c>
      <c r="J26" s="13">
        <v>16078</v>
      </c>
      <c r="K26" s="13">
        <v>15361</v>
      </c>
      <c r="L26" s="10">
        <v>16.8</v>
      </c>
      <c r="M26" s="18">
        <v>3.19</v>
      </c>
      <c r="N26" s="13" t="e">
        <v>#N/A</v>
      </c>
      <c r="O26" s="13" t="e">
        <v>#N/A</v>
      </c>
    </row>
    <row r="27" spans="1:15" ht="12.75">
      <c r="A27" s="19" t="s">
        <v>494</v>
      </c>
      <c r="B27" s="320">
        <v>25569</v>
      </c>
      <c r="C27" s="216">
        <v>69.5</v>
      </c>
      <c r="D27" s="191">
        <f t="shared" si="3"/>
        <v>20.848</v>
      </c>
      <c r="E27" s="215">
        <f t="shared" si="1"/>
        <v>3.161</v>
      </c>
      <c r="F27" s="191">
        <f t="shared" si="2"/>
        <v>0.004296588283267636</v>
      </c>
      <c r="G27" s="13">
        <v>3161</v>
      </c>
      <c r="H27" s="10">
        <v>735.7</v>
      </c>
      <c r="I27" s="13">
        <v>20848</v>
      </c>
      <c r="J27" s="13">
        <v>10656</v>
      </c>
      <c r="K27" s="13">
        <v>10192</v>
      </c>
      <c r="L27" s="10">
        <v>15.2</v>
      </c>
      <c r="M27" s="18">
        <v>2.01</v>
      </c>
      <c r="N27" s="13" t="e">
        <v>#N/A</v>
      </c>
      <c r="O27" s="13" t="e">
        <v>#N/A</v>
      </c>
    </row>
    <row r="28" spans="1:15" ht="12.75">
      <c r="A28" s="19" t="s">
        <v>495</v>
      </c>
      <c r="B28" s="320">
        <v>25934</v>
      </c>
      <c r="C28" s="216">
        <v>80.6</v>
      </c>
      <c r="D28" s="191">
        <f t="shared" si="3"/>
        <v>28.341</v>
      </c>
      <c r="E28" s="215">
        <f t="shared" si="1"/>
        <v>4.35</v>
      </c>
      <c r="F28" s="191">
        <f t="shared" si="2"/>
        <v>0.0054252930905462704</v>
      </c>
      <c r="G28" s="13">
        <v>4350</v>
      </c>
      <c r="H28" s="10">
        <v>801.8</v>
      </c>
      <c r="I28" s="13">
        <v>28341</v>
      </c>
      <c r="J28" s="13">
        <v>14559</v>
      </c>
      <c r="K28" s="13">
        <v>13782</v>
      </c>
      <c r="L28" s="10">
        <v>15.3</v>
      </c>
      <c r="M28" s="18">
        <v>2.51</v>
      </c>
      <c r="N28" s="13" t="e">
        <v>#N/A</v>
      </c>
      <c r="O28" s="13" t="e">
        <v>#N/A</v>
      </c>
    </row>
    <row r="29" spans="1:15" ht="12.75">
      <c r="A29" s="19" t="s">
        <v>496</v>
      </c>
      <c r="B29" s="320">
        <v>26299</v>
      </c>
      <c r="C29" s="216">
        <v>77.2</v>
      </c>
      <c r="D29" s="191">
        <f t="shared" si="3"/>
        <v>35.869</v>
      </c>
      <c r="E29" s="215">
        <f t="shared" si="1"/>
        <v>5.708</v>
      </c>
      <c r="F29" s="191">
        <f t="shared" si="2"/>
        <v>0.006567713726843861</v>
      </c>
      <c r="G29" s="13">
        <v>5708</v>
      </c>
      <c r="H29" s="10">
        <v>869.1</v>
      </c>
      <c r="I29" s="13">
        <v>35869</v>
      </c>
      <c r="J29" s="13">
        <v>18397</v>
      </c>
      <c r="K29" s="13">
        <v>17472</v>
      </c>
      <c r="L29" s="10">
        <v>15.9</v>
      </c>
      <c r="M29" s="18">
        <v>2.89</v>
      </c>
      <c r="N29" s="13" t="e">
        <v>#N/A</v>
      </c>
      <c r="O29" s="13" t="e">
        <v>#N/A</v>
      </c>
    </row>
    <row r="30" spans="1:15" ht="12.75">
      <c r="A30" s="19" t="s">
        <v>497</v>
      </c>
      <c r="B30" s="320">
        <v>26665</v>
      </c>
      <c r="C30" s="216">
        <v>102.7</v>
      </c>
      <c r="D30" s="191">
        <f t="shared" si="3"/>
        <v>35.757</v>
      </c>
      <c r="E30" s="215">
        <f t="shared" si="1"/>
        <v>5.366</v>
      </c>
      <c r="F30" s="191">
        <f t="shared" si="2"/>
        <v>0.005485025043442707</v>
      </c>
      <c r="G30" s="13">
        <v>5366</v>
      </c>
      <c r="H30" s="10">
        <v>978.3</v>
      </c>
      <c r="I30" s="13">
        <v>35757</v>
      </c>
      <c r="J30" s="13">
        <v>18201</v>
      </c>
      <c r="K30" s="13">
        <v>17556</v>
      </c>
      <c r="L30" s="10">
        <v>15</v>
      </c>
      <c r="M30" s="18">
        <v>2.58</v>
      </c>
      <c r="N30" s="13" t="e">
        <v>#N/A</v>
      </c>
      <c r="O30" s="13" t="e">
        <v>#N/A</v>
      </c>
    </row>
    <row r="31" spans="1:15" ht="12.75">
      <c r="A31" s="19" t="s">
        <v>498</v>
      </c>
      <c r="B31" s="320">
        <v>27030</v>
      </c>
      <c r="C31" s="216">
        <v>113.6</v>
      </c>
      <c r="D31" s="191">
        <f t="shared" si="3"/>
        <v>30.217</v>
      </c>
      <c r="E31" s="215">
        <f t="shared" si="1"/>
        <v>4.253</v>
      </c>
      <c r="F31" s="191">
        <f t="shared" si="2"/>
        <v>0.003968831653602091</v>
      </c>
      <c r="G31" s="13">
        <v>4253</v>
      </c>
      <c r="H31" s="10">
        <v>1071.6</v>
      </c>
      <c r="I31" s="13">
        <v>30217</v>
      </c>
      <c r="J31" s="13">
        <v>15378</v>
      </c>
      <c r="K31" s="13">
        <v>14839</v>
      </c>
      <c r="L31" s="10">
        <v>14.1</v>
      </c>
      <c r="M31" s="18">
        <v>2.01</v>
      </c>
      <c r="N31" s="13" t="e">
        <v>#N/A</v>
      </c>
      <c r="O31" s="13" t="e">
        <v>#N/A</v>
      </c>
    </row>
    <row r="32" spans="1:15" ht="12.75">
      <c r="A32" s="19" t="s">
        <v>499</v>
      </c>
      <c r="B32" s="320">
        <v>27395</v>
      </c>
      <c r="C32" s="216">
        <v>125.6</v>
      </c>
      <c r="D32" s="191">
        <f t="shared" si="3"/>
        <v>30.903</v>
      </c>
      <c r="E32" s="215">
        <f t="shared" si="1"/>
        <v>4.534</v>
      </c>
      <c r="F32" s="191">
        <f t="shared" si="2"/>
        <v>0.0038184268148896746</v>
      </c>
      <c r="G32" s="13">
        <v>4534</v>
      </c>
      <c r="H32" s="10">
        <v>1187.4</v>
      </c>
      <c r="I32" s="13">
        <v>30903</v>
      </c>
      <c r="J32" s="13">
        <v>15799</v>
      </c>
      <c r="K32" s="13">
        <v>15104</v>
      </c>
      <c r="L32" s="10">
        <v>14.7</v>
      </c>
      <c r="M32" s="18">
        <v>1.89</v>
      </c>
      <c r="N32" s="13" t="e">
        <v>#N/A</v>
      </c>
      <c r="O32" s="13" t="e">
        <v>#N/A</v>
      </c>
    </row>
    <row r="33" spans="1:15" ht="12.75">
      <c r="A33" s="19" t="s">
        <v>500</v>
      </c>
      <c r="B33" s="320">
        <v>27760</v>
      </c>
      <c r="C33" s="216">
        <v>122.3</v>
      </c>
      <c r="D33" s="191">
        <f t="shared" si="3"/>
        <v>39.492</v>
      </c>
      <c r="E33" s="215">
        <f t="shared" si="1"/>
        <v>6.621</v>
      </c>
      <c r="F33" s="191">
        <f t="shared" si="2"/>
        <v>0.005083301343570058</v>
      </c>
      <c r="G33" s="13">
        <v>6621</v>
      </c>
      <c r="H33" s="10">
        <v>1302.5</v>
      </c>
      <c r="I33" s="13">
        <v>39492</v>
      </c>
      <c r="J33" s="13">
        <v>20207</v>
      </c>
      <c r="K33" s="13">
        <v>19285</v>
      </c>
      <c r="L33" s="10">
        <v>16.8</v>
      </c>
      <c r="M33" s="18">
        <v>2.17</v>
      </c>
      <c r="N33" s="13" t="e">
        <v>#N/A</v>
      </c>
      <c r="O33" s="13" t="e">
        <v>#N/A</v>
      </c>
    </row>
    <row r="34" spans="1:15" ht="12.75">
      <c r="A34" s="19" t="s">
        <v>501</v>
      </c>
      <c r="B34" s="320">
        <v>28126</v>
      </c>
      <c r="C34" s="216">
        <v>125.3</v>
      </c>
      <c r="D34" s="191">
        <f t="shared" si="3"/>
        <v>45.338</v>
      </c>
      <c r="E34" s="215">
        <f t="shared" si="1"/>
        <v>8.232</v>
      </c>
      <c r="F34" s="191">
        <f t="shared" si="2"/>
        <v>0.005733788395904436</v>
      </c>
      <c r="G34" s="13">
        <v>8232</v>
      </c>
      <c r="H34" s="10">
        <v>1435.7</v>
      </c>
      <c r="I34" s="13">
        <v>45338</v>
      </c>
      <c r="J34" s="13">
        <v>23363</v>
      </c>
      <c r="K34" s="13">
        <v>21975</v>
      </c>
      <c r="L34" s="10">
        <v>18.2</v>
      </c>
      <c r="M34" s="18">
        <v>2.23</v>
      </c>
      <c r="N34" s="13" t="e">
        <v>#N/A</v>
      </c>
      <c r="O34" s="13">
        <v>43755</v>
      </c>
    </row>
    <row r="35" spans="1:15" ht="12.75">
      <c r="A35" s="19" t="s">
        <v>502</v>
      </c>
      <c r="B35" s="320">
        <v>28491</v>
      </c>
      <c r="C35" s="216">
        <v>142.5</v>
      </c>
      <c r="D35" s="191">
        <f t="shared" si="3"/>
        <v>50.526</v>
      </c>
      <c r="E35" s="215">
        <f t="shared" si="1"/>
        <v>9.104</v>
      </c>
      <c r="F35" s="191">
        <f t="shared" si="2"/>
        <v>0.00566063545358453</v>
      </c>
      <c r="G35" s="13">
        <v>9104</v>
      </c>
      <c r="H35" s="10">
        <v>1608.3</v>
      </c>
      <c r="I35" s="13">
        <v>50526</v>
      </c>
      <c r="J35" s="13">
        <v>26232</v>
      </c>
      <c r="K35" s="13">
        <v>24294</v>
      </c>
      <c r="L35" s="10">
        <v>18</v>
      </c>
      <c r="M35" s="18">
        <v>2.2</v>
      </c>
      <c r="N35" s="13" t="e">
        <v>#N/A</v>
      </c>
      <c r="O35" s="13" t="e">
        <v>#N/A</v>
      </c>
    </row>
    <row r="36" spans="1:15" ht="12.75">
      <c r="A36" s="19" t="s">
        <v>503</v>
      </c>
      <c r="B36" s="320">
        <v>28856</v>
      </c>
      <c r="C36" s="216">
        <v>159.1</v>
      </c>
      <c r="D36" s="191">
        <f t="shared" si="3"/>
        <v>73.443</v>
      </c>
      <c r="E36" s="215">
        <f t="shared" si="1"/>
        <v>11.753</v>
      </c>
      <c r="F36" s="191">
        <f t="shared" si="2"/>
        <v>0.006553108447170337</v>
      </c>
      <c r="G36" s="13">
        <v>11753</v>
      </c>
      <c r="H36" s="10">
        <v>1793.5</v>
      </c>
      <c r="I36" s="13">
        <v>73443</v>
      </c>
      <c r="J36" s="13">
        <v>31331</v>
      </c>
      <c r="K36" s="13">
        <v>42112</v>
      </c>
      <c r="L36" s="10">
        <v>16</v>
      </c>
      <c r="M36" s="18">
        <v>2.86</v>
      </c>
      <c r="N36" s="13" t="e">
        <v>#N/A</v>
      </c>
      <c r="O36" s="13">
        <v>70493</v>
      </c>
    </row>
    <row r="37" spans="1:15" ht="12.75">
      <c r="A37" s="19" t="s">
        <v>459</v>
      </c>
      <c r="B37" s="320">
        <v>29221</v>
      </c>
      <c r="C37" s="216">
        <v>201.4</v>
      </c>
      <c r="D37" s="191">
        <f t="shared" si="3"/>
        <v>74.132</v>
      </c>
      <c r="E37" s="215">
        <f t="shared" si="1"/>
        <v>12.459</v>
      </c>
      <c r="F37" s="191">
        <f t="shared" si="2"/>
        <v>0.006201592832254853</v>
      </c>
      <c r="G37" s="13">
        <v>12459</v>
      </c>
      <c r="H37" s="10">
        <v>2009</v>
      </c>
      <c r="I37" s="13">
        <v>74132</v>
      </c>
      <c r="J37" s="13">
        <v>32273</v>
      </c>
      <c r="K37" s="13">
        <v>41859</v>
      </c>
      <c r="L37" s="10">
        <v>16.8</v>
      </c>
      <c r="M37" s="18">
        <v>2.65</v>
      </c>
      <c r="N37" s="13">
        <v>3064</v>
      </c>
      <c r="O37" s="13">
        <v>69856</v>
      </c>
    </row>
    <row r="38" spans="1:15" ht="12.75">
      <c r="A38" s="19" t="s">
        <v>460</v>
      </c>
      <c r="B38" s="320">
        <v>29587</v>
      </c>
      <c r="C38" s="216">
        <v>244.3</v>
      </c>
      <c r="D38" s="191">
        <f t="shared" si="3"/>
        <v>80.938</v>
      </c>
      <c r="E38" s="215">
        <f t="shared" si="1"/>
        <v>12.852</v>
      </c>
      <c r="F38" s="191">
        <f t="shared" si="2"/>
        <v>0.00572191799118472</v>
      </c>
      <c r="G38" s="13">
        <v>12852</v>
      </c>
      <c r="H38" s="10">
        <v>2246.1</v>
      </c>
      <c r="I38" s="13">
        <v>80938</v>
      </c>
      <c r="J38" s="13">
        <v>34713</v>
      </c>
      <c r="K38" s="13">
        <v>46225</v>
      </c>
      <c r="L38" s="10">
        <v>15.9</v>
      </c>
      <c r="M38" s="18">
        <v>2.58</v>
      </c>
      <c r="N38" s="13">
        <v>3894</v>
      </c>
      <c r="O38" s="13">
        <v>77071</v>
      </c>
    </row>
    <row r="39" spans="1:15" ht="12.75">
      <c r="A39" s="19" t="s">
        <v>461</v>
      </c>
      <c r="B39" s="320">
        <v>29952</v>
      </c>
      <c r="C39" s="216">
        <v>270.8</v>
      </c>
      <c r="D39" s="191">
        <f t="shared" si="3"/>
        <v>90.153</v>
      </c>
      <c r="E39" s="215">
        <f t="shared" si="1"/>
        <v>12.9</v>
      </c>
      <c r="F39" s="191">
        <f t="shared" si="2"/>
        <v>0.005327936560383282</v>
      </c>
      <c r="G39" s="13">
        <v>12900</v>
      </c>
      <c r="H39" s="10">
        <v>2421.2</v>
      </c>
      <c r="I39" s="13">
        <v>90153</v>
      </c>
      <c r="J39" s="13">
        <v>38514</v>
      </c>
      <c r="K39" s="13">
        <v>51639</v>
      </c>
      <c r="L39" s="10">
        <v>14.3</v>
      </c>
      <c r="M39" s="18">
        <v>2.77</v>
      </c>
      <c r="N39" s="13">
        <v>4110</v>
      </c>
      <c r="O39" s="13">
        <v>86087</v>
      </c>
    </row>
    <row r="40" spans="1:15" ht="12.75">
      <c r="A40" s="19" t="s">
        <v>462</v>
      </c>
      <c r="B40" s="320">
        <v>30317</v>
      </c>
      <c r="C40" s="216">
        <v>233.6</v>
      </c>
      <c r="D40" s="191">
        <f t="shared" si="3"/>
        <v>122.773</v>
      </c>
      <c r="E40" s="215">
        <f t="shared" si="1"/>
        <v>18.7</v>
      </c>
      <c r="F40" s="191">
        <f t="shared" si="2"/>
        <v>0.007169145836528139</v>
      </c>
      <c r="G40" s="13">
        <v>18700</v>
      </c>
      <c r="H40" s="10">
        <v>2608.4</v>
      </c>
      <c r="I40" s="13">
        <v>122773</v>
      </c>
      <c r="J40" s="13">
        <v>52398</v>
      </c>
      <c r="K40" s="13">
        <v>70375</v>
      </c>
      <c r="L40" s="10">
        <v>15.2</v>
      </c>
      <c r="M40" s="18">
        <v>3.47</v>
      </c>
      <c r="N40" s="13">
        <v>2990</v>
      </c>
      <c r="O40" s="13">
        <v>116015</v>
      </c>
    </row>
    <row r="41" spans="1:15" ht="12.75">
      <c r="A41" s="19" t="s">
        <v>463</v>
      </c>
      <c r="B41" s="320">
        <v>30682</v>
      </c>
      <c r="C41" s="216">
        <v>314.8</v>
      </c>
      <c r="D41" s="191">
        <f t="shared" si="3"/>
        <v>140.5</v>
      </c>
      <c r="E41" s="215">
        <f t="shared" si="1"/>
        <v>21.453</v>
      </c>
      <c r="F41" s="191">
        <f t="shared" si="2"/>
        <v>0.0073671016483516484</v>
      </c>
      <c r="G41" s="13">
        <v>21453</v>
      </c>
      <c r="H41" s="10">
        <v>2912</v>
      </c>
      <c r="I41" s="13">
        <v>140500</v>
      </c>
      <c r="J41" s="13">
        <v>58938</v>
      </c>
      <c r="K41" s="13">
        <v>81562</v>
      </c>
      <c r="L41" s="10">
        <v>15.3</v>
      </c>
      <c r="M41" s="18">
        <v>3.57</v>
      </c>
      <c r="N41" s="13">
        <v>4419</v>
      </c>
      <c r="O41" s="13">
        <v>135936</v>
      </c>
    </row>
    <row r="42" spans="1:15" ht="12.75">
      <c r="A42" s="19" t="s">
        <v>464</v>
      </c>
      <c r="B42" s="320">
        <v>31048</v>
      </c>
      <c r="C42" s="216">
        <v>280</v>
      </c>
      <c r="D42" s="191">
        <f t="shared" si="3"/>
        <v>171.985</v>
      </c>
      <c r="E42" s="215">
        <f t="shared" si="1"/>
        <v>26.46</v>
      </c>
      <c r="F42" s="191">
        <f t="shared" si="2"/>
        <v>0.00850995400894092</v>
      </c>
      <c r="G42" s="13">
        <v>26460</v>
      </c>
      <c r="H42" s="10">
        <v>3109.3</v>
      </c>
      <c r="I42" s="13">
        <v>171985</v>
      </c>
      <c r="J42" s="13">
        <v>72172</v>
      </c>
      <c r="K42" s="13">
        <v>99813</v>
      </c>
      <c r="L42" s="10">
        <v>15.4</v>
      </c>
      <c r="M42" s="18">
        <v>4.08</v>
      </c>
      <c r="N42" s="13">
        <v>3906</v>
      </c>
      <c r="O42" s="13">
        <v>166356</v>
      </c>
    </row>
    <row r="43" spans="1:15" ht="12.75">
      <c r="A43" s="19" t="s">
        <v>465</v>
      </c>
      <c r="B43" s="320">
        <v>31413</v>
      </c>
      <c r="C43" s="216">
        <v>268.4</v>
      </c>
      <c r="D43" s="191">
        <f t="shared" si="3"/>
        <v>327.725</v>
      </c>
      <c r="E43" s="215">
        <f aca="true" t="shared" si="4" ref="E43:E63">G43/1000</f>
        <v>52.914</v>
      </c>
      <c r="F43" s="191">
        <f aca="true" t="shared" si="5" ref="F43:F63">E43/(H43)</f>
        <v>0.016107272229155888</v>
      </c>
      <c r="G43" s="13">
        <v>52914</v>
      </c>
      <c r="H43" s="10">
        <v>3285.1</v>
      </c>
      <c r="I43" s="13">
        <v>327725</v>
      </c>
      <c r="J43" s="13">
        <v>136359</v>
      </c>
      <c r="K43" s="13">
        <v>191366</v>
      </c>
      <c r="L43" s="10">
        <v>16.1</v>
      </c>
      <c r="M43" s="18">
        <v>7.36</v>
      </c>
      <c r="N43" s="13">
        <v>3517</v>
      </c>
      <c r="O43" s="13">
        <v>318944</v>
      </c>
    </row>
    <row r="44" spans="1:15" ht="12.75">
      <c r="A44" s="19" t="s">
        <v>466</v>
      </c>
      <c r="B44" s="320">
        <v>31778</v>
      </c>
      <c r="C44" s="216">
        <v>241.4</v>
      </c>
      <c r="D44" s="191">
        <f t="shared" si="3"/>
        <v>148.449</v>
      </c>
      <c r="E44" s="215">
        <f t="shared" si="4"/>
        <v>33.714</v>
      </c>
      <c r="F44" s="191">
        <f t="shared" si="5"/>
        <v>0.009748720469594886</v>
      </c>
      <c r="G44" s="13">
        <v>33714</v>
      </c>
      <c r="H44" s="10">
        <v>3458.3</v>
      </c>
      <c r="I44" s="13">
        <v>148449</v>
      </c>
      <c r="J44" s="13">
        <v>148449</v>
      </c>
      <c r="K44" s="13">
        <v>0</v>
      </c>
      <c r="L44" s="10">
        <v>22.7</v>
      </c>
      <c r="M44" s="18">
        <v>3.13</v>
      </c>
      <c r="N44" s="13">
        <v>11047</v>
      </c>
      <c r="O44" s="13">
        <v>140386</v>
      </c>
    </row>
    <row r="45" spans="1:15" ht="12.75">
      <c r="A45" s="19" t="s">
        <v>467</v>
      </c>
      <c r="B45" s="320">
        <v>32143</v>
      </c>
      <c r="C45" s="216">
        <v>272.9</v>
      </c>
      <c r="D45" s="191">
        <f t="shared" si="3"/>
        <v>162.592</v>
      </c>
      <c r="E45" s="215">
        <f t="shared" si="4"/>
        <v>38.866</v>
      </c>
      <c r="F45" s="191">
        <f t="shared" si="5"/>
        <v>0.010367860858430923</v>
      </c>
      <c r="G45" s="13">
        <v>38866</v>
      </c>
      <c r="H45" s="10">
        <v>3748.7</v>
      </c>
      <c r="I45" s="13">
        <v>162592</v>
      </c>
      <c r="J45" s="13">
        <v>162592</v>
      </c>
      <c r="K45" s="13">
        <v>0</v>
      </c>
      <c r="L45" s="10">
        <v>23.9</v>
      </c>
      <c r="M45" s="18">
        <v>3.18</v>
      </c>
      <c r="N45" s="13">
        <v>8106</v>
      </c>
      <c r="O45" s="13">
        <v>153271</v>
      </c>
    </row>
    <row r="46" spans="1:15" ht="12.75">
      <c r="A46" s="19" t="s">
        <v>468</v>
      </c>
      <c r="B46" s="320">
        <v>32509</v>
      </c>
      <c r="C46" s="216">
        <v>287.1</v>
      </c>
      <c r="D46" s="191">
        <f t="shared" si="3"/>
        <v>154.04</v>
      </c>
      <c r="E46" s="215">
        <f t="shared" si="4"/>
        <v>35.258</v>
      </c>
      <c r="F46" s="191">
        <f t="shared" si="5"/>
        <v>0.008766939354004527</v>
      </c>
      <c r="G46" s="13">
        <v>35258</v>
      </c>
      <c r="H46" s="10">
        <v>4021.7</v>
      </c>
      <c r="I46" s="13">
        <v>154040</v>
      </c>
      <c r="J46" s="13">
        <v>154040</v>
      </c>
      <c r="K46" s="13">
        <v>0</v>
      </c>
      <c r="L46" s="10">
        <v>22.9</v>
      </c>
      <c r="M46" s="18">
        <v>2.81</v>
      </c>
      <c r="N46" s="13">
        <v>7689</v>
      </c>
      <c r="O46" s="13">
        <v>141069</v>
      </c>
    </row>
    <row r="47" spans="1:15" ht="12.75">
      <c r="A47" s="19" t="s">
        <v>469</v>
      </c>
      <c r="B47" s="320">
        <v>32874</v>
      </c>
      <c r="C47" s="216">
        <v>299.4</v>
      </c>
      <c r="D47" s="191">
        <f t="shared" si="3"/>
        <v>123.783</v>
      </c>
      <c r="E47" s="215">
        <f t="shared" si="4"/>
        <v>27.829</v>
      </c>
      <c r="F47" s="191">
        <f t="shared" si="5"/>
        <v>0.006493303467263988</v>
      </c>
      <c r="G47" s="13">
        <v>27829</v>
      </c>
      <c r="H47" s="10">
        <v>4285.8</v>
      </c>
      <c r="I47" s="13">
        <v>123783</v>
      </c>
      <c r="J47" s="13">
        <v>123783</v>
      </c>
      <c r="K47" s="13">
        <v>0</v>
      </c>
      <c r="L47" s="10">
        <v>22.5</v>
      </c>
      <c r="M47" s="18">
        <v>2.13</v>
      </c>
      <c r="N47" s="13">
        <v>9552</v>
      </c>
      <c r="O47" s="13">
        <v>115671</v>
      </c>
    </row>
    <row r="48" spans="1:15" ht="12.75">
      <c r="A48" s="19" t="s">
        <v>470</v>
      </c>
      <c r="B48" s="320">
        <v>33239</v>
      </c>
      <c r="C48" s="216">
        <v>324.2</v>
      </c>
      <c r="D48" s="191">
        <f t="shared" si="3"/>
        <v>111.592</v>
      </c>
      <c r="E48" s="215">
        <f t="shared" si="4"/>
        <v>24.903</v>
      </c>
      <c r="F48" s="191">
        <f t="shared" si="5"/>
        <v>0.005578254149586721</v>
      </c>
      <c r="G48" s="13">
        <v>24903</v>
      </c>
      <c r="H48" s="10">
        <v>4464.3</v>
      </c>
      <c r="I48" s="13">
        <v>111592</v>
      </c>
      <c r="J48" s="13">
        <v>111592</v>
      </c>
      <c r="K48" s="13">
        <v>0</v>
      </c>
      <c r="L48" s="10">
        <v>22.3</v>
      </c>
      <c r="M48" s="18">
        <v>1.86</v>
      </c>
      <c r="N48" s="13">
        <v>8816</v>
      </c>
      <c r="O48" s="13">
        <v>98363</v>
      </c>
    </row>
    <row r="49" spans="1:15" ht="12.75">
      <c r="A49" s="19" t="s">
        <v>471</v>
      </c>
      <c r="B49" s="320">
        <v>33604</v>
      </c>
      <c r="C49" s="216">
        <v>366</v>
      </c>
      <c r="D49" s="191">
        <f t="shared" si="3"/>
        <v>126.692</v>
      </c>
      <c r="E49" s="215">
        <f t="shared" si="4"/>
        <v>28.983</v>
      </c>
      <c r="F49" s="191">
        <f t="shared" si="5"/>
        <v>0.0060998863492865265</v>
      </c>
      <c r="G49" s="13">
        <v>28983</v>
      </c>
      <c r="H49" s="10">
        <v>4751.4</v>
      </c>
      <c r="I49" s="13">
        <v>126692</v>
      </c>
      <c r="J49" s="13">
        <v>126692</v>
      </c>
      <c r="K49" s="13">
        <v>0</v>
      </c>
      <c r="L49" s="10">
        <v>22.9</v>
      </c>
      <c r="M49" s="18">
        <v>2</v>
      </c>
      <c r="N49" s="13">
        <v>8448</v>
      </c>
      <c r="O49" s="13">
        <v>114060</v>
      </c>
    </row>
    <row r="50" spans="1:15" ht="12.75">
      <c r="A50" s="19" t="s">
        <v>472</v>
      </c>
      <c r="B50" s="320">
        <v>33970</v>
      </c>
      <c r="C50" s="216">
        <v>284</v>
      </c>
      <c r="D50" s="191">
        <f t="shared" si="3"/>
        <v>152.259</v>
      </c>
      <c r="E50" s="215">
        <f t="shared" si="4"/>
        <v>36.112</v>
      </c>
      <c r="F50" s="191">
        <f t="shared" si="5"/>
        <v>0.007351941204014741</v>
      </c>
      <c r="G50" s="13">
        <v>36112</v>
      </c>
      <c r="H50" s="10">
        <v>4911.9</v>
      </c>
      <c r="I50" s="13">
        <v>152259</v>
      </c>
      <c r="J50" s="13">
        <v>152259</v>
      </c>
      <c r="K50" s="13">
        <v>0</v>
      </c>
      <c r="L50" s="10">
        <v>23.7</v>
      </c>
      <c r="M50" s="18">
        <v>2.29</v>
      </c>
      <c r="N50" s="13">
        <v>8086</v>
      </c>
      <c r="O50" s="13">
        <v>134469</v>
      </c>
    </row>
    <row r="51" spans="1:15" ht="12.75">
      <c r="A51" s="19" t="s">
        <v>473</v>
      </c>
      <c r="B51" s="320">
        <v>34335</v>
      </c>
      <c r="C51" s="216">
        <v>249.5</v>
      </c>
      <c r="D51" s="191">
        <f t="shared" si="3"/>
        <v>152.727</v>
      </c>
      <c r="E51" s="215">
        <f t="shared" si="4"/>
        <v>36.243</v>
      </c>
      <c r="F51" s="191">
        <f t="shared" si="5"/>
        <v>0.0070350168873015255</v>
      </c>
      <c r="G51" s="13">
        <v>36243</v>
      </c>
      <c r="H51" s="10">
        <v>5151.8</v>
      </c>
      <c r="I51" s="13">
        <v>152727</v>
      </c>
      <c r="J51" s="13">
        <v>152727</v>
      </c>
      <c r="K51" s="13">
        <v>0</v>
      </c>
      <c r="L51" s="10">
        <v>23.7</v>
      </c>
      <c r="M51" s="18">
        <v>2.17</v>
      </c>
      <c r="N51" s="13">
        <v>10442</v>
      </c>
      <c r="O51" s="13">
        <v>140392</v>
      </c>
    </row>
    <row r="52" spans="1:15" ht="12.75">
      <c r="A52" s="19" t="s">
        <v>474</v>
      </c>
      <c r="B52" s="320">
        <v>34700</v>
      </c>
      <c r="C52" s="216">
        <v>250.9</v>
      </c>
      <c r="D52" s="191">
        <f t="shared" si="3"/>
        <v>180.13</v>
      </c>
      <c r="E52" s="215">
        <f t="shared" si="4"/>
        <v>44.254</v>
      </c>
      <c r="F52" s="191">
        <f t="shared" si="5"/>
        <v>0.008182759513331608</v>
      </c>
      <c r="G52" s="13">
        <v>44254</v>
      </c>
      <c r="H52" s="10">
        <v>5408.2</v>
      </c>
      <c r="I52" s="13">
        <v>180130</v>
      </c>
      <c r="J52" s="13">
        <v>180130</v>
      </c>
      <c r="K52" s="13">
        <v>0</v>
      </c>
      <c r="L52" s="10">
        <v>24.6</v>
      </c>
      <c r="M52" s="18">
        <v>2.43</v>
      </c>
      <c r="N52" s="13">
        <v>9715</v>
      </c>
      <c r="O52" s="13">
        <v>158955</v>
      </c>
    </row>
    <row r="53" spans="1:15" ht="12.75">
      <c r="A53" s="19" t="s">
        <v>475</v>
      </c>
      <c r="B53" s="320">
        <v>35065</v>
      </c>
      <c r="C53" s="216">
        <v>228.4</v>
      </c>
      <c r="D53" s="191">
        <f t="shared" si="3"/>
        <v>260.696</v>
      </c>
      <c r="E53" s="215">
        <f t="shared" si="4"/>
        <v>66.396</v>
      </c>
      <c r="F53" s="191">
        <f t="shared" si="5"/>
        <v>0.011671969763558056</v>
      </c>
      <c r="G53" s="13">
        <v>66396</v>
      </c>
      <c r="H53" s="10">
        <v>5688.5</v>
      </c>
      <c r="I53" s="13">
        <v>260696</v>
      </c>
      <c r="J53" s="13">
        <v>260696</v>
      </c>
      <c r="K53" s="13">
        <v>0</v>
      </c>
      <c r="L53" s="10">
        <v>25.5</v>
      </c>
      <c r="M53" s="18">
        <v>3.34</v>
      </c>
      <c r="N53" s="13">
        <v>8879</v>
      </c>
      <c r="O53" s="13">
        <v>233872</v>
      </c>
    </row>
    <row r="54" spans="1:15" ht="12.75">
      <c r="A54" s="19" t="s">
        <v>476</v>
      </c>
      <c r="B54" s="320">
        <v>35431</v>
      </c>
      <c r="C54" s="216">
        <v>218.3</v>
      </c>
      <c r="D54" s="191">
        <f t="shared" si="3"/>
        <v>364.829</v>
      </c>
      <c r="E54" s="215">
        <f t="shared" si="4"/>
        <v>79.305</v>
      </c>
      <c r="F54" s="191">
        <f t="shared" si="5"/>
        <v>0.013242218808442426</v>
      </c>
      <c r="G54" s="13">
        <v>79305</v>
      </c>
      <c r="H54" s="10">
        <v>5988.8</v>
      </c>
      <c r="I54" s="13">
        <v>364829</v>
      </c>
      <c r="J54" s="13">
        <v>364829</v>
      </c>
      <c r="K54" s="13">
        <v>0</v>
      </c>
      <c r="L54" s="10">
        <v>21.7</v>
      </c>
      <c r="M54" s="18">
        <v>4.39</v>
      </c>
      <c r="N54" s="13">
        <v>8746</v>
      </c>
      <c r="O54" s="13">
        <v>330360</v>
      </c>
    </row>
    <row r="55" spans="1:15" ht="12.75">
      <c r="A55" s="19" t="s">
        <v>477</v>
      </c>
      <c r="B55" s="320">
        <v>35796</v>
      </c>
      <c r="C55" s="216">
        <v>276.8</v>
      </c>
      <c r="D55" s="191">
        <f t="shared" si="3"/>
        <v>455.223</v>
      </c>
      <c r="E55" s="215">
        <f t="shared" si="4"/>
        <v>89.069</v>
      </c>
      <c r="F55" s="191">
        <f t="shared" si="5"/>
        <v>0.013925952563360905</v>
      </c>
      <c r="G55" s="13">
        <v>89069</v>
      </c>
      <c r="H55" s="10">
        <v>6395.9</v>
      </c>
      <c r="I55" s="13">
        <v>455223</v>
      </c>
      <c r="J55" s="13">
        <v>455223</v>
      </c>
      <c r="K55" s="13">
        <v>0</v>
      </c>
      <c r="L55" s="10">
        <v>19.6</v>
      </c>
      <c r="M55" s="18">
        <v>5.18</v>
      </c>
      <c r="N55" s="13">
        <v>9139</v>
      </c>
      <c r="O55" s="13">
        <v>424762</v>
      </c>
    </row>
    <row r="56" spans="1:15" ht="12.75">
      <c r="A56" s="19" t="s">
        <v>478</v>
      </c>
      <c r="B56" s="320">
        <v>36161</v>
      </c>
      <c r="C56" s="216">
        <v>158.6</v>
      </c>
      <c r="D56" s="191">
        <f t="shared" si="3"/>
        <v>552.608</v>
      </c>
      <c r="E56" s="215">
        <f t="shared" si="4"/>
        <v>111.821</v>
      </c>
      <c r="F56" s="191">
        <f t="shared" si="5"/>
        <v>0.016702165795369678</v>
      </c>
      <c r="G56" s="13">
        <v>111821</v>
      </c>
      <c r="H56" s="10">
        <v>6695</v>
      </c>
      <c r="I56" s="13">
        <v>552608</v>
      </c>
      <c r="J56" s="13">
        <v>552605</v>
      </c>
      <c r="K56" s="13">
        <v>0</v>
      </c>
      <c r="L56" s="10">
        <v>20.2</v>
      </c>
      <c r="M56" s="18">
        <v>5.96</v>
      </c>
      <c r="N56" s="13">
        <v>9847</v>
      </c>
      <c r="O56" s="13">
        <v>482181</v>
      </c>
    </row>
    <row r="57" spans="1:15" ht="12.75">
      <c r="A57" s="19" t="s">
        <v>479</v>
      </c>
      <c r="B57" s="320">
        <v>36526</v>
      </c>
      <c r="C57" s="216">
        <v>168.5</v>
      </c>
      <c r="D57" s="191">
        <f t="shared" si="3"/>
        <v>644.285</v>
      </c>
      <c r="E57" s="215">
        <f t="shared" si="4"/>
        <v>127.297</v>
      </c>
      <c r="F57" s="191">
        <f t="shared" si="5"/>
        <v>0.017694884626077285</v>
      </c>
      <c r="G57" s="13">
        <v>127297</v>
      </c>
      <c r="H57" s="10">
        <v>7194</v>
      </c>
      <c r="I57" s="13">
        <v>644285</v>
      </c>
      <c r="J57" s="13">
        <v>644285</v>
      </c>
      <c r="K57" s="13">
        <v>0</v>
      </c>
      <c r="L57" s="10">
        <v>19.8</v>
      </c>
      <c r="M57" s="18">
        <v>6.56</v>
      </c>
      <c r="N57" s="13">
        <v>13742</v>
      </c>
      <c r="O57" s="13">
        <v>588061</v>
      </c>
    </row>
    <row r="58" spans="1:15" ht="12.75">
      <c r="A58" s="19" t="s">
        <v>480</v>
      </c>
      <c r="B58" s="320">
        <v>36892</v>
      </c>
      <c r="C58" s="216">
        <v>132.3</v>
      </c>
      <c r="D58" s="191">
        <f t="shared" si="3"/>
        <v>349.441</v>
      </c>
      <c r="E58" s="215">
        <f t="shared" si="4"/>
        <v>65.668</v>
      </c>
      <c r="F58" s="191">
        <f t="shared" si="5"/>
        <v>0.00877117059357803</v>
      </c>
      <c r="G58" s="13">
        <v>65668</v>
      </c>
      <c r="H58" s="10">
        <v>7486.8</v>
      </c>
      <c r="I58" s="13">
        <v>349441</v>
      </c>
      <c r="J58" s="13">
        <v>348133</v>
      </c>
      <c r="K58" s="13">
        <v>0</v>
      </c>
      <c r="L58" s="10">
        <v>18.8</v>
      </c>
      <c r="M58" s="18">
        <v>3.45</v>
      </c>
      <c r="N58" s="13">
        <v>22964</v>
      </c>
      <c r="O58" s="13">
        <v>322831</v>
      </c>
    </row>
    <row r="59" spans="1:15" ht="12.75">
      <c r="A59" s="19" t="s">
        <v>481</v>
      </c>
      <c r="B59" s="320">
        <v>37257</v>
      </c>
      <c r="C59" s="216">
        <v>184.7</v>
      </c>
      <c r="D59" s="191">
        <f t="shared" si="3"/>
        <v>268.615</v>
      </c>
      <c r="E59" s="215">
        <f t="shared" si="4"/>
        <v>49.122</v>
      </c>
      <c r="F59" s="191">
        <f t="shared" si="5"/>
        <v>0.006273483097278451</v>
      </c>
      <c r="G59" s="13">
        <v>49122</v>
      </c>
      <c r="H59" s="10">
        <v>7830.1</v>
      </c>
      <c r="I59" s="13">
        <v>268615</v>
      </c>
      <c r="J59" s="13">
        <v>268202</v>
      </c>
      <c r="K59" s="13">
        <v>0</v>
      </c>
      <c r="L59" s="10">
        <v>18.3</v>
      </c>
      <c r="M59" s="18">
        <v>2.57</v>
      </c>
      <c r="N59" s="13">
        <v>29834</v>
      </c>
      <c r="O59" s="13">
        <v>251301</v>
      </c>
    </row>
    <row r="60" spans="1:15" ht="12.75">
      <c r="A60" s="19" t="s">
        <v>482</v>
      </c>
      <c r="B60" s="320">
        <v>37622</v>
      </c>
      <c r="C60" s="216">
        <v>174.9</v>
      </c>
      <c r="D60" s="191">
        <f t="shared" si="3"/>
        <v>323.306</v>
      </c>
      <c r="E60" s="215">
        <f t="shared" si="4"/>
        <v>51.34</v>
      </c>
      <c r="F60" s="191">
        <f t="shared" si="5"/>
        <v>0.006289739663093415</v>
      </c>
      <c r="G60" s="13">
        <v>51340</v>
      </c>
      <c r="H60" s="10">
        <v>8162.5</v>
      </c>
      <c r="I60" s="13">
        <v>323306</v>
      </c>
      <c r="J60" s="13">
        <v>322974</v>
      </c>
      <c r="K60" s="13">
        <v>0</v>
      </c>
      <c r="L60" s="10">
        <v>15.9</v>
      </c>
      <c r="M60" s="18">
        <v>2.95</v>
      </c>
      <c r="N60" s="13">
        <v>28952</v>
      </c>
      <c r="O60" s="13">
        <v>294811</v>
      </c>
    </row>
    <row r="61" spans="1:15" ht="12.75">
      <c r="A61" s="19" t="s">
        <v>483</v>
      </c>
      <c r="B61" s="320">
        <v>37987</v>
      </c>
      <c r="C61" s="216">
        <v>174.3</v>
      </c>
      <c r="D61" s="191">
        <f t="shared" si="3"/>
        <v>499.154</v>
      </c>
      <c r="E61" s="215">
        <f t="shared" si="4"/>
        <v>73.604</v>
      </c>
      <c r="F61" s="191">
        <f t="shared" si="5"/>
        <v>0.00847816070770365</v>
      </c>
      <c r="G61" s="13">
        <v>73604</v>
      </c>
      <c r="H61" s="10">
        <v>8681.6</v>
      </c>
      <c r="I61" s="13">
        <v>499154</v>
      </c>
      <c r="J61" s="13">
        <v>497228</v>
      </c>
      <c r="K61" s="13">
        <v>0</v>
      </c>
      <c r="L61" s="10">
        <v>14.7</v>
      </c>
      <c r="M61" s="18">
        <v>4.26</v>
      </c>
      <c r="N61" s="13">
        <v>25492</v>
      </c>
      <c r="O61" s="13">
        <v>466224</v>
      </c>
    </row>
    <row r="62" spans="1:15" ht="12.75">
      <c r="A62" s="19" t="s">
        <v>484</v>
      </c>
      <c r="B62" s="320">
        <v>38353</v>
      </c>
      <c r="C62" s="216">
        <v>-34.8</v>
      </c>
      <c r="D62" s="191" t="e">
        <f t="shared" si="3"/>
        <v>#N/A</v>
      </c>
      <c r="E62" s="215" t="e">
        <f t="shared" si="4"/>
        <v>#N/A</v>
      </c>
      <c r="F62" s="191" t="e">
        <f t="shared" si="5"/>
        <v>#N/A</v>
      </c>
      <c r="G62" s="13" t="e">
        <v>#N/A</v>
      </c>
      <c r="H62" s="10">
        <v>9036.1</v>
      </c>
      <c r="I62" s="13" t="e">
        <v>#N/A</v>
      </c>
      <c r="J62" s="13" t="e">
        <v>#N/A</v>
      </c>
      <c r="K62" s="13" t="e">
        <v>#N/A</v>
      </c>
      <c r="L62" s="10" t="e">
        <v>#N/A</v>
      </c>
      <c r="M62" s="18" t="e">
        <v>#N/A</v>
      </c>
      <c r="N62" s="13" t="e">
        <v>#N/A</v>
      </c>
      <c r="O62" s="13" t="e">
        <v>#N/A</v>
      </c>
    </row>
    <row r="63" spans="1:15" ht="12.75">
      <c r="A63" s="19" t="s">
        <v>858</v>
      </c>
      <c r="B63" s="320">
        <v>38718</v>
      </c>
      <c r="C63" s="216">
        <v>-102.8</v>
      </c>
      <c r="D63" s="191" t="e">
        <f t="shared" si="3"/>
        <v>#N/A</v>
      </c>
      <c r="E63" s="215" t="e">
        <f t="shared" si="4"/>
        <v>#N/A</v>
      </c>
      <c r="F63" s="191" t="e">
        <f t="shared" si="5"/>
        <v>#N/A</v>
      </c>
      <c r="G63" s="13" t="e">
        <v>#N/A</v>
      </c>
      <c r="H63" s="10">
        <v>9522.8</v>
      </c>
      <c r="I63" s="13" t="e">
        <v>#N/A</v>
      </c>
      <c r="J63" s="13" t="e">
        <v>#N/A</v>
      </c>
      <c r="K63" s="13" t="e">
        <v>#N/A</v>
      </c>
      <c r="L63" s="10" t="e">
        <v>#N/A</v>
      </c>
      <c r="M63" s="18" t="e">
        <v>#N/A</v>
      </c>
      <c r="N63" s="13" t="e">
        <v>#N/A</v>
      </c>
      <c r="O63" s="13" t="e">
        <v>#N/A</v>
      </c>
    </row>
    <row r="64" spans="1:11" ht="12.75">
      <c r="A64" s="8"/>
      <c r="E64" s="22"/>
      <c r="F64" s="16"/>
      <c r="G64" s="8"/>
      <c r="H64" s="8"/>
      <c r="I64" s="14"/>
      <c r="J64" s="15"/>
      <c r="K64" s="8"/>
    </row>
    <row r="65" spans="1:11" ht="12.75">
      <c r="A65" s="8"/>
      <c r="E65" s="22"/>
      <c r="F65" s="16"/>
      <c r="G65" s="8"/>
      <c r="H65" s="8"/>
      <c r="I65" s="14"/>
      <c r="J65" s="15"/>
      <c r="K65" s="8"/>
    </row>
    <row r="66" spans="1:11" ht="12.75">
      <c r="A66" s="8"/>
      <c r="E66" s="22"/>
      <c r="F66" s="16"/>
      <c r="G66" s="8"/>
      <c r="H66" s="8"/>
      <c r="I66" s="14"/>
      <c r="J66" s="15"/>
      <c r="K66" s="8"/>
    </row>
    <row r="67" spans="1:11" ht="12.75">
      <c r="A67" s="8"/>
      <c r="E67" s="22"/>
      <c r="F67" s="16"/>
      <c r="G67" s="8"/>
      <c r="H67" s="8"/>
      <c r="I67" s="14"/>
      <c r="J67" s="15"/>
      <c r="K67" s="8"/>
    </row>
    <row r="68" spans="1:11" ht="12.75">
      <c r="A68" s="8"/>
      <c r="E68" s="22"/>
      <c r="F68" s="16"/>
      <c r="G68" s="8"/>
      <c r="H68" s="8"/>
      <c r="I68" s="14"/>
      <c r="J68" s="15"/>
      <c r="K68" s="8"/>
    </row>
    <row r="69" spans="1:11" ht="12.75">
      <c r="A69" s="8"/>
      <c r="E69" s="22"/>
      <c r="F69" s="16"/>
      <c r="G69" s="8"/>
      <c r="H69" s="8"/>
      <c r="I69" s="14"/>
      <c r="J69" s="15"/>
      <c r="K69" s="8"/>
    </row>
    <row r="70" spans="1:11" ht="12.75">
      <c r="A70" s="8"/>
      <c r="E70" s="22"/>
      <c r="F70" s="16"/>
      <c r="G70" s="8"/>
      <c r="H70" s="8"/>
      <c r="I70" s="14"/>
      <c r="J70" s="15"/>
      <c r="K70" s="8"/>
    </row>
    <row r="71" spans="1:11" ht="12.75">
      <c r="A71" s="8"/>
      <c r="E71" s="22"/>
      <c r="F71" s="16"/>
      <c r="G71" s="8"/>
      <c r="H71" s="8"/>
      <c r="I71" s="14"/>
      <c r="J71" s="15"/>
      <c r="K71" s="8"/>
    </row>
    <row r="72" spans="1:11" ht="12.75">
      <c r="A72" s="8"/>
      <c r="E72" s="22"/>
      <c r="F72" s="16"/>
      <c r="G72" s="8"/>
      <c r="H72" s="8"/>
      <c r="I72" s="14"/>
      <c r="J72" s="15"/>
      <c r="K72" s="8"/>
    </row>
    <row r="73" spans="1:11" ht="12.75">
      <c r="A73" s="8"/>
      <c r="E73" s="22"/>
      <c r="F73" s="16"/>
      <c r="G73" s="8"/>
      <c r="H73" s="8"/>
      <c r="I73" s="14"/>
      <c r="J73" s="15"/>
      <c r="K73" s="8"/>
    </row>
    <row r="74" spans="1:11" ht="12.75">
      <c r="A74" s="8"/>
      <c r="E74" s="22"/>
      <c r="F74" s="16"/>
      <c r="G74" s="8"/>
      <c r="H74" s="8"/>
      <c r="I74" s="14"/>
      <c r="J74" s="15"/>
      <c r="K74" s="8"/>
    </row>
    <row r="75" spans="1:11" ht="12.75">
      <c r="A75" s="8"/>
      <c r="E75" s="22"/>
      <c r="F75" s="16"/>
      <c r="G75" s="8"/>
      <c r="H75" s="8"/>
      <c r="I75" s="14"/>
      <c r="J75" s="15"/>
      <c r="K75" s="8"/>
    </row>
    <row r="76" spans="1:11" ht="12.75">
      <c r="A76" s="8"/>
      <c r="E76" s="22"/>
      <c r="F76" s="16"/>
      <c r="G76" s="8"/>
      <c r="H76" s="8"/>
      <c r="I76" s="14"/>
      <c r="J76" s="15"/>
      <c r="K76" s="8"/>
    </row>
    <row r="77" spans="1:11" ht="12.75">
      <c r="A77" s="8"/>
      <c r="E77" s="22"/>
      <c r="F77" s="16"/>
      <c r="G77" s="8"/>
      <c r="H77" s="8"/>
      <c r="I77" s="14"/>
      <c r="J77" s="15"/>
      <c r="K77" s="8"/>
    </row>
    <row r="78" spans="1:11" ht="12.75">
      <c r="A78" s="8"/>
      <c r="E78" s="22"/>
      <c r="F78" s="16"/>
      <c r="G78" s="8"/>
      <c r="H78" s="8"/>
      <c r="I78" s="14"/>
      <c r="J78" s="15"/>
      <c r="K78" s="8"/>
    </row>
    <row r="79" spans="1:11" ht="12.75">
      <c r="A79" s="8"/>
      <c r="E79" s="22"/>
      <c r="F79" s="16"/>
      <c r="G79" s="8"/>
      <c r="H79" s="8"/>
      <c r="I79" s="14"/>
      <c r="J79" s="15"/>
      <c r="K79" s="8"/>
    </row>
    <row r="80" spans="1:11" ht="12.75">
      <c r="A80" s="8"/>
      <c r="E80" s="22"/>
      <c r="F80" s="16"/>
      <c r="G80" s="8"/>
      <c r="H80" s="8"/>
      <c r="I80" s="14"/>
      <c r="J80" s="15"/>
      <c r="K80" s="8"/>
    </row>
    <row r="81" spans="1:11" ht="12.75">
      <c r="A81" s="8"/>
      <c r="E81" s="22"/>
      <c r="F81" s="16"/>
      <c r="G81" s="8"/>
      <c r="H81" s="8"/>
      <c r="I81" s="14"/>
      <c r="J81" s="15"/>
      <c r="K81" s="8"/>
    </row>
    <row r="82" spans="1:11" ht="12.75">
      <c r="A82" s="8"/>
      <c r="E82" s="22"/>
      <c r="F82" s="16"/>
      <c r="G82" s="8"/>
      <c r="H82" s="8"/>
      <c r="I82" s="14"/>
      <c r="J82" s="15"/>
      <c r="K82" s="8"/>
    </row>
    <row r="83" spans="1:11" ht="12.75">
      <c r="A83" s="8"/>
      <c r="E83" s="22"/>
      <c r="F83" s="16"/>
      <c r="G83" s="8"/>
      <c r="H83" s="8"/>
      <c r="I83" s="14"/>
      <c r="J83" s="15"/>
      <c r="K83" s="8"/>
    </row>
    <row r="84" spans="1:11" ht="12.75">
      <c r="A84" s="8"/>
      <c r="E84" s="22"/>
      <c r="F84" s="16"/>
      <c r="G84" s="8"/>
      <c r="H84" s="8"/>
      <c r="I84" s="14"/>
      <c r="J84" s="15"/>
      <c r="K84" s="8"/>
    </row>
    <row r="85" spans="1:6" ht="12.75">
      <c r="A85" s="8"/>
      <c r="E85" s="22"/>
      <c r="F85" s="16"/>
    </row>
    <row r="86" spans="1:6" ht="12.75">
      <c r="A86" s="8"/>
      <c r="E86" s="22"/>
      <c r="F86" s="16"/>
    </row>
    <row r="87" spans="1:6" ht="12.75">
      <c r="A87" s="8"/>
      <c r="E87" s="22"/>
      <c r="F87" s="16"/>
    </row>
    <row r="88" spans="1:6" ht="12.75">
      <c r="A88" s="8"/>
      <c r="E88" s="22"/>
      <c r="F88" s="16"/>
    </row>
    <row r="89" spans="1:6" ht="12.75">
      <c r="A89" s="8"/>
      <c r="E89" s="22"/>
      <c r="F89" s="16"/>
    </row>
    <row r="90" spans="1:6" ht="12.75">
      <c r="A90" s="8"/>
      <c r="E90" s="22"/>
      <c r="F90" s="16"/>
    </row>
    <row r="91" spans="1:6" ht="12.75">
      <c r="A91" s="8"/>
      <c r="E91" s="22"/>
      <c r="F91" s="16"/>
    </row>
    <row r="92" spans="1:6" ht="12.75">
      <c r="A92" s="8"/>
      <c r="E92" s="22"/>
      <c r="F92" s="16"/>
    </row>
    <row r="93" spans="1:6" ht="12.75">
      <c r="A93" s="8"/>
      <c r="E93" s="22"/>
      <c r="F93" s="16"/>
    </row>
    <row r="94" spans="1:6" ht="12.75">
      <c r="A94" s="8"/>
      <c r="E94" s="22"/>
      <c r="F94" s="16"/>
    </row>
    <row r="95" spans="1:6" ht="12.75">
      <c r="A95" s="8"/>
      <c r="E95" s="22"/>
      <c r="F95" s="16"/>
    </row>
    <row r="96" spans="1:6" ht="12.75">
      <c r="A96" s="8"/>
      <c r="E96" s="22"/>
      <c r="F96" s="16"/>
    </row>
    <row r="97" spans="1:6" ht="12.75">
      <c r="A97" s="8"/>
      <c r="E97" s="22"/>
      <c r="F97" s="16"/>
    </row>
    <row r="98" spans="1:6" ht="12.75">
      <c r="A98" s="8"/>
      <c r="E98" s="22"/>
      <c r="F98" s="16"/>
    </row>
    <row r="99" spans="1:6" ht="12.75">
      <c r="A99" s="8"/>
      <c r="E99" s="22"/>
      <c r="F99" s="16"/>
    </row>
    <row r="100" spans="1:6" ht="12.75">
      <c r="A100" s="8"/>
      <c r="E100" s="22"/>
      <c r="F100" s="16"/>
    </row>
    <row r="101" spans="1:6" ht="12.75">
      <c r="A101" s="8"/>
      <c r="E101" s="22"/>
      <c r="F101" s="16"/>
    </row>
    <row r="102" spans="1:6" ht="12.75">
      <c r="A102" s="8"/>
      <c r="E102" s="22"/>
      <c r="F102" s="16"/>
    </row>
    <row r="103" spans="1:6" ht="12.75">
      <c r="A103" s="8"/>
      <c r="E103" s="22"/>
      <c r="F103" s="16"/>
    </row>
    <row r="104" spans="1:6" ht="12.75">
      <c r="A104" s="8"/>
      <c r="E104" s="22"/>
      <c r="F104" s="16"/>
    </row>
    <row r="105" spans="1:6" ht="12.75">
      <c r="A105" s="8"/>
      <c r="E105" s="22"/>
      <c r="F105" s="16"/>
    </row>
    <row r="106" spans="1:6" ht="12.75">
      <c r="A106" s="8"/>
      <c r="E106" s="22"/>
      <c r="F106" s="16"/>
    </row>
    <row r="107" spans="1:6" ht="12.75">
      <c r="A107" s="8"/>
      <c r="E107" s="22"/>
      <c r="F107" s="16"/>
    </row>
    <row r="108" spans="1:6" ht="12.75">
      <c r="A108" s="8"/>
      <c r="E108" s="22"/>
      <c r="F108" s="16"/>
    </row>
    <row r="109" spans="1:6" ht="12.75">
      <c r="A109" s="8"/>
      <c r="E109" s="22"/>
      <c r="F109" s="16"/>
    </row>
    <row r="110" spans="5:6" ht="12.75">
      <c r="E110" s="22"/>
      <c r="F110" s="16"/>
    </row>
    <row r="111" spans="5:6" ht="12.75">
      <c r="E111" s="22"/>
      <c r="F111" s="16"/>
    </row>
    <row r="112" spans="5:6" ht="12.75">
      <c r="E112" s="22"/>
      <c r="F112" s="16"/>
    </row>
    <row r="113" spans="5:6" ht="12.75">
      <c r="E113" s="22"/>
      <c r="F113" s="16"/>
    </row>
    <row r="114" spans="5:6" ht="12.75">
      <c r="E114" s="22"/>
      <c r="F114" s="16"/>
    </row>
    <row r="115" spans="5:6" ht="12.75">
      <c r="E115" s="22"/>
      <c r="F115" s="16"/>
    </row>
    <row r="116" spans="5:6" ht="12.75">
      <c r="E116" s="22"/>
      <c r="F116" s="16"/>
    </row>
    <row r="117" spans="5:6" ht="12.75">
      <c r="E117" s="22"/>
      <c r="F117" s="16"/>
    </row>
    <row r="118" spans="5:6" ht="12.75">
      <c r="E118" s="22"/>
      <c r="F118" s="16"/>
    </row>
    <row r="119" spans="5:6" ht="12.75">
      <c r="E119" s="22"/>
      <c r="F119" s="16"/>
    </row>
    <row r="120" spans="5:6" ht="12.75">
      <c r="E120" s="22"/>
      <c r="F120" s="16"/>
    </row>
    <row r="121" spans="5:6" ht="12.75">
      <c r="E121" s="22"/>
      <c r="F121" s="16"/>
    </row>
    <row r="122" spans="5:6" ht="12.75">
      <c r="E122" s="22"/>
      <c r="F122" s="16"/>
    </row>
    <row r="123" spans="5:6" ht="12.75">
      <c r="E123" s="22"/>
      <c r="F123" s="16"/>
    </row>
    <row r="124" spans="5:6" ht="12.75">
      <c r="E124" s="22"/>
      <c r="F124" s="16"/>
    </row>
    <row r="125" spans="5:6" ht="12.75">
      <c r="E125" s="22"/>
      <c r="F125" s="16"/>
    </row>
    <row r="126" spans="5:6" ht="12.75">
      <c r="E126" s="22"/>
      <c r="F126" s="16"/>
    </row>
    <row r="127" spans="5:6" ht="12.75">
      <c r="E127" s="22"/>
      <c r="F127" s="16"/>
    </row>
    <row r="128" spans="5:6" ht="12.75">
      <c r="E128" s="22"/>
      <c r="F128" s="16"/>
    </row>
    <row r="129" spans="5:6" ht="12.75">
      <c r="E129" s="22"/>
      <c r="F129" s="16"/>
    </row>
    <row r="130" spans="5:6" ht="12.75">
      <c r="E130" s="22"/>
      <c r="F130" s="16"/>
    </row>
    <row r="131" spans="5:6" ht="12.75">
      <c r="E131" s="22"/>
      <c r="F131" s="16"/>
    </row>
    <row r="132" spans="5:6" ht="12.75">
      <c r="E132" s="22"/>
      <c r="F132" s="16"/>
    </row>
    <row r="133" spans="5:6" ht="12.75">
      <c r="E133" s="22"/>
      <c r="F133" s="16"/>
    </row>
    <row r="134" spans="5:6" ht="12.75">
      <c r="E134" s="22"/>
      <c r="F134" s="16"/>
    </row>
    <row r="135" spans="5:6" ht="12.75">
      <c r="E135" s="22"/>
      <c r="F135" s="16"/>
    </row>
    <row r="136" spans="5:6" ht="12.75">
      <c r="E136" s="22"/>
      <c r="F136" s="16"/>
    </row>
    <row r="137" spans="5:6" ht="12.75">
      <c r="E137" s="22"/>
      <c r="F137" s="16"/>
    </row>
    <row r="138" spans="5:6" ht="12.75">
      <c r="E138" s="22"/>
      <c r="F138" s="16"/>
    </row>
    <row r="139" spans="5:6" ht="12.75">
      <c r="E139" s="22"/>
      <c r="F139" s="16"/>
    </row>
    <row r="140" spans="5:6" ht="12.75">
      <c r="E140" s="22"/>
      <c r="F140" s="16"/>
    </row>
    <row r="141" spans="5:6" ht="12.75">
      <c r="E141" s="22"/>
      <c r="F141" s="16"/>
    </row>
    <row r="142" spans="5:6" ht="12.75">
      <c r="E142" s="22"/>
      <c r="F142" s="16"/>
    </row>
    <row r="143" spans="5:6" ht="12.75">
      <c r="E143" s="22"/>
      <c r="F143" s="16"/>
    </row>
    <row r="144" spans="5:6" ht="12.75">
      <c r="E144" s="22"/>
      <c r="F144" s="16"/>
    </row>
    <row r="145" spans="5:6" ht="12.75">
      <c r="E145" s="22"/>
      <c r="F145" s="16"/>
    </row>
    <row r="146" spans="5:6" ht="12.75">
      <c r="E146" s="22"/>
      <c r="F146" s="16"/>
    </row>
    <row r="147" spans="5:6" ht="12.75">
      <c r="E147" s="22"/>
      <c r="F147" s="16"/>
    </row>
    <row r="148" spans="5:6" ht="12.75">
      <c r="E148" s="22"/>
      <c r="F148" s="16"/>
    </row>
    <row r="149" spans="5:6" ht="12.75">
      <c r="E149" s="22"/>
      <c r="F149" s="16"/>
    </row>
    <row r="150" spans="5:6" ht="12.75">
      <c r="E150" s="22"/>
      <c r="F150" s="16"/>
    </row>
    <row r="151" spans="5:6" ht="12.75">
      <c r="E151" s="22"/>
      <c r="F151" s="16"/>
    </row>
    <row r="152" spans="5:6" ht="12.75">
      <c r="E152" s="22"/>
      <c r="F152" s="16"/>
    </row>
    <row r="153" spans="5:6" ht="12.75">
      <c r="E153" s="22"/>
      <c r="F153" s="16"/>
    </row>
  </sheetData>
  <mergeCells count="2">
    <mergeCell ref="E3:F3"/>
    <mergeCell ref="C3:D3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7"/>
  </sheetPr>
  <dimension ref="A1:H28"/>
  <sheetViews>
    <sheetView workbookViewId="0" topLeftCell="A1">
      <selection activeCell="G23" sqref="G23"/>
    </sheetView>
  </sheetViews>
  <sheetFormatPr defaultColWidth="9.140625" defaultRowHeight="12.75"/>
  <cols>
    <col min="2" max="2" width="12.7109375" style="0" customWidth="1"/>
    <col min="3" max="3" width="12.8515625" style="0" customWidth="1"/>
    <col min="5" max="5" width="10.28125" style="0" customWidth="1"/>
    <col min="6" max="6" width="14.57421875" style="65" customWidth="1"/>
  </cols>
  <sheetData>
    <row r="1" spans="1:6" s="12" customFormat="1" ht="18">
      <c r="A1" s="271" t="s">
        <v>1035</v>
      </c>
      <c r="C1" s="59"/>
      <c r="F1" s="262"/>
    </row>
    <row r="2" spans="1:6" ht="12.75">
      <c r="A2" s="263" t="s">
        <v>860</v>
      </c>
      <c r="B2" s="214" t="s">
        <v>818</v>
      </c>
      <c r="C2" s="214" t="s">
        <v>821</v>
      </c>
      <c r="D2" s="187" t="s">
        <v>899</v>
      </c>
      <c r="E2" s="187" t="s">
        <v>899</v>
      </c>
      <c r="F2" s="225" t="s">
        <v>750</v>
      </c>
    </row>
    <row r="3" spans="1:6" ht="12.75">
      <c r="A3" s="264" t="s">
        <v>122</v>
      </c>
      <c r="B3" s="19" t="s">
        <v>820</v>
      </c>
      <c r="C3" s="19" t="s">
        <v>820</v>
      </c>
      <c r="D3" s="19" t="s">
        <v>820</v>
      </c>
      <c r="E3" s="19" t="s">
        <v>820</v>
      </c>
      <c r="F3" s="209" t="s">
        <v>492</v>
      </c>
    </row>
    <row r="4" spans="1:6" ht="12.75">
      <c r="A4" s="264" t="s">
        <v>121</v>
      </c>
      <c r="B4" s="19" t="s">
        <v>491</v>
      </c>
      <c r="C4" s="19" t="s">
        <v>491</v>
      </c>
      <c r="D4" s="19" t="s">
        <v>491</v>
      </c>
      <c r="E4" s="19" t="s">
        <v>491</v>
      </c>
      <c r="F4" s="209" t="s">
        <v>859</v>
      </c>
    </row>
    <row r="5" spans="1:6" ht="12.75">
      <c r="A5" s="264" t="s">
        <v>120</v>
      </c>
      <c r="B5" s="19" t="s">
        <v>125</v>
      </c>
      <c r="C5" s="19" t="s">
        <v>125</v>
      </c>
      <c r="D5" s="19" t="s">
        <v>125</v>
      </c>
      <c r="E5" s="19" t="s">
        <v>125</v>
      </c>
      <c r="F5" s="209" t="s">
        <v>125</v>
      </c>
    </row>
    <row r="6" spans="1:6" ht="12.75">
      <c r="A6" s="264" t="s">
        <v>119</v>
      </c>
      <c r="B6" s="19" t="s">
        <v>485</v>
      </c>
      <c r="C6" s="19" t="s">
        <v>485</v>
      </c>
      <c r="D6" s="19" t="s">
        <v>485</v>
      </c>
      <c r="E6" s="19" t="s">
        <v>485</v>
      </c>
      <c r="F6" s="209" t="s">
        <v>485</v>
      </c>
    </row>
    <row r="7" spans="1:6" ht="63.75">
      <c r="A7" s="264" t="s">
        <v>123</v>
      </c>
      <c r="B7" s="267" t="s">
        <v>1013</v>
      </c>
      <c r="C7" s="267" t="s">
        <v>1016</v>
      </c>
      <c r="D7" s="88" t="s">
        <v>863</v>
      </c>
      <c r="E7" s="88" t="s">
        <v>862</v>
      </c>
      <c r="F7" s="226" t="s">
        <v>966</v>
      </c>
    </row>
    <row r="8" spans="1:6" ht="12.75">
      <c r="A8" s="265" t="s">
        <v>1019</v>
      </c>
      <c r="B8" s="213">
        <v>329604</v>
      </c>
      <c r="C8" s="213">
        <v>392317</v>
      </c>
      <c r="D8" s="268">
        <f aca="true" t="shared" si="0" ref="D8:D26">(C8-B8)/1000</f>
        <v>62.713</v>
      </c>
      <c r="E8" s="269">
        <f aca="true" t="shared" si="1" ref="E8:E26">D8/F8</f>
        <v>0.01672926614559714</v>
      </c>
      <c r="F8" s="270">
        <v>3748.7</v>
      </c>
    </row>
    <row r="9" spans="1:6" ht="12.75">
      <c r="A9" s="265" t="s">
        <v>1020</v>
      </c>
      <c r="B9" s="213">
        <v>355206</v>
      </c>
      <c r="C9" s="213">
        <v>430264</v>
      </c>
      <c r="D9" s="268">
        <f t="shared" si="0"/>
        <v>75.058</v>
      </c>
      <c r="E9" s="269">
        <f t="shared" si="1"/>
        <v>0.018663251858666737</v>
      </c>
      <c r="F9" s="270">
        <v>4021.7</v>
      </c>
    </row>
    <row r="10" spans="1:6" ht="12.75">
      <c r="A10" s="265" t="s">
        <v>1021</v>
      </c>
      <c r="B10" s="213">
        <v>377771</v>
      </c>
      <c r="C10" s="213">
        <v>465900</v>
      </c>
      <c r="D10" s="268">
        <f t="shared" si="0"/>
        <v>88.129</v>
      </c>
      <c r="E10" s="269">
        <f t="shared" si="1"/>
        <v>0.020563022072891877</v>
      </c>
      <c r="F10" s="270">
        <v>4285.8</v>
      </c>
    </row>
    <row r="11" spans="1:6" ht="12.75">
      <c r="A11" s="265" t="s">
        <v>1022</v>
      </c>
      <c r="B11" s="213">
        <v>407133</v>
      </c>
      <c r="C11" s="213">
        <v>505504</v>
      </c>
      <c r="D11" s="268">
        <f t="shared" si="0"/>
        <v>98.371</v>
      </c>
      <c r="E11" s="269">
        <f t="shared" si="1"/>
        <v>0.022035033487892836</v>
      </c>
      <c r="F11" s="270">
        <v>4464.3</v>
      </c>
    </row>
    <row r="12" spans="1:6" ht="12.75">
      <c r="A12" s="265" t="s">
        <v>1023</v>
      </c>
      <c r="B12" s="213">
        <v>442492</v>
      </c>
      <c r="C12" s="213">
        <v>559124</v>
      </c>
      <c r="D12" s="268">
        <f t="shared" si="0"/>
        <v>116.632</v>
      </c>
      <c r="E12" s="269">
        <f t="shared" si="1"/>
        <v>0.024546870396093785</v>
      </c>
      <c r="F12" s="270">
        <v>4751.4</v>
      </c>
    </row>
    <row r="13" spans="1:6" ht="12.75">
      <c r="A13" s="265" t="s">
        <v>1024</v>
      </c>
      <c r="B13" s="213">
        <v>472392</v>
      </c>
      <c r="C13" s="213">
        <v>593852</v>
      </c>
      <c r="D13" s="268">
        <f t="shared" si="0"/>
        <v>121.46</v>
      </c>
      <c r="E13" s="269">
        <f t="shared" si="1"/>
        <v>0.02472770211119933</v>
      </c>
      <c r="F13" s="270">
        <v>4911.9</v>
      </c>
    </row>
    <row r="14" spans="1:6" ht="12.75">
      <c r="A14" s="265" t="s">
        <v>1025</v>
      </c>
      <c r="B14" s="213">
        <v>493336</v>
      </c>
      <c r="C14" s="213">
        <v>624141</v>
      </c>
      <c r="D14" s="268">
        <f t="shared" si="0"/>
        <v>130.805</v>
      </c>
      <c r="E14" s="269">
        <f t="shared" si="1"/>
        <v>0.025390154897317444</v>
      </c>
      <c r="F14" s="270">
        <v>5151.8</v>
      </c>
    </row>
    <row r="15" spans="1:8" ht="12.75">
      <c r="A15" s="265" t="s">
        <v>1026</v>
      </c>
      <c r="B15" s="213">
        <v>493628</v>
      </c>
      <c r="C15" s="213">
        <v>648987</v>
      </c>
      <c r="D15" s="268">
        <f t="shared" si="0"/>
        <v>155.359</v>
      </c>
      <c r="E15" s="269">
        <f t="shared" si="1"/>
        <v>0.0287265633667394</v>
      </c>
      <c r="F15" s="270">
        <v>5408.2</v>
      </c>
      <c r="H15" s="14"/>
    </row>
    <row r="16" spans="1:6" ht="12.75">
      <c r="A16" s="265" t="s">
        <v>1027</v>
      </c>
      <c r="B16" s="213">
        <v>492464</v>
      </c>
      <c r="C16" s="213">
        <v>685203</v>
      </c>
      <c r="D16" s="268">
        <f t="shared" si="0"/>
        <v>192.739</v>
      </c>
      <c r="E16" s="269">
        <f t="shared" si="1"/>
        <v>0.03388221851103103</v>
      </c>
      <c r="F16" s="270">
        <v>5688.5</v>
      </c>
    </row>
    <row r="17" spans="1:6" ht="12.75">
      <c r="A17" s="265" t="s">
        <v>1028</v>
      </c>
      <c r="B17" s="213">
        <v>497484</v>
      </c>
      <c r="C17" s="213">
        <v>717056</v>
      </c>
      <c r="D17" s="268">
        <f t="shared" si="0"/>
        <v>219.572</v>
      </c>
      <c r="E17" s="269">
        <f t="shared" si="1"/>
        <v>0.036663772375100184</v>
      </c>
      <c r="F17" s="270">
        <v>5988.8</v>
      </c>
    </row>
    <row r="18" spans="1:6" ht="12.75">
      <c r="A18" s="265" t="s">
        <v>1029</v>
      </c>
      <c r="B18" s="213">
        <v>529695</v>
      </c>
      <c r="C18" s="213">
        <v>760699</v>
      </c>
      <c r="D18" s="268">
        <f t="shared" si="0"/>
        <v>231.004</v>
      </c>
      <c r="E18" s="269">
        <f t="shared" si="1"/>
        <v>0.03611751278162573</v>
      </c>
      <c r="F18" s="270">
        <v>6395.9</v>
      </c>
    </row>
    <row r="19" spans="1:6" ht="12.75">
      <c r="A19" s="265" t="s">
        <v>1030</v>
      </c>
      <c r="B19" s="213">
        <v>562362</v>
      </c>
      <c r="C19" s="213">
        <v>816319</v>
      </c>
      <c r="D19" s="268">
        <f t="shared" si="0"/>
        <v>253.957</v>
      </c>
      <c r="E19" s="269">
        <f t="shared" si="1"/>
        <v>0.03793233756534727</v>
      </c>
      <c r="F19" s="270">
        <v>6695</v>
      </c>
    </row>
    <row r="20" spans="1:6" ht="12.75">
      <c r="A20" s="265" t="s">
        <v>1031</v>
      </c>
      <c r="B20" s="213">
        <v>609908</v>
      </c>
      <c r="C20" s="213">
        <v>885442</v>
      </c>
      <c r="D20" s="268">
        <f t="shared" si="0"/>
        <v>275.534</v>
      </c>
      <c r="E20" s="269">
        <f t="shared" si="1"/>
        <v>0.03830052821795941</v>
      </c>
      <c r="F20" s="270">
        <v>7194</v>
      </c>
    </row>
    <row r="21" spans="1:6" ht="12.75">
      <c r="A21" s="265" t="s">
        <v>1032</v>
      </c>
      <c r="B21" s="213">
        <v>642690</v>
      </c>
      <c r="C21" s="213">
        <v>944200</v>
      </c>
      <c r="D21" s="268">
        <f t="shared" si="0"/>
        <v>301.51</v>
      </c>
      <c r="E21" s="269">
        <f t="shared" si="1"/>
        <v>0.04027221242720521</v>
      </c>
      <c r="F21" s="270">
        <v>7486.8</v>
      </c>
    </row>
    <row r="22" spans="1:6" ht="12.75">
      <c r="A22" s="265" t="s">
        <v>1033</v>
      </c>
      <c r="B22" s="213">
        <v>745050</v>
      </c>
      <c r="C22" s="213">
        <v>1018554</v>
      </c>
      <c r="D22" s="268">
        <f t="shared" si="0"/>
        <v>273.504</v>
      </c>
      <c r="E22" s="269">
        <f t="shared" si="1"/>
        <v>0.034929822096780375</v>
      </c>
      <c r="F22" s="270">
        <v>7830.1</v>
      </c>
    </row>
    <row r="23" spans="1:6" ht="12.75">
      <c r="A23" s="265" t="s">
        <v>1034</v>
      </c>
      <c r="B23" s="213">
        <v>815595</v>
      </c>
      <c r="C23" s="213">
        <v>1090000</v>
      </c>
      <c r="D23" s="268">
        <f t="shared" si="0"/>
        <v>274.405</v>
      </c>
      <c r="E23" s="269">
        <f t="shared" si="1"/>
        <v>0.0336177641653905</v>
      </c>
      <c r="F23" s="270">
        <v>8162.5</v>
      </c>
    </row>
    <row r="24" spans="1:6" ht="12.75">
      <c r="A24" s="265" t="s">
        <v>819</v>
      </c>
      <c r="B24" s="213">
        <v>866066</v>
      </c>
      <c r="C24" s="213">
        <v>1168911</v>
      </c>
      <c r="D24" s="268">
        <f t="shared" si="0"/>
        <v>302.845</v>
      </c>
      <c r="E24" s="269">
        <f t="shared" si="1"/>
        <v>0.034883546811647625</v>
      </c>
      <c r="F24" s="270">
        <v>8681.6</v>
      </c>
    </row>
    <row r="25" spans="1:6" ht="12.75">
      <c r="A25" s="265" t="s">
        <v>491</v>
      </c>
      <c r="B25" s="213">
        <v>933176</v>
      </c>
      <c r="C25" s="213">
        <v>1253088</v>
      </c>
      <c r="D25" s="268">
        <f t="shared" si="0"/>
        <v>319.912</v>
      </c>
      <c r="E25" s="269">
        <f t="shared" si="1"/>
        <v>0.035403769325262</v>
      </c>
      <c r="F25" s="270">
        <v>9036.1</v>
      </c>
    </row>
    <row r="26" spans="1:6" ht="12.75">
      <c r="A26" s="265" t="s">
        <v>859</v>
      </c>
      <c r="B26" s="213" t="e">
        <v>#N/A</v>
      </c>
      <c r="C26" s="213" t="e">
        <v>#N/A</v>
      </c>
      <c r="D26" s="268" t="e">
        <f t="shared" si="0"/>
        <v>#N/A</v>
      </c>
      <c r="E26" s="269" t="e">
        <f t="shared" si="1"/>
        <v>#N/A</v>
      </c>
      <c r="F26" s="270">
        <v>9522.8</v>
      </c>
    </row>
    <row r="27" spans="1:3" ht="12.75">
      <c r="A27" s="67"/>
      <c r="B27" s="68"/>
      <c r="C27" s="68"/>
    </row>
    <row r="28" spans="1:6" ht="12.75">
      <c r="A28" s="435">
        <f>C25/(1000*('Capital Gains, Taxes (Figs 4,5)'!H62))</f>
        <v>0.13867575613373026</v>
      </c>
      <c r="D28" s="428"/>
      <c r="E28" s="433"/>
      <c r="F28" s="434"/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3">
    <tabColor indexed="17"/>
  </sheetPr>
  <dimension ref="A1:R26"/>
  <sheetViews>
    <sheetView workbookViewId="0" topLeftCell="B1">
      <selection activeCell="F7" sqref="F7"/>
    </sheetView>
  </sheetViews>
  <sheetFormatPr defaultColWidth="9.140625" defaultRowHeight="12.75"/>
  <cols>
    <col min="1" max="1" width="5.57421875" style="0" hidden="1" customWidth="1"/>
    <col min="2" max="2" width="8.140625" style="0" customWidth="1"/>
    <col min="3" max="3" width="11.8515625" style="0" customWidth="1"/>
    <col min="4" max="5" width="9.8515625" style="0" customWidth="1"/>
    <col min="6" max="6" width="11.8515625" style="0" customWidth="1"/>
    <col min="7" max="7" width="10.28125" style="0" customWidth="1"/>
    <col min="8" max="8" width="12.7109375" style="0" customWidth="1"/>
    <col min="9" max="9" width="9.00390625" style="0" customWidth="1"/>
    <col min="11" max="11" width="9.421875" style="0" customWidth="1"/>
    <col min="12" max="12" width="8.140625" style="0" customWidth="1"/>
    <col min="13" max="13" width="15.28125" style="63" customWidth="1"/>
    <col min="14" max="15" width="14.00390625" style="0" customWidth="1"/>
  </cols>
  <sheetData>
    <row r="1" spans="2:18" s="61" customFormat="1" ht="15.75" thickBot="1">
      <c r="B1" s="347" t="s">
        <v>1039</v>
      </c>
      <c r="C1" s="60"/>
      <c r="D1" s="276"/>
      <c r="E1" s="276"/>
      <c r="F1" s="272"/>
      <c r="G1" s="276"/>
      <c r="H1" s="273"/>
      <c r="I1" s="273"/>
      <c r="J1" s="273"/>
      <c r="K1" s="273"/>
      <c r="L1" s="272"/>
      <c r="M1" s="60"/>
      <c r="N1" s="276" t="s">
        <v>824</v>
      </c>
      <c r="O1" s="276" t="s">
        <v>825</v>
      </c>
      <c r="P1" s="60"/>
      <c r="Q1" s="60"/>
      <c r="R1" s="60"/>
    </row>
    <row r="2" spans="1:15" ht="12.75">
      <c r="A2" s="253" t="s">
        <v>1038</v>
      </c>
      <c r="B2" s="257" t="s">
        <v>14</v>
      </c>
      <c r="C2" s="277" t="s">
        <v>900</v>
      </c>
      <c r="D2" s="278" t="s">
        <v>812</v>
      </c>
      <c r="E2" s="278" t="s">
        <v>490</v>
      </c>
      <c r="F2" s="279" t="s">
        <v>817</v>
      </c>
      <c r="G2" s="285" t="s">
        <v>750</v>
      </c>
      <c r="H2" s="278" t="s">
        <v>818</v>
      </c>
      <c r="I2" s="278"/>
      <c r="J2" s="278" t="s">
        <v>822</v>
      </c>
      <c r="K2" s="278" t="s">
        <v>821</v>
      </c>
      <c r="L2" s="279"/>
      <c r="M2" s="289" t="s">
        <v>900</v>
      </c>
      <c r="N2" s="285" t="s">
        <v>813</v>
      </c>
      <c r="O2" s="257" t="s">
        <v>815</v>
      </c>
    </row>
    <row r="3" spans="1:15" ht="12.75">
      <c r="A3" s="282" t="s">
        <v>122</v>
      </c>
      <c r="B3" s="255" t="s">
        <v>915</v>
      </c>
      <c r="C3" s="280"/>
      <c r="D3" s="209" t="s">
        <v>492</v>
      </c>
      <c r="E3" s="209" t="s">
        <v>492</v>
      </c>
      <c r="F3" s="292" t="s">
        <v>492</v>
      </c>
      <c r="G3" s="282" t="s">
        <v>492</v>
      </c>
      <c r="H3" s="209" t="s">
        <v>820</v>
      </c>
      <c r="I3" s="19" t="s">
        <v>820</v>
      </c>
      <c r="J3" s="209" t="s">
        <v>1015</v>
      </c>
      <c r="K3" s="209" t="s">
        <v>820</v>
      </c>
      <c r="L3" s="286"/>
      <c r="M3" s="290"/>
      <c r="N3" s="282" t="s">
        <v>814</v>
      </c>
      <c r="O3" s="292" t="s">
        <v>816</v>
      </c>
    </row>
    <row r="4" spans="1:15" ht="12.75">
      <c r="A4" s="282" t="s">
        <v>121</v>
      </c>
      <c r="B4" s="255" t="s">
        <v>916</v>
      </c>
      <c r="C4" s="280"/>
      <c r="D4" s="209" t="s">
        <v>859</v>
      </c>
      <c r="E4" s="209" t="s">
        <v>859</v>
      </c>
      <c r="F4" s="292" t="s">
        <v>859</v>
      </c>
      <c r="G4" s="282" t="s">
        <v>859</v>
      </c>
      <c r="H4" s="209" t="s">
        <v>491</v>
      </c>
      <c r="I4" s="19" t="s">
        <v>491</v>
      </c>
      <c r="J4" s="209" t="s">
        <v>859</v>
      </c>
      <c r="K4" s="209" t="s">
        <v>491</v>
      </c>
      <c r="L4" s="286"/>
      <c r="M4" s="290"/>
      <c r="N4" s="282" t="s">
        <v>859</v>
      </c>
      <c r="O4" s="292" t="s">
        <v>859</v>
      </c>
    </row>
    <row r="5" spans="1:15" ht="12.75">
      <c r="A5" s="282" t="s">
        <v>120</v>
      </c>
      <c r="B5" s="255" t="s">
        <v>917</v>
      </c>
      <c r="C5" s="280"/>
      <c r="D5" s="209" t="s">
        <v>125</v>
      </c>
      <c r="E5" s="209" t="s">
        <v>125</v>
      </c>
      <c r="F5" s="292" t="s">
        <v>125</v>
      </c>
      <c r="G5" s="282" t="s">
        <v>125</v>
      </c>
      <c r="H5" s="209" t="s">
        <v>125</v>
      </c>
      <c r="I5" s="19" t="s">
        <v>125</v>
      </c>
      <c r="J5" s="209" t="s">
        <v>447</v>
      </c>
      <c r="K5" s="209" t="s">
        <v>125</v>
      </c>
      <c r="L5" s="286"/>
      <c r="M5" s="290"/>
      <c r="N5" s="282" t="s">
        <v>447</v>
      </c>
      <c r="O5" s="292" t="s">
        <v>447</v>
      </c>
    </row>
    <row r="6" spans="1:15" ht="12.75">
      <c r="A6" s="282" t="s">
        <v>119</v>
      </c>
      <c r="B6" s="255" t="s">
        <v>918</v>
      </c>
      <c r="C6" s="280"/>
      <c r="D6" s="209" t="s">
        <v>485</v>
      </c>
      <c r="E6" s="209" t="s">
        <v>485</v>
      </c>
      <c r="F6" s="292" t="s">
        <v>485</v>
      </c>
      <c r="G6" s="282" t="s">
        <v>485</v>
      </c>
      <c r="H6" s="209" t="s">
        <v>485</v>
      </c>
      <c r="I6" s="19" t="s">
        <v>485</v>
      </c>
      <c r="J6" s="209" t="s">
        <v>124</v>
      </c>
      <c r="K6" s="209" t="s">
        <v>485</v>
      </c>
      <c r="L6" s="286"/>
      <c r="M6" s="290"/>
      <c r="N6" s="282" t="s">
        <v>485</v>
      </c>
      <c r="O6" s="292" t="s">
        <v>485</v>
      </c>
    </row>
    <row r="7" spans="1:15" s="29" customFormat="1" ht="103.5" customHeight="1" thickBot="1">
      <c r="A7" s="283" t="s">
        <v>123</v>
      </c>
      <c r="B7" s="254" t="s">
        <v>919</v>
      </c>
      <c r="C7" s="235" t="s">
        <v>823</v>
      </c>
      <c r="D7" s="250" t="s">
        <v>1018</v>
      </c>
      <c r="E7" s="250" t="s">
        <v>964</v>
      </c>
      <c r="F7" s="251" t="s">
        <v>1017</v>
      </c>
      <c r="G7" s="249" t="s">
        <v>966</v>
      </c>
      <c r="H7" s="293" t="s">
        <v>1013</v>
      </c>
      <c r="I7" s="287" t="s">
        <v>1036</v>
      </c>
      <c r="J7" s="250" t="s">
        <v>1014</v>
      </c>
      <c r="K7" s="250" t="s">
        <v>1016</v>
      </c>
      <c r="L7" s="288" t="s">
        <v>1037</v>
      </c>
      <c r="M7" s="291" t="s">
        <v>835</v>
      </c>
      <c r="N7" s="249" t="s">
        <v>1011</v>
      </c>
      <c r="O7" s="251" t="s">
        <v>1012</v>
      </c>
    </row>
    <row r="8" spans="1:15" ht="12.75">
      <c r="A8" s="294" t="s">
        <v>467</v>
      </c>
      <c r="B8" s="281">
        <v>32143</v>
      </c>
      <c r="C8" s="297">
        <f>D8/100</f>
        <v>0.073</v>
      </c>
      <c r="D8" s="242">
        <v>7.3</v>
      </c>
      <c r="E8" s="242">
        <v>272.9</v>
      </c>
      <c r="F8" s="241">
        <v>47498</v>
      </c>
      <c r="G8" s="242">
        <v>3748.7</v>
      </c>
      <c r="H8" s="241">
        <v>329604</v>
      </c>
      <c r="I8" s="241">
        <f>H8/1000</f>
        <v>329.604</v>
      </c>
      <c r="J8" s="284">
        <v>0.16425</v>
      </c>
      <c r="K8" s="241">
        <v>392317</v>
      </c>
      <c r="L8" s="243">
        <f>K8/1000</f>
        <v>392.317</v>
      </c>
      <c r="M8" s="295">
        <f aca="true" t="shared" si="0" ref="M8:M26">(E8-F8/1000)/(G8-I8-J8+L8)</f>
        <v>0.05914124602861463</v>
      </c>
      <c r="N8" s="284">
        <v>22.3</v>
      </c>
      <c r="O8" s="284">
        <v>812.8</v>
      </c>
    </row>
    <row r="9" spans="1:15" ht="12.75">
      <c r="A9" s="274" t="s">
        <v>468</v>
      </c>
      <c r="B9" s="275">
        <v>32509</v>
      </c>
      <c r="C9" s="298">
        <f aca="true" t="shared" si="1" ref="C9:C26">D9/100</f>
        <v>0.071</v>
      </c>
      <c r="D9" s="10">
        <v>7.1</v>
      </c>
      <c r="E9" s="10">
        <v>287.1</v>
      </c>
      <c r="F9" s="13">
        <v>51461</v>
      </c>
      <c r="G9" s="10">
        <v>4021.7</v>
      </c>
      <c r="H9" s="13">
        <v>355206</v>
      </c>
      <c r="I9" s="13">
        <f aca="true" t="shared" si="2" ref="I9:I26">H9/1000</f>
        <v>355.206</v>
      </c>
      <c r="J9" s="211">
        <v>0.20675</v>
      </c>
      <c r="K9" s="13">
        <v>430264</v>
      </c>
      <c r="L9" s="18">
        <f aca="true" t="shared" si="3" ref="L9:L26">K9/1000</f>
        <v>430.264</v>
      </c>
      <c r="M9" s="296">
        <f t="shared" si="0"/>
        <v>0.05752131137136391</v>
      </c>
      <c r="N9" s="211">
        <v>23.88</v>
      </c>
      <c r="O9" s="211">
        <v>921.49</v>
      </c>
    </row>
    <row r="10" spans="1:15" ht="12.75">
      <c r="A10" s="274" t="s">
        <v>469</v>
      </c>
      <c r="B10" s="275">
        <v>32874</v>
      </c>
      <c r="C10" s="298">
        <f t="shared" si="1"/>
        <v>0.07</v>
      </c>
      <c r="D10" s="10">
        <v>7</v>
      </c>
      <c r="E10" s="10">
        <v>299.4</v>
      </c>
      <c r="F10" s="13">
        <v>53213</v>
      </c>
      <c r="G10" s="10">
        <v>4285.8</v>
      </c>
      <c r="H10" s="13">
        <v>377771</v>
      </c>
      <c r="I10" s="13">
        <f t="shared" si="2"/>
        <v>377.771</v>
      </c>
      <c r="J10" s="211">
        <v>0.21525</v>
      </c>
      <c r="K10" s="13">
        <v>465900</v>
      </c>
      <c r="L10" s="18">
        <f t="shared" si="3"/>
        <v>465.9</v>
      </c>
      <c r="M10" s="296">
        <f t="shared" si="0"/>
        <v>0.056287862917412</v>
      </c>
      <c r="N10" s="211">
        <v>-3.22</v>
      </c>
      <c r="O10" s="211">
        <v>899.86</v>
      </c>
    </row>
    <row r="11" spans="1:15" ht="12.75">
      <c r="A11" s="274" t="s">
        <v>470</v>
      </c>
      <c r="B11" s="275">
        <v>33239</v>
      </c>
      <c r="C11" s="298">
        <f t="shared" si="1"/>
        <v>0.073</v>
      </c>
      <c r="D11" s="10">
        <v>7.3</v>
      </c>
      <c r="E11" s="10">
        <v>324.2</v>
      </c>
      <c r="F11" s="13">
        <v>61647</v>
      </c>
      <c r="G11" s="10">
        <v>4464.3</v>
      </c>
      <c r="H11" s="13">
        <v>407133</v>
      </c>
      <c r="I11" s="13">
        <f t="shared" si="2"/>
        <v>407.133</v>
      </c>
      <c r="J11" s="211">
        <v>0.22225</v>
      </c>
      <c r="K11" s="13">
        <v>505504</v>
      </c>
      <c r="L11" s="18">
        <f t="shared" si="3"/>
        <v>505.504</v>
      </c>
      <c r="M11" s="296">
        <f t="shared" si="0"/>
        <v>0.05754650942654424</v>
      </c>
      <c r="N11" s="211">
        <v>27.48</v>
      </c>
      <c r="O11" s="211">
        <v>1051.65</v>
      </c>
    </row>
    <row r="12" spans="1:15" ht="12.75">
      <c r="A12" s="274" t="s">
        <v>471</v>
      </c>
      <c r="B12" s="275">
        <v>33604</v>
      </c>
      <c r="C12" s="298">
        <f t="shared" si="1"/>
        <v>0.077</v>
      </c>
      <c r="D12" s="10">
        <v>7.7</v>
      </c>
      <c r="E12" s="10">
        <v>366</v>
      </c>
      <c r="F12" s="13">
        <v>62024</v>
      </c>
      <c r="G12" s="10">
        <v>4751.4</v>
      </c>
      <c r="H12" s="13">
        <v>442492</v>
      </c>
      <c r="I12" s="13">
        <f t="shared" si="2"/>
        <v>442.492</v>
      </c>
      <c r="J12" s="211">
        <v>0.201</v>
      </c>
      <c r="K12" s="13">
        <v>559124</v>
      </c>
      <c r="L12" s="18">
        <f t="shared" si="3"/>
        <v>559.124</v>
      </c>
      <c r="M12" s="296">
        <f t="shared" si="0"/>
        <v>0.062445881954406396</v>
      </c>
      <c r="N12" s="211">
        <v>11.8</v>
      </c>
      <c r="O12" s="211">
        <v>1079.86</v>
      </c>
    </row>
    <row r="13" spans="1:15" ht="12.75">
      <c r="A13" s="274" t="s">
        <v>472</v>
      </c>
      <c r="B13" s="275">
        <v>33970</v>
      </c>
      <c r="C13" s="298">
        <f t="shared" si="1"/>
        <v>0.057999999999999996</v>
      </c>
      <c r="D13" s="10">
        <v>5.8</v>
      </c>
      <c r="E13" s="10">
        <v>284</v>
      </c>
      <c r="F13" s="13">
        <v>70577</v>
      </c>
      <c r="G13" s="10">
        <v>4911.9</v>
      </c>
      <c r="H13" s="13">
        <v>472392</v>
      </c>
      <c r="I13" s="13">
        <f t="shared" si="2"/>
        <v>472.392</v>
      </c>
      <c r="J13" s="211">
        <v>0.19699999999999998</v>
      </c>
      <c r="K13" s="13">
        <v>593852</v>
      </c>
      <c r="L13" s="18">
        <f t="shared" si="3"/>
        <v>593.852</v>
      </c>
      <c r="M13" s="296">
        <f t="shared" si="0"/>
        <v>0.0424033555042823</v>
      </c>
      <c r="N13" s="211">
        <v>47.84</v>
      </c>
      <c r="O13" s="211">
        <v>1195.11</v>
      </c>
    </row>
    <row r="14" spans="1:15" ht="12.75">
      <c r="A14" s="274" t="s">
        <v>473</v>
      </c>
      <c r="B14" s="275">
        <v>34335</v>
      </c>
      <c r="C14" s="298">
        <f t="shared" si="1"/>
        <v>0.048</v>
      </c>
      <c r="D14" s="10">
        <v>4.8</v>
      </c>
      <c r="E14" s="10">
        <v>249.5</v>
      </c>
      <c r="F14" s="13">
        <v>68890</v>
      </c>
      <c r="G14" s="10">
        <v>5151.8</v>
      </c>
      <c r="H14" s="13">
        <v>493336</v>
      </c>
      <c r="I14" s="13">
        <f t="shared" si="2"/>
        <v>493.336</v>
      </c>
      <c r="J14" s="211">
        <v>0.29950000000000004</v>
      </c>
      <c r="K14" s="13">
        <v>624141</v>
      </c>
      <c r="L14" s="18">
        <f t="shared" si="3"/>
        <v>624.141</v>
      </c>
      <c r="M14" s="296">
        <f t="shared" si="0"/>
        <v>0.034191509748915515</v>
      </c>
      <c r="N14" s="211">
        <v>45.25</v>
      </c>
      <c r="O14" s="211">
        <v>1275.96</v>
      </c>
    </row>
    <row r="15" spans="1:15" ht="12.75">
      <c r="A15" s="274" t="s">
        <v>474</v>
      </c>
      <c r="B15" s="275">
        <v>34700</v>
      </c>
      <c r="C15" s="298">
        <f t="shared" si="1"/>
        <v>0.046</v>
      </c>
      <c r="D15" s="10">
        <v>4.6</v>
      </c>
      <c r="E15" s="10">
        <v>250.9</v>
      </c>
      <c r="F15" s="13">
        <v>72890</v>
      </c>
      <c r="G15" s="10">
        <v>5408.2</v>
      </c>
      <c r="H15" s="13">
        <v>493628</v>
      </c>
      <c r="I15" s="13">
        <f t="shared" si="2"/>
        <v>493.628</v>
      </c>
      <c r="J15" s="211">
        <v>0.34775</v>
      </c>
      <c r="K15" s="13">
        <v>648987</v>
      </c>
      <c r="L15" s="18">
        <f t="shared" si="3"/>
        <v>648.987</v>
      </c>
      <c r="M15" s="296">
        <f t="shared" si="0"/>
        <v>0.0319977063606923</v>
      </c>
      <c r="N15" s="211">
        <v>-21.92</v>
      </c>
      <c r="O15" s="211">
        <v>1466.12</v>
      </c>
    </row>
    <row r="16" spans="1:15" ht="12.75">
      <c r="A16" s="274" t="s">
        <v>475</v>
      </c>
      <c r="B16" s="275">
        <v>35065</v>
      </c>
      <c r="C16" s="298">
        <f t="shared" si="1"/>
        <v>0.04</v>
      </c>
      <c r="D16" s="10">
        <v>4</v>
      </c>
      <c r="E16" s="10">
        <v>228.4</v>
      </c>
      <c r="F16" s="13">
        <v>74435</v>
      </c>
      <c r="G16" s="10">
        <v>5688.5</v>
      </c>
      <c r="H16" s="13">
        <v>492464</v>
      </c>
      <c r="I16" s="13">
        <f t="shared" si="2"/>
        <v>492.464</v>
      </c>
      <c r="J16" s="211">
        <v>0.3905</v>
      </c>
      <c r="K16" s="13">
        <v>685203</v>
      </c>
      <c r="L16" s="18">
        <f t="shared" si="3"/>
        <v>685.203</v>
      </c>
      <c r="M16" s="296">
        <f t="shared" si="0"/>
        <v>0.02618074585665657</v>
      </c>
      <c r="N16" s="211">
        <v>-35.89</v>
      </c>
      <c r="O16" s="211">
        <v>1590.23</v>
      </c>
    </row>
    <row r="17" spans="1:15" ht="12.75">
      <c r="A17" s="274" t="s">
        <v>476</v>
      </c>
      <c r="B17" s="275">
        <v>35431</v>
      </c>
      <c r="C17" s="298">
        <f t="shared" si="1"/>
        <v>0.036000000000000004</v>
      </c>
      <c r="D17" s="10">
        <v>3.6</v>
      </c>
      <c r="E17" s="10">
        <v>218.3</v>
      </c>
      <c r="F17" s="13">
        <v>81880</v>
      </c>
      <c r="G17" s="10">
        <v>5988.8</v>
      </c>
      <c r="H17" s="13">
        <v>497484</v>
      </c>
      <c r="I17" s="13">
        <f t="shared" si="2"/>
        <v>497.484</v>
      </c>
      <c r="J17" s="211">
        <v>0.4425</v>
      </c>
      <c r="K17" s="13">
        <v>717056</v>
      </c>
      <c r="L17" s="18">
        <f t="shared" si="3"/>
        <v>717.056</v>
      </c>
      <c r="M17" s="296">
        <f t="shared" si="0"/>
        <v>0.021975120690400883</v>
      </c>
      <c r="N17" s="211">
        <v>-43.16</v>
      </c>
      <c r="O17" s="211">
        <v>1763.54</v>
      </c>
    </row>
    <row r="18" spans="1:15" ht="12.75">
      <c r="A18" s="274" t="s">
        <v>477</v>
      </c>
      <c r="B18" s="275">
        <v>35796</v>
      </c>
      <c r="C18" s="298">
        <f t="shared" si="1"/>
        <v>0.043</v>
      </c>
      <c r="D18" s="10">
        <v>4.3</v>
      </c>
      <c r="E18" s="10">
        <v>276.8</v>
      </c>
      <c r="F18" s="13">
        <v>82726</v>
      </c>
      <c r="G18" s="10">
        <v>6395.9</v>
      </c>
      <c r="H18" s="13">
        <v>529695</v>
      </c>
      <c r="I18" s="13">
        <f t="shared" si="2"/>
        <v>529.695</v>
      </c>
      <c r="J18" s="211">
        <v>0.54</v>
      </c>
      <c r="K18" s="13">
        <v>760699</v>
      </c>
      <c r="L18" s="18">
        <f t="shared" si="3"/>
        <v>760.699</v>
      </c>
      <c r="M18" s="296">
        <f t="shared" si="0"/>
        <v>0.02928815863420724</v>
      </c>
      <c r="N18" s="211">
        <v>-46.49</v>
      </c>
      <c r="O18" s="211">
        <v>1907.73</v>
      </c>
    </row>
    <row r="19" spans="1:15" ht="12.75">
      <c r="A19" s="274" t="s">
        <v>478</v>
      </c>
      <c r="B19" s="275">
        <v>36161</v>
      </c>
      <c r="C19" s="298">
        <f t="shared" si="1"/>
        <v>0.024</v>
      </c>
      <c r="D19" s="10">
        <v>2.4</v>
      </c>
      <c r="E19" s="10">
        <v>158.6</v>
      </c>
      <c r="F19" s="13">
        <v>85164</v>
      </c>
      <c r="G19" s="10">
        <v>6695</v>
      </c>
      <c r="H19" s="13">
        <v>562362</v>
      </c>
      <c r="I19" s="13">
        <f t="shared" si="2"/>
        <v>562.362</v>
      </c>
      <c r="J19" s="211">
        <v>0.5952500000000001</v>
      </c>
      <c r="K19" s="13">
        <v>816319</v>
      </c>
      <c r="L19" s="18">
        <f t="shared" si="3"/>
        <v>816.319</v>
      </c>
      <c r="M19" s="296">
        <f t="shared" si="0"/>
        <v>0.010568822211940821</v>
      </c>
      <c r="N19" s="211">
        <v>-66.59</v>
      </c>
      <c r="O19" s="211">
        <v>2074.65</v>
      </c>
    </row>
    <row r="20" spans="1:15" ht="12.75">
      <c r="A20" s="274" t="s">
        <v>479</v>
      </c>
      <c r="B20" s="275">
        <v>36526</v>
      </c>
      <c r="C20" s="298">
        <f t="shared" si="1"/>
        <v>0.023</v>
      </c>
      <c r="D20" s="10">
        <v>2.3</v>
      </c>
      <c r="E20" s="10">
        <v>168.5</v>
      </c>
      <c r="F20" s="13">
        <v>96078</v>
      </c>
      <c r="G20" s="10">
        <v>7194</v>
      </c>
      <c r="H20" s="13">
        <v>609908</v>
      </c>
      <c r="I20" s="13">
        <f t="shared" si="2"/>
        <v>609.908</v>
      </c>
      <c r="J20" s="211">
        <v>0.54025</v>
      </c>
      <c r="K20" s="13">
        <v>885442</v>
      </c>
      <c r="L20" s="18">
        <f t="shared" si="3"/>
        <v>885.442</v>
      </c>
      <c r="M20" s="296">
        <f t="shared" si="0"/>
        <v>0.009696353006052523</v>
      </c>
      <c r="N20" s="211">
        <v>-75.33</v>
      </c>
      <c r="O20" s="211">
        <v>1978.99</v>
      </c>
    </row>
    <row r="21" spans="1:15" ht="12.75">
      <c r="A21" s="274" t="s">
        <v>480</v>
      </c>
      <c r="B21" s="275">
        <v>36892</v>
      </c>
      <c r="C21" s="298">
        <f t="shared" si="1"/>
        <v>0.018000000000000002</v>
      </c>
      <c r="D21" s="10">
        <v>1.8</v>
      </c>
      <c r="E21" s="10">
        <v>132.3</v>
      </c>
      <c r="F21" s="13">
        <v>91918</v>
      </c>
      <c r="G21" s="10">
        <v>7486.8</v>
      </c>
      <c r="H21" s="13">
        <v>642690</v>
      </c>
      <c r="I21" s="13">
        <f t="shared" si="2"/>
        <v>642.69</v>
      </c>
      <c r="J21" s="211">
        <v>0.61575</v>
      </c>
      <c r="K21" s="13">
        <v>944200</v>
      </c>
      <c r="L21" s="18">
        <f t="shared" si="3"/>
        <v>944.2</v>
      </c>
      <c r="M21" s="296">
        <f t="shared" si="0"/>
        <v>0.005185360223919936</v>
      </c>
      <c r="N21" s="211">
        <v>-63.19</v>
      </c>
      <c r="O21" s="211">
        <v>1810.24</v>
      </c>
    </row>
    <row r="22" spans="1:15" ht="12.75">
      <c r="A22" s="274" t="s">
        <v>481</v>
      </c>
      <c r="B22" s="275">
        <v>37257</v>
      </c>
      <c r="C22" s="298">
        <f t="shared" si="1"/>
        <v>0.024</v>
      </c>
      <c r="D22" s="10">
        <v>2.4</v>
      </c>
      <c r="E22" s="10">
        <v>184.7</v>
      </c>
      <c r="F22" s="13">
        <v>84869</v>
      </c>
      <c r="G22" s="10">
        <v>7830.1</v>
      </c>
      <c r="H22" s="13">
        <v>745050</v>
      </c>
      <c r="I22" s="13">
        <f t="shared" si="2"/>
        <v>745.05</v>
      </c>
      <c r="J22" s="211">
        <v>0.6405</v>
      </c>
      <c r="K22" s="13">
        <v>1018554</v>
      </c>
      <c r="L22" s="18">
        <f t="shared" si="3"/>
        <v>1018.554</v>
      </c>
      <c r="M22" s="296">
        <f t="shared" si="0"/>
        <v>0.012320307255487451</v>
      </c>
      <c r="N22" s="211">
        <v>-48.76</v>
      </c>
      <c r="O22" s="211">
        <v>1584.3</v>
      </c>
    </row>
    <row r="23" spans="1:15" ht="12.75">
      <c r="A23" s="274" t="s">
        <v>482</v>
      </c>
      <c r="B23" s="275">
        <v>37622</v>
      </c>
      <c r="C23" s="298">
        <f t="shared" si="1"/>
        <v>0.021</v>
      </c>
      <c r="D23" s="10">
        <v>2.1</v>
      </c>
      <c r="E23" s="10">
        <v>174.9</v>
      </c>
      <c r="F23" s="13">
        <v>85869</v>
      </c>
      <c r="G23" s="10">
        <v>8162.5</v>
      </c>
      <c r="H23" s="13">
        <v>815595</v>
      </c>
      <c r="I23" s="13">
        <f t="shared" si="2"/>
        <v>815.595</v>
      </c>
      <c r="J23" s="211">
        <v>0.6635</v>
      </c>
      <c r="K23" s="13">
        <v>1090000</v>
      </c>
      <c r="L23" s="18">
        <f t="shared" si="3"/>
        <v>1090</v>
      </c>
      <c r="M23" s="296">
        <f t="shared" si="0"/>
        <v>0.010553396319913318</v>
      </c>
      <c r="N23" s="211">
        <v>-20.36</v>
      </c>
      <c r="O23" s="211">
        <v>1979.54</v>
      </c>
    </row>
    <row r="24" spans="1:15" ht="12.75">
      <c r="A24" s="274" t="s">
        <v>483</v>
      </c>
      <c r="B24" s="275">
        <v>37987</v>
      </c>
      <c r="C24" s="298">
        <f t="shared" si="1"/>
        <v>0.02</v>
      </c>
      <c r="D24" s="10">
        <v>2</v>
      </c>
      <c r="E24" s="10">
        <v>174.3</v>
      </c>
      <c r="F24" s="13">
        <v>98724</v>
      </c>
      <c r="G24" s="10">
        <v>8681.6</v>
      </c>
      <c r="H24" s="13">
        <v>866066</v>
      </c>
      <c r="I24" s="13">
        <f t="shared" si="2"/>
        <v>866.066</v>
      </c>
      <c r="J24" s="211">
        <v>0.71925</v>
      </c>
      <c r="K24" s="13">
        <v>1168911</v>
      </c>
      <c r="L24" s="18">
        <f t="shared" si="3"/>
        <v>1168.911</v>
      </c>
      <c r="M24" s="296">
        <f t="shared" si="0"/>
        <v>0.008412545318405339</v>
      </c>
      <c r="N24" s="211">
        <v>-54.13</v>
      </c>
      <c r="O24" s="211">
        <v>2128.17</v>
      </c>
    </row>
    <row r="25" spans="1:15" ht="12.75">
      <c r="A25" s="274" t="s">
        <v>484</v>
      </c>
      <c r="B25" s="275">
        <v>38353</v>
      </c>
      <c r="C25" s="298">
        <f t="shared" si="1"/>
        <v>-0.004</v>
      </c>
      <c r="D25" s="10">
        <v>-0.4</v>
      </c>
      <c r="E25" s="10">
        <v>-34.8</v>
      </c>
      <c r="F25" s="13">
        <v>106932</v>
      </c>
      <c r="G25" s="10">
        <v>9036.1</v>
      </c>
      <c r="H25" s="13">
        <v>933176</v>
      </c>
      <c r="I25" s="13">
        <f t="shared" si="2"/>
        <v>933.176</v>
      </c>
      <c r="J25" s="211">
        <v>0.7655</v>
      </c>
      <c r="K25" s="13">
        <v>1253088</v>
      </c>
      <c r="L25" s="18">
        <f t="shared" si="3"/>
        <v>1253.088</v>
      </c>
      <c r="M25" s="296">
        <f t="shared" si="0"/>
        <v>-0.015150001659496627</v>
      </c>
      <c r="N25" s="211">
        <v>-88.34</v>
      </c>
      <c r="O25" s="211">
        <v>2149.33</v>
      </c>
    </row>
    <row r="26" spans="1:15" ht="12.75">
      <c r="A26" s="274" t="s">
        <v>858</v>
      </c>
      <c r="B26" s="275">
        <v>38718</v>
      </c>
      <c r="C26" s="298">
        <f t="shared" si="1"/>
        <v>-0.011000000000000001</v>
      </c>
      <c r="D26" s="10">
        <v>-1.1</v>
      </c>
      <c r="E26" s="10">
        <v>-102.8</v>
      </c>
      <c r="F26" s="13">
        <v>117360</v>
      </c>
      <c r="G26" s="10">
        <v>9522.8</v>
      </c>
      <c r="H26" s="13" t="e">
        <v>#N/A</v>
      </c>
      <c r="I26" s="13" t="e">
        <f t="shared" si="2"/>
        <v>#N/A</v>
      </c>
      <c r="J26" s="211">
        <v>0.792</v>
      </c>
      <c r="K26" s="13" t="e">
        <v>#N/A</v>
      </c>
      <c r="L26" s="18" t="e">
        <f t="shared" si="3"/>
        <v>#N/A</v>
      </c>
      <c r="M26" s="296" t="e">
        <f t="shared" si="0"/>
        <v>#N/A</v>
      </c>
      <c r="N26" s="211">
        <v>-68.46</v>
      </c>
      <c r="O26" s="211">
        <v>2279.77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">
    <tabColor indexed="17"/>
  </sheetPr>
  <dimension ref="A1:J116"/>
  <sheetViews>
    <sheetView workbookViewId="0" topLeftCell="B1">
      <selection activeCell="F15" sqref="F15"/>
    </sheetView>
  </sheetViews>
  <sheetFormatPr defaultColWidth="9.140625" defaultRowHeight="12.75"/>
  <cols>
    <col min="1" max="1" width="5.421875" style="65" hidden="1" customWidth="1"/>
    <col min="2" max="2" width="6.7109375" style="302" customWidth="1"/>
    <col min="3" max="4" width="15.57421875" style="51" customWidth="1"/>
    <col min="5" max="6" width="13.00390625" style="51" customWidth="1"/>
    <col min="7" max="7" width="13.00390625" style="64" customWidth="1"/>
    <col min="8" max="8" width="7.8515625" style="0" customWidth="1"/>
    <col min="9" max="9" width="9.28125" style="0" customWidth="1"/>
    <col min="10" max="10" width="9.8515625" style="0" customWidth="1"/>
  </cols>
  <sheetData>
    <row r="1" spans="8:10" ht="18" customHeight="1">
      <c r="H1" s="333" t="s">
        <v>746</v>
      </c>
      <c r="I1" s="334"/>
      <c r="J1" s="345"/>
    </row>
    <row r="2" spans="1:10" ht="15.75" customHeight="1">
      <c r="A2" s="342" t="s">
        <v>765</v>
      </c>
      <c r="B2" s="335" t="s">
        <v>14</v>
      </c>
      <c r="C2" s="187" t="s">
        <v>906</v>
      </c>
      <c r="D2" s="187" t="s">
        <v>901</v>
      </c>
      <c r="E2" s="322" t="s">
        <v>827</v>
      </c>
      <c r="F2" s="322" t="s">
        <v>828</v>
      </c>
      <c r="G2" s="214" t="s">
        <v>13</v>
      </c>
      <c r="H2" s="199" t="s">
        <v>808</v>
      </c>
      <c r="I2" s="187" t="s">
        <v>907</v>
      </c>
      <c r="J2" s="327"/>
    </row>
    <row r="3" spans="1:10" s="340" customFormat="1" ht="102" customHeight="1">
      <c r="A3" s="343" t="s">
        <v>123</v>
      </c>
      <c r="B3" s="254" t="s">
        <v>919</v>
      </c>
      <c r="C3" s="217" t="s">
        <v>834</v>
      </c>
      <c r="D3" s="217" t="s">
        <v>1062</v>
      </c>
      <c r="E3" s="226" t="s">
        <v>982</v>
      </c>
      <c r="F3" s="226" t="s">
        <v>983</v>
      </c>
      <c r="G3" s="226" t="s">
        <v>984</v>
      </c>
      <c r="H3" s="173" t="s">
        <v>957</v>
      </c>
      <c r="I3" s="328" t="s">
        <v>943</v>
      </c>
      <c r="J3" s="328" t="s">
        <v>944</v>
      </c>
    </row>
    <row r="4" spans="1:10" ht="12.75" hidden="1">
      <c r="A4" s="344" t="s">
        <v>122</v>
      </c>
      <c r="B4" s="335"/>
      <c r="C4" s="330"/>
      <c r="D4" s="330"/>
      <c r="E4" s="266" t="s">
        <v>127</v>
      </c>
      <c r="F4" s="266" t="s">
        <v>127</v>
      </c>
      <c r="G4" s="266" t="s">
        <v>127</v>
      </c>
      <c r="H4" s="200" t="s">
        <v>809</v>
      </c>
      <c r="I4" s="326"/>
      <c r="J4" s="326"/>
    </row>
    <row r="5" spans="1:10" ht="12.75" hidden="1">
      <c r="A5" s="344" t="s">
        <v>121</v>
      </c>
      <c r="B5" s="335"/>
      <c r="C5" s="330"/>
      <c r="D5" s="330"/>
      <c r="E5" s="266" t="s">
        <v>1061</v>
      </c>
      <c r="F5" s="266" t="s">
        <v>1061</v>
      </c>
      <c r="G5" s="266" t="s">
        <v>1061</v>
      </c>
      <c r="H5" s="200" t="s">
        <v>1061</v>
      </c>
      <c r="I5" s="326"/>
      <c r="J5" s="326"/>
    </row>
    <row r="6" spans="1:10" ht="30" customHeight="1">
      <c r="A6" s="344" t="s">
        <v>120</v>
      </c>
      <c r="B6" s="255" t="s">
        <v>917</v>
      </c>
      <c r="C6" s="331" t="s">
        <v>125</v>
      </c>
      <c r="D6" s="331" t="s">
        <v>125</v>
      </c>
      <c r="E6" s="266" t="s">
        <v>125</v>
      </c>
      <c r="F6" s="266" t="s">
        <v>125</v>
      </c>
      <c r="G6" s="266" t="s">
        <v>125</v>
      </c>
      <c r="H6" s="200" t="s">
        <v>748</v>
      </c>
      <c r="I6" s="326"/>
      <c r="J6" s="326"/>
    </row>
    <row r="7" spans="1:10" ht="10.5" customHeight="1">
      <c r="A7" s="344" t="s">
        <v>119</v>
      </c>
      <c r="B7" s="255" t="s">
        <v>918</v>
      </c>
      <c r="C7" s="332" t="s">
        <v>124</v>
      </c>
      <c r="D7" s="332" t="s">
        <v>124</v>
      </c>
      <c r="E7" s="323" t="s">
        <v>124</v>
      </c>
      <c r="F7" s="323" t="s">
        <v>124</v>
      </c>
      <c r="G7" s="323" t="s">
        <v>124</v>
      </c>
      <c r="H7" s="200" t="s">
        <v>124</v>
      </c>
      <c r="I7" s="326"/>
      <c r="J7" s="326"/>
    </row>
    <row r="8" spans="1:10" ht="12.75">
      <c r="A8" s="370" t="s">
        <v>15</v>
      </c>
      <c r="B8" s="336">
        <v>29281</v>
      </c>
      <c r="C8" s="329">
        <f aca="true" t="shared" si="0" ref="C8:C39">E8/G8</f>
        <v>0.8791666666666667</v>
      </c>
      <c r="D8" s="329">
        <f>F8/G8</f>
        <v>0.11316872427983539</v>
      </c>
      <c r="E8" s="324">
        <v>1709.1</v>
      </c>
      <c r="F8" s="324">
        <v>220</v>
      </c>
      <c r="G8" s="324">
        <v>1944</v>
      </c>
      <c r="H8" s="13">
        <v>1</v>
      </c>
      <c r="I8" s="325">
        <f>IF(H8=1,99999999,0)</f>
        <v>99999999</v>
      </c>
      <c r="J8" s="325">
        <f>IF(H8=-1,0,-99999999)</f>
        <v>-99999999</v>
      </c>
    </row>
    <row r="9" spans="1:10" ht="12.75">
      <c r="A9" s="370" t="s">
        <v>16</v>
      </c>
      <c r="B9" s="336">
        <v>29373</v>
      </c>
      <c r="C9" s="329">
        <f t="shared" si="0"/>
        <v>0.8752045826513911</v>
      </c>
      <c r="D9" s="329">
        <f aca="true" t="shared" si="1" ref="D9:D72">F9/G9</f>
        <v>0.10218903436988544</v>
      </c>
      <c r="E9" s="324">
        <v>1711.2</v>
      </c>
      <c r="F9" s="324">
        <v>199.8</v>
      </c>
      <c r="G9" s="324">
        <v>1955.2</v>
      </c>
      <c r="H9" s="13">
        <v>1</v>
      </c>
      <c r="I9" s="325">
        <f aca="true" t="shared" si="2" ref="I9:I72">IF(H9=1,99999999,0)</f>
        <v>99999999</v>
      </c>
      <c r="J9" s="325">
        <f aca="true" t="shared" si="3" ref="J9:J72">IF(H9=-1,0,-99999999)</f>
        <v>-99999999</v>
      </c>
    </row>
    <row r="10" spans="1:10" ht="12.75">
      <c r="A10" s="370" t="s">
        <v>17</v>
      </c>
      <c r="B10" s="336">
        <v>29465</v>
      </c>
      <c r="C10" s="329">
        <f t="shared" si="0"/>
        <v>0.8757668711656441</v>
      </c>
      <c r="D10" s="329">
        <f t="shared" si="1"/>
        <v>0.10543241638630516</v>
      </c>
      <c r="E10" s="324">
        <v>1770.1</v>
      </c>
      <c r="F10" s="324">
        <v>213.1</v>
      </c>
      <c r="G10" s="324">
        <v>2021.2</v>
      </c>
      <c r="H10" s="13">
        <v>1</v>
      </c>
      <c r="I10" s="325">
        <f t="shared" si="2"/>
        <v>99999999</v>
      </c>
      <c r="J10" s="325">
        <f t="shared" si="3"/>
        <v>-99999999</v>
      </c>
    </row>
    <row r="11" spans="1:10" ht="12.75">
      <c r="A11" s="370" t="s">
        <v>18</v>
      </c>
      <c r="B11" s="336">
        <v>29556</v>
      </c>
      <c r="C11" s="329">
        <f t="shared" si="0"/>
        <v>0.8688726069487118</v>
      </c>
      <c r="D11" s="329">
        <f t="shared" si="1"/>
        <v>0.10579059324036871</v>
      </c>
      <c r="E11" s="324">
        <v>1838.1</v>
      </c>
      <c r="F11" s="324">
        <v>223.8</v>
      </c>
      <c r="G11" s="324">
        <v>2115.5</v>
      </c>
      <c r="H11" s="13">
        <v>-1</v>
      </c>
      <c r="I11" s="325">
        <f t="shared" si="2"/>
        <v>0</v>
      </c>
      <c r="J11" s="325">
        <f t="shared" si="3"/>
        <v>0</v>
      </c>
    </row>
    <row r="12" spans="1:10" ht="12.75">
      <c r="A12" s="370" t="s">
        <v>19</v>
      </c>
      <c r="B12" s="336">
        <v>29646</v>
      </c>
      <c r="C12" s="329">
        <f t="shared" si="0"/>
        <v>0.8759424580230353</v>
      </c>
      <c r="D12" s="329">
        <f t="shared" si="1"/>
        <v>0.10800684583005689</v>
      </c>
      <c r="E12" s="324">
        <v>1893.7</v>
      </c>
      <c r="F12" s="324">
        <v>233.5</v>
      </c>
      <c r="G12" s="324">
        <v>2161.9</v>
      </c>
      <c r="H12" s="13">
        <v>-1</v>
      </c>
      <c r="I12" s="325">
        <f t="shared" si="2"/>
        <v>0</v>
      </c>
      <c r="J12" s="325">
        <f t="shared" si="3"/>
        <v>0</v>
      </c>
    </row>
    <row r="13" spans="1:10" ht="12.75">
      <c r="A13" s="370" t="s">
        <v>20</v>
      </c>
      <c r="B13" s="336">
        <v>29738</v>
      </c>
      <c r="C13" s="329">
        <f t="shared" si="0"/>
        <v>0.8741147630288723</v>
      </c>
      <c r="D13" s="329">
        <f t="shared" si="1"/>
        <v>0.10364082077356092</v>
      </c>
      <c r="E13" s="324">
        <v>1925.5</v>
      </c>
      <c r="F13" s="324">
        <v>228.3</v>
      </c>
      <c r="G13" s="324">
        <v>2202.8</v>
      </c>
      <c r="H13" s="13">
        <v>-1</v>
      </c>
      <c r="I13" s="325">
        <f t="shared" si="2"/>
        <v>0</v>
      </c>
      <c r="J13" s="325">
        <f t="shared" si="3"/>
        <v>0</v>
      </c>
    </row>
    <row r="14" spans="1:10" ht="12.75" customHeight="1">
      <c r="A14" s="370" t="s">
        <v>21</v>
      </c>
      <c r="B14" s="336">
        <v>29830</v>
      </c>
      <c r="C14" s="329">
        <f t="shared" si="0"/>
        <v>0.8582721872816212</v>
      </c>
      <c r="D14" s="329">
        <f t="shared" si="1"/>
        <v>0.10447239692522711</v>
      </c>
      <c r="E14" s="324">
        <v>1965.1</v>
      </c>
      <c r="F14" s="324">
        <v>239.2</v>
      </c>
      <c r="G14" s="324">
        <v>2289.6</v>
      </c>
      <c r="H14" s="13">
        <v>1</v>
      </c>
      <c r="I14" s="325">
        <f t="shared" si="2"/>
        <v>99999999</v>
      </c>
      <c r="J14" s="325">
        <f t="shared" si="3"/>
        <v>-99999999</v>
      </c>
    </row>
    <row r="15" spans="1:10" ht="12.75">
      <c r="A15" s="370" t="s">
        <v>22</v>
      </c>
      <c r="B15" s="336">
        <v>29921</v>
      </c>
      <c r="C15" s="329">
        <f t="shared" si="0"/>
        <v>0.8497060212008068</v>
      </c>
      <c r="D15" s="329">
        <f t="shared" si="1"/>
        <v>0.09626196300587958</v>
      </c>
      <c r="E15" s="324">
        <v>1979.9</v>
      </c>
      <c r="F15" s="324">
        <v>224.3</v>
      </c>
      <c r="G15" s="324">
        <v>2330.1</v>
      </c>
      <c r="H15" s="13">
        <v>1</v>
      </c>
      <c r="I15" s="325">
        <f t="shared" si="2"/>
        <v>99999999</v>
      </c>
      <c r="J15" s="325">
        <f t="shared" si="3"/>
        <v>-99999999</v>
      </c>
    </row>
    <row r="16" spans="1:10" ht="12.75">
      <c r="A16" s="370" t="s">
        <v>23</v>
      </c>
      <c r="B16" s="336">
        <v>30011</v>
      </c>
      <c r="C16" s="329">
        <f t="shared" si="0"/>
        <v>0.8551934567953554</v>
      </c>
      <c r="D16" s="329">
        <f t="shared" si="1"/>
        <v>0.09916514811204814</v>
      </c>
      <c r="E16" s="324">
        <v>2018</v>
      </c>
      <c r="F16" s="324">
        <v>234</v>
      </c>
      <c r="G16" s="324">
        <v>2359.7</v>
      </c>
      <c r="H16" s="13">
        <v>1</v>
      </c>
      <c r="I16" s="325">
        <f t="shared" si="2"/>
        <v>99999999</v>
      </c>
      <c r="J16" s="325">
        <f t="shared" si="3"/>
        <v>-99999999</v>
      </c>
    </row>
    <row r="17" spans="1:10" ht="12.75">
      <c r="A17" s="370" t="s">
        <v>24</v>
      </c>
      <c r="B17" s="336">
        <v>30103</v>
      </c>
      <c r="C17" s="329">
        <f t="shared" si="0"/>
        <v>0.8521528906673337</v>
      </c>
      <c r="D17" s="329">
        <f t="shared" si="1"/>
        <v>0.09862031595181527</v>
      </c>
      <c r="E17" s="324">
        <v>2044.4</v>
      </c>
      <c r="F17" s="324">
        <v>236.6</v>
      </c>
      <c r="G17" s="324">
        <v>2399.1</v>
      </c>
      <c r="H17" s="13">
        <v>1</v>
      </c>
      <c r="I17" s="325">
        <f t="shared" si="2"/>
        <v>99999999</v>
      </c>
      <c r="J17" s="325">
        <f t="shared" si="3"/>
        <v>-99999999</v>
      </c>
    </row>
    <row r="18" spans="1:10" ht="12.75">
      <c r="A18" s="370" t="s">
        <v>25</v>
      </c>
      <c r="B18" s="336">
        <v>30195</v>
      </c>
      <c r="C18" s="329">
        <f t="shared" si="0"/>
        <v>0.8550179797319386</v>
      </c>
      <c r="D18" s="329">
        <f t="shared" si="1"/>
        <v>0.0977034978751226</v>
      </c>
      <c r="E18" s="324">
        <v>2092.4</v>
      </c>
      <c r="F18" s="324">
        <v>239.1</v>
      </c>
      <c r="G18" s="324">
        <v>2447.2</v>
      </c>
      <c r="H18" s="13">
        <v>1</v>
      </c>
      <c r="I18" s="325">
        <f t="shared" si="2"/>
        <v>99999999</v>
      </c>
      <c r="J18" s="325">
        <f t="shared" si="3"/>
        <v>-99999999</v>
      </c>
    </row>
    <row r="19" spans="1:10" ht="12.75">
      <c r="A19" s="370" t="s">
        <v>26</v>
      </c>
      <c r="B19" s="336">
        <v>30286</v>
      </c>
      <c r="C19" s="329">
        <f t="shared" si="0"/>
        <v>0.8690846007988058</v>
      </c>
      <c r="D19" s="329">
        <f t="shared" si="1"/>
        <v>0.10134344616129423</v>
      </c>
      <c r="E19" s="324">
        <v>2154.2</v>
      </c>
      <c r="F19" s="324">
        <v>251.2</v>
      </c>
      <c r="G19" s="324">
        <v>2478.7</v>
      </c>
      <c r="H19" s="13">
        <v>1</v>
      </c>
      <c r="I19" s="325">
        <f t="shared" si="2"/>
        <v>99999999</v>
      </c>
      <c r="J19" s="325">
        <f t="shared" si="3"/>
        <v>-99999999</v>
      </c>
    </row>
    <row r="20" spans="1:10" ht="12.75">
      <c r="A20" s="370" t="s">
        <v>27</v>
      </c>
      <c r="B20" s="336">
        <v>30376</v>
      </c>
      <c r="C20" s="329">
        <f t="shared" si="0"/>
        <v>0.8702601935586229</v>
      </c>
      <c r="D20" s="329">
        <f t="shared" si="1"/>
        <v>0.1012613041408853</v>
      </c>
      <c r="E20" s="324">
        <v>2194.1</v>
      </c>
      <c r="F20" s="324">
        <v>255.3</v>
      </c>
      <c r="G20" s="324">
        <v>2521.2</v>
      </c>
      <c r="H20" s="13">
        <v>-1</v>
      </c>
      <c r="I20" s="325">
        <f t="shared" si="2"/>
        <v>0</v>
      </c>
      <c r="J20" s="325">
        <f t="shared" si="3"/>
        <v>0</v>
      </c>
    </row>
    <row r="21" spans="1:10" ht="12.75">
      <c r="A21" s="370" t="s">
        <v>28</v>
      </c>
      <c r="B21" s="336">
        <v>30468</v>
      </c>
      <c r="C21" s="329">
        <f t="shared" si="0"/>
        <v>0.8806301914752562</v>
      </c>
      <c r="D21" s="329">
        <f t="shared" si="1"/>
        <v>0.10743672737199235</v>
      </c>
      <c r="E21" s="324">
        <v>2258.2</v>
      </c>
      <c r="F21" s="324">
        <v>275.5</v>
      </c>
      <c r="G21" s="324">
        <v>2564.3</v>
      </c>
      <c r="H21" s="13">
        <v>-1</v>
      </c>
      <c r="I21" s="325">
        <f t="shared" si="2"/>
        <v>0</v>
      </c>
      <c r="J21" s="325">
        <f t="shared" si="3"/>
        <v>0</v>
      </c>
    </row>
    <row r="22" spans="1:10" ht="12.75">
      <c r="A22" s="370" t="s">
        <v>29</v>
      </c>
      <c r="B22" s="336">
        <v>30560</v>
      </c>
      <c r="C22" s="329">
        <f t="shared" si="0"/>
        <v>0.8836856286288945</v>
      </c>
      <c r="D22" s="329">
        <f t="shared" si="1"/>
        <v>0.10925581571856854</v>
      </c>
      <c r="E22" s="324">
        <v>2328.6</v>
      </c>
      <c r="F22" s="324">
        <v>287.9</v>
      </c>
      <c r="G22" s="324">
        <v>2635.1</v>
      </c>
      <c r="H22" s="13">
        <v>-1</v>
      </c>
      <c r="I22" s="325">
        <f t="shared" si="2"/>
        <v>0</v>
      </c>
      <c r="J22" s="325">
        <f t="shared" si="3"/>
        <v>0</v>
      </c>
    </row>
    <row r="23" spans="1:10" ht="12.75">
      <c r="A23" s="370" t="s">
        <v>30</v>
      </c>
      <c r="B23" s="336">
        <v>30651</v>
      </c>
      <c r="C23" s="329">
        <f t="shared" si="0"/>
        <v>0.877769176895573</v>
      </c>
      <c r="D23" s="329">
        <f t="shared" si="1"/>
        <v>0.11224151277231006</v>
      </c>
      <c r="E23" s="324">
        <v>2381.3</v>
      </c>
      <c r="F23" s="324">
        <v>304.5</v>
      </c>
      <c r="G23" s="324">
        <v>2712.9</v>
      </c>
      <c r="H23" s="13">
        <v>-1</v>
      </c>
      <c r="I23" s="325">
        <f t="shared" si="2"/>
        <v>0</v>
      </c>
      <c r="J23" s="325">
        <f t="shared" si="3"/>
        <v>0</v>
      </c>
    </row>
    <row r="24" spans="1:10" ht="12.75">
      <c r="A24" s="370" t="s">
        <v>31</v>
      </c>
      <c r="B24" s="336">
        <v>30742</v>
      </c>
      <c r="C24" s="329">
        <f t="shared" si="0"/>
        <v>0.865361993369693</v>
      </c>
      <c r="D24" s="329">
        <f t="shared" si="1"/>
        <v>0.11275086443517628</v>
      </c>
      <c r="E24" s="324">
        <v>2427.6</v>
      </c>
      <c r="F24" s="324">
        <v>316.3</v>
      </c>
      <c r="G24" s="324">
        <v>2805.3</v>
      </c>
      <c r="H24" s="13">
        <v>-1</v>
      </c>
      <c r="I24" s="325">
        <f t="shared" si="2"/>
        <v>0</v>
      </c>
      <c r="J24" s="325">
        <f t="shared" si="3"/>
        <v>0</v>
      </c>
    </row>
    <row r="25" spans="1:10" ht="12.75">
      <c r="A25" s="370" t="s">
        <v>32</v>
      </c>
      <c r="B25" s="336">
        <v>30834</v>
      </c>
      <c r="C25" s="329">
        <f t="shared" si="0"/>
        <v>0.8616829555694185</v>
      </c>
      <c r="D25" s="329">
        <f t="shared" si="1"/>
        <v>0.11287863034587925</v>
      </c>
      <c r="E25" s="324">
        <v>2486.3</v>
      </c>
      <c r="F25" s="324">
        <v>325.7</v>
      </c>
      <c r="G25" s="324">
        <v>2885.4</v>
      </c>
      <c r="H25" s="13">
        <v>-1</v>
      </c>
      <c r="I25" s="325">
        <f t="shared" si="2"/>
        <v>0</v>
      </c>
      <c r="J25" s="325">
        <f t="shared" si="3"/>
        <v>0</v>
      </c>
    </row>
    <row r="26" spans="1:10" ht="12.75">
      <c r="A26" s="370" t="s">
        <v>33</v>
      </c>
      <c r="B26" s="336">
        <v>30926</v>
      </c>
      <c r="C26" s="329">
        <f t="shared" si="0"/>
        <v>0.8544500846023689</v>
      </c>
      <c r="D26" s="329">
        <f t="shared" si="1"/>
        <v>0.11042301184433165</v>
      </c>
      <c r="E26" s="324">
        <v>2524.9</v>
      </c>
      <c r="F26" s="324">
        <v>326.3</v>
      </c>
      <c r="G26" s="324">
        <v>2955</v>
      </c>
      <c r="H26" s="13">
        <v>-1</v>
      </c>
      <c r="I26" s="325">
        <f t="shared" si="2"/>
        <v>0</v>
      </c>
      <c r="J26" s="325">
        <f t="shared" si="3"/>
        <v>0</v>
      </c>
    </row>
    <row r="27" spans="1:10" ht="12.75">
      <c r="A27" s="370" t="s">
        <v>34</v>
      </c>
      <c r="B27" s="336">
        <v>31017</v>
      </c>
      <c r="C27" s="329">
        <f t="shared" si="0"/>
        <v>0.857414068745004</v>
      </c>
      <c r="D27" s="329">
        <f t="shared" si="1"/>
        <v>0.11247668531841193</v>
      </c>
      <c r="E27" s="324">
        <v>2574.3</v>
      </c>
      <c r="F27" s="324">
        <v>337.7</v>
      </c>
      <c r="G27" s="324">
        <v>3002.4</v>
      </c>
      <c r="H27" s="13">
        <v>-1</v>
      </c>
      <c r="I27" s="325">
        <f t="shared" si="2"/>
        <v>0</v>
      </c>
      <c r="J27" s="325">
        <f t="shared" si="3"/>
        <v>0</v>
      </c>
    </row>
    <row r="28" spans="1:10" ht="12.75">
      <c r="A28" s="370" t="s">
        <v>35</v>
      </c>
      <c r="B28" s="336">
        <v>31107</v>
      </c>
      <c r="C28" s="329">
        <f t="shared" si="0"/>
        <v>0.8725347932194446</v>
      </c>
      <c r="D28" s="329">
        <f t="shared" si="1"/>
        <v>0.11598839126706682</v>
      </c>
      <c r="E28" s="324">
        <v>2645.7</v>
      </c>
      <c r="F28" s="324">
        <v>351.7</v>
      </c>
      <c r="G28" s="324">
        <v>3032.2</v>
      </c>
      <c r="H28" s="13">
        <v>-1</v>
      </c>
      <c r="I28" s="325">
        <f t="shared" si="2"/>
        <v>0</v>
      </c>
      <c r="J28" s="325">
        <f t="shared" si="3"/>
        <v>0</v>
      </c>
    </row>
    <row r="29" spans="1:10" ht="12.75">
      <c r="A29" s="370" t="s">
        <v>36</v>
      </c>
      <c r="B29" s="336">
        <v>31199</v>
      </c>
      <c r="C29" s="329">
        <f t="shared" si="0"/>
        <v>0.8629029671210906</v>
      </c>
      <c r="D29" s="329">
        <f t="shared" si="1"/>
        <v>0.11438652766639937</v>
      </c>
      <c r="E29" s="324">
        <v>2690.1</v>
      </c>
      <c r="F29" s="324">
        <v>356.6</v>
      </c>
      <c r="G29" s="324">
        <v>3117.5</v>
      </c>
      <c r="H29" s="13">
        <v>-1</v>
      </c>
      <c r="I29" s="325">
        <f t="shared" si="2"/>
        <v>0</v>
      </c>
      <c r="J29" s="325">
        <f t="shared" si="3"/>
        <v>0</v>
      </c>
    </row>
    <row r="30" spans="1:10" ht="12.75">
      <c r="A30" s="370" t="s">
        <v>37</v>
      </c>
      <c r="B30" s="336">
        <v>31291</v>
      </c>
      <c r="C30" s="329">
        <f t="shared" si="0"/>
        <v>0.8855042691147204</v>
      </c>
      <c r="D30" s="329">
        <f t="shared" si="1"/>
        <v>0.12181421326314437</v>
      </c>
      <c r="E30" s="324">
        <v>2758.7</v>
      </c>
      <c r="F30" s="324">
        <v>379.5</v>
      </c>
      <c r="G30" s="324">
        <v>3115.4</v>
      </c>
      <c r="H30" s="13">
        <v>-1</v>
      </c>
      <c r="I30" s="325">
        <f t="shared" si="2"/>
        <v>0</v>
      </c>
      <c r="J30" s="325">
        <f t="shared" si="3"/>
        <v>0</v>
      </c>
    </row>
    <row r="31" spans="1:10" ht="12.75">
      <c r="A31" s="370" t="s">
        <v>38</v>
      </c>
      <c r="B31" s="336">
        <v>31382</v>
      </c>
      <c r="C31" s="329">
        <f t="shared" si="0"/>
        <v>0.8784755059580102</v>
      </c>
      <c r="D31" s="329">
        <f t="shared" si="1"/>
        <v>0.11544038837399911</v>
      </c>
      <c r="E31" s="324">
        <v>2786.7</v>
      </c>
      <c r="F31" s="324">
        <v>366.2</v>
      </c>
      <c r="G31" s="324">
        <v>3172.2</v>
      </c>
      <c r="H31" s="13">
        <v>-1</v>
      </c>
      <c r="I31" s="325">
        <f t="shared" si="2"/>
        <v>0</v>
      </c>
      <c r="J31" s="325">
        <f t="shared" si="3"/>
        <v>0</v>
      </c>
    </row>
    <row r="32" spans="1:10" ht="12.75">
      <c r="A32" s="370" t="s">
        <v>39</v>
      </c>
      <c r="B32" s="336">
        <v>31472</v>
      </c>
      <c r="C32" s="329">
        <f t="shared" si="0"/>
        <v>0.8753324673718068</v>
      </c>
      <c r="D32" s="329">
        <f t="shared" si="1"/>
        <v>0.11560586379662276</v>
      </c>
      <c r="E32" s="324">
        <v>2830.3</v>
      </c>
      <c r="F32" s="324">
        <v>373.8</v>
      </c>
      <c r="G32" s="324">
        <v>3233.4</v>
      </c>
      <c r="H32" s="13">
        <v>-1</v>
      </c>
      <c r="I32" s="325">
        <f t="shared" si="2"/>
        <v>0</v>
      </c>
      <c r="J32" s="325">
        <f t="shared" si="3"/>
        <v>0</v>
      </c>
    </row>
    <row r="33" spans="1:10" ht="12.75">
      <c r="A33" s="370" t="s">
        <v>40</v>
      </c>
      <c r="B33" s="336">
        <v>31564</v>
      </c>
      <c r="C33" s="329">
        <f t="shared" si="0"/>
        <v>0.8754703129301643</v>
      </c>
      <c r="D33" s="329">
        <f t="shared" si="1"/>
        <v>0.11893181609617326</v>
      </c>
      <c r="E33" s="324">
        <v>2862</v>
      </c>
      <c r="F33" s="324">
        <v>388.8</v>
      </c>
      <c r="G33" s="324">
        <v>3269.1</v>
      </c>
      <c r="H33" s="13">
        <v>-1</v>
      </c>
      <c r="I33" s="325">
        <f t="shared" si="2"/>
        <v>0</v>
      </c>
      <c r="J33" s="325">
        <f t="shared" si="3"/>
        <v>0</v>
      </c>
    </row>
    <row r="34" spans="1:10" ht="12.75">
      <c r="A34" s="370" t="s">
        <v>41</v>
      </c>
      <c r="B34" s="336">
        <v>31656</v>
      </c>
      <c r="C34" s="329">
        <f t="shared" si="0"/>
        <v>0.8870041122399613</v>
      </c>
      <c r="D34" s="329">
        <f t="shared" si="1"/>
        <v>0.12905176584421868</v>
      </c>
      <c r="E34" s="324">
        <v>2933.5</v>
      </c>
      <c r="F34" s="324">
        <v>426.8</v>
      </c>
      <c r="G34" s="324">
        <v>3307.2</v>
      </c>
      <c r="H34" s="13">
        <v>-1</v>
      </c>
      <c r="I34" s="325">
        <f t="shared" si="2"/>
        <v>0</v>
      </c>
      <c r="J34" s="325">
        <f t="shared" si="3"/>
        <v>0</v>
      </c>
    </row>
    <row r="35" spans="1:10" ht="12.75">
      <c r="A35" s="370" t="s">
        <v>42</v>
      </c>
      <c r="B35" s="336">
        <v>31747</v>
      </c>
      <c r="C35" s="329">
        <f t="shared" si="0"/>
        <v>0.8926652055123547</v>
      </c>
      <c r="D35" s="329">
        <f t="shared" si="1"/>
        <v>0.1268502116672171</v>
      </c>
      <c r="E35" s="324">
        <v>2973.2</v>
      </c>
      <c r="F35" s="324">
        <v>422.5</v>
      </c>
      <c r="G35" s="324">
        <v>3330.7</v>
      </c>
      <c r="H35" s="13">
        <v>-1</v>
      </c>
      <c r="I35" s="325">
        <f t="shared" si="2"/>
        <v>0</v>
      </c>
      <c r="J35" s="325">
        <f t="shared" si="3"/>
        <v>0</v>
      </c>
    </row>
    <row r="36" spans="1:10" ht="12.75">
      <c r="A36" s="370" t="s">
        <v>43</v>
      </c>
      <c r="B36" s="336">
        <v>31837</v>
      </c>
      <c r="C36" s="329">
        <f t="shared" si="0"/>
        <v>0.8854611286096965</v>
      </c>
      <c r="D36" s="329">
        <f t="shared" si="1"/>
        <v>0.1174236849077154</v>
      </c>
      <c r="E36" s="324">
        <v>3008</v>
      </c>
      <c r="F36" s="324">
        <v>398.9</v>
      </c>
      <c r="G36" s="324">
        <v>3397.1</v>
      </c>
      <c r="H36" s="13">
        <v>-1</v>
      </c>
      <c r="I36" s="325">
        <f t="shared" si="2"/>
        <v>0</v>
      </c>
      <c r="J36" s="325">
        <f t="shared" si="3"/>
        <v>0</v>
      </c>
    </row>
    <row r="37" spans="1:10" ht="12.75">
      <c r="A37" s="370" t="s">
        <v>44</v>
      </c>
      <c r="B37" s="336">
        <v>31929</v>
      </c>
      <c r="C37" s="329">
        <f t="shared" si="0"/>
        <v>0.9073287307488052</v>
      </c>
      <c r="D37" s="329">
        <f t="shared" si="1"/>
        <v>0.12365020357585414</v>
      </c>
      <c r="E37" s="324">
        <v>3075.3</v>
      </c>
      <c r="F37" s="324">
        <v>419.1</v>
      </c>
      <c r="G37" s="324">
        <v>3389.4</v>
      </c>
      <c r="H37" s="13">
        <v>-1</v>
      </c>
      <c r="I37" s="325">
        <f t="shared" si="2"/>
        <v>0</v>
      </c>
      <c r="J37" s="325">
        <f t="shared" si="3"/>
        <v>0</v>
      </c>
    </row>
    <row r="38" spans="1:10" ht="12.75">
      <c r="A38" s="370" t="s">
        <v>45</v>
      </c>
      <c r="B38" s="336">
        <v>32021</v>
      </c>
      <c r="C38" s="329">
        <f t="shared" si="0"/>
        <v>0.9015927679724494</v>
      </c>
      <c r="D38" s="329">
        <f t="shared" si="1"/>
        <v>0.12624479839288277</v>
      </c>
      <c r="E38" s="324">
        <v>3141.6</v>
      </c>
      <c r="F38" s="324">
        <v>439.9</v>
      </c>
      <c r="G38" s="324">
        <v>3484.5</v>
      </c>
      <c r="H38" s="13">
        <v>-1</v>
      </c>
      <c r="I38" s="325">
        <f t="shared" si="2"/>
        <v>0</v>
      </c>
      <c r="J38" s="325">
        <f t="shared" si="3"/>
        <v>0</v>
      </c>
    </row>
    <row r="39" spans="1:10" ht="12.75">
      <c r="A39" s="370" t="s">
        <v>46</v>
      </c>
      <c r="B39" s="336">
        <v>32112</v>
      </c>
      <c r="C39" s="329">
        <f t="shared" si="0"/>
        <v>0.891608882400831</v>
      </c>
      <c r="D39" s="329">
        <f t="shared" si="1"/>
        <v>0.12035035512759328</v>
      </c>
      <c r="E39" s="324">
        <v>3176</v>
      </c>
      <c r="F39" s="324">
        <v>428.7</v>
      </c>
      <c r="G39" s="324">
        <v>3562.1</v>
      </c>
      <c r="H39" s="13">
        <v>-1</v>
      </c>
      <c r="I39" s="325">
        <f t="shared" si="2"/>
        <v>0</v>
      </c>
      <c r="J39" s="325">
        <f t="shared" si="3"/>
        <v>0</v>
      </c>
    </row>
    <row r="40" spans="1:10" ht="12.75">
      <c r="A40" s="370" t="s">
        <v>47</v>
      </c>
      <c r="B40" s="336">
        <v>32203</v>
      </c>
      <c r="C40" s="329">
        <f aca="true" t="shared" si="4" ref="C40:C71">E40/G40</f>
        <v>0.8950941321973341</v>
      </c>
      <c r="D40" s="329">
        <f t="shared" si="1"/>
        <v>0.12348495259035316</v>
      </c>
      <c r="E40" s="324">
        <v>3256.8</v>
      </c>
      <c r="F40" s="324">
        <v>449.3</v>
      </c>
      <c r="G40" s="324">
        <v>3638.5</v>
      </c>
      <c r="H40" s="13">
        <v>-1</v>
      </c>
      <c r="I40" s="325">
        <f t="shared" si="2"/>
        <v>0</v>
      </c>
      <c r="J40" s="325">
        <f t="shared" si="3"/>
        <v>0</v>
      </c>
    </row>
    <row r="41" spans="1:10" ht="12.75">
      <c r="A41" s="370" t="s">
        <v>48</v>
      </c>
      <c r="B41" s="336">
        <v>32295</v>
      </c>
      <c r="C41" s="329">
        <f t="shared" si="4"/>
        <v>0.8935952361706141</v>
      </c>
      <c r="D41" s="329">
        <f t="shared" si="1"/>
        <v>0.12173631881012044</v>
      </c>
      <c r="E41" s="324">
        <v>3316.4</v>
      </c>
      <c r="F41" s="324">
        <v>451.8</v>
      </c>
      <c r="G41" s="324">
        <v>3711.3</v>
      </c>
      <c r="H41" s="13">
        <v>-1</v>
      </c>
      <c r="I41" s="325">
        <f t="shared" si="2"/>
        <v>0</v>
      </c>
      <c r="J41" s="325">
        <f t="shared" si="3"/>
        <v>0</v>
      </c>
    </row>
    <row r="42" spans="1:10" ht="12.75">
      <c r="A42" s="370" t="s">
        <v>49</v>
      </c>
      <c r="B42" s="336">
        <v>32387</v>
      </c>
      <c r="C42" s="329">
        <f t="shared" si="4"/>
        <v>0.8936069080250336</v>
      </c>
      <c r="D42" s="329">
        <f t="shared" si="1"/>
        <v>0.11854023079563758</v>
      </c>
      <c r="E42" s="324">
        <v>3384</v>
      </c>
      <c r="F42" s="324">
        <v>448.9</v>
      </c>
      <c r="G42" s="324">
        <v>3786.9</v>
      </c>
      <c r="H42" s="13">
        <v>-1</v>
      </c>
      <c r="I42" s="325">
        <f t="shared" si="2"/>
        <v>0</v>
      </c>
      <c r="J42" s="325">
        <f t="shared" si="3"/>
        <v>0</v>
      </c>
    </row>
    <row r="43" spans="1:10" ht="12.75">
      <c r="A43" s="370" t="s">
        <v>50</v>
      </c>
      <c r="B43" s="336">
        <v>32478</v>
      </c>
      <c r="C43" s="329">
        <f t="shared" si="4"/>
        <v>0.8960655227826447</v>
      </c>
      <c r="D43" s="329">
        <f t="shared" si="1"/>
        <v>0.12036701052304183</v>
      </c>
      <c r="E43" s="324">
        <v>3457.2</v>
      </c>
      <c r="F43" s="324">
        <v>464.4</v>
      </c>
      <c r="G43" s="324">
        <v>3858.2</v>
      </c>
      <c r="H43" s="13">
        <v>-1</v>
      </c>
      <c r="I43" s="325">
        <f t="shared" si="2"/>
        <v>0</v>
      </c>
      <c r="J43" s="325">
        <f t="shared" si="3"/>
        <v>0</v>
      </c>
    </row>
    <row r="44" spans="1:10" ht="12.75">
      <c r="A44" s="370" t="s">
        <v>51</v>
      </c>
      <c r="B44" s="336">
        <v>32568</v>
      </c>
      <c r="C44" s="329">
        <f t="shared" si="4"/>
        <v>0.8878353434979392</v>
      </c>
      <c r="D44" s="329">
        <f t="shared" si="1"/>
        <v>0.11732281473615008</v>
      </c>
      <c r="E44" s="324">
        <v>3511.3</v>
      </c>
      <c r="F44" s="324">
        <v>464</v>
      </c>
      <c r="G44" s="324">
        <v>3954.9</v>
      </c>
      <c r="H44" s="13">
        <v>-1</v>
      </c>
      <c r="I44" s="325">
        <f t="shared" si="2"/>
        <v>0</v>
      </c>
      <c r="J44" s="325">
        <f t="shared" si="3"/>
        <v>0</v>
      </c>
    </row>
    <row r="45" spans="1:10" ht="12.75">
      <c r="A45" s="370" t="s">
        <v>52</v>
      </c>
      <c r="B45" s="336">
        <v>32660</v>
      </c>
      <c r="C45" s="329">
        <f t="shared" si="4"/>
        <v>0.8949516702559223</v>
      </c>
      <c r="D45" s="329">
        <f t="shared" si="1"/>
        <v>0.11796964992237191</v>
      </c>
      <c r="E45" s="324">
        <v>3573.9</v>
      </c>
      <c r="F45" s="324">
        <v>471.1</v>
      </c>
      <c r="G45" s="324">
        <v>3993.4</v>
      </c>
      <c r="H45" s="13">
        <v>-1</v>
      </c>
      <c r="I45" s="325">
        <f t="shared" si="2"/>
        <v>0</v>
      </c>
      <c r="J45" s="325">
        <f t="shared" si="3"/>
        <v>0</v>
      </c>
    </row>
    <row r="46" spans="1:10" ht="12.75">
      <c r="A46" s="370" t="s">
        <v>53</v>
      </c>
      <c r="B46" s="336">
        <v>32752</v>
      </c>
      <c r="C46" s="329">
        <f t="shared" si="4"/>
        <v>0.8990046548479746</v>
      </c>
      <c r="D46" s="329">
        <f t="shared" si="1"/>
        <v>0.11958997722095671</v>
      </c>
      <c r="E46" s="324">
        <v>3630.9</v>
      </c>
      <c r="F46" s="324">
        <v>483</v>
      </c>
      <c r="G46" s="324">
        <v>4038.8</v>
      </c>
      <c r="H46" s="13">
        <v>-1</v>
      </c>
      <c r="I46" s="325">
        <f t="shared" si="2"/>
        <v>0</v>
      </c>
      <c r="J46" s="325">
        <f t="shared" si="3"/>
        <v>0</v>
      </c>
    </row>
    <row r="47" spans="1:10" ht="12.75">
      <c r="A47" s="370" t="s">
        <v>54</v>
      </c>
      <c r="B47" s="336">
        <v>32843</v>
      </c>
      <c r="C47" s="329">
        <f t="shared" si="4"/>
        <v>0.8971337968044883</v>
      </c>
      <c r="D47" s="329">
        <f t="shared" si="1"/>
        <v>0.11437980241492865</v>
      </c>
      <c r="E47" s="324">
        <v>3677.8</v>
      </c>
      <c r="F47" s="324">
        <v>468.9</v>
      </c>
      <c r="G47" s="324">
        <v>4099.5</v>
      </c>
      <c r="H47" s="13">
        <v>-1</v>
      </c>
      <c r="I47" s="325">
        <f t="shared" si="2"/>
        <v>0</v>
      </c>
      <c r="J47" s="325">
        <f t="shared" si="3"/>
        <v>0</v>
      </c>
    </row>
    <row r="48" spans="1:10" s="12" customFormat="1" ht="12.75">
      <c r="A48" s="370" t="s">
        <v>55</v>
      </c>
      <c r="B48" s="336">
        <v>32933</v>
      </c>
      <c r="C48" s="329">
        <f t="shared" si="4"/>
        <v>0.8962412462483922</v>
      </c>
      <c r="D48" s="329">
        <f t="shared" si="1"/>
        <v>0.11728836167881473</v>
      </c>
      <c r="E48" s="324">
        <v>3762.6</v>
      </c>
      <c r="F48" s="324">
        <v>492.4</v>
      </c>
      <c r="G48" s="324">
        <v>4198.2</v>
      </c>
      <c r="H48" s="13">
        <v>-1</v>
      </c>
      <c r="I48" s="325">
        <f t="shared" si="2"/>
        <v>0</v>
      </c>
      <c r="J48" s="325">
        <f t="shared" si="3"/>
        <v>0</v>
      </c>
    </row>
    <row r="49" spans="1:10" s="12" customFormat="1" ht="12.75">
      <c r="A49" s="370" t="s">
        <v>56</v>
      </c>
      <c r="B49" s="336">
        <v>33025</v>
      </c>
      <c r="C49" s="329">
        <f t="shared" si="4"/>
        <v>0.8940512171692322</v>
      </c>
      <c r="D49" s="329">
        <f t="shared" si="1"/>
        <v>0.11143131604226705</v>
      </c>
      <c r="E49" s="324">
        <v>3815.9</v>
      </c>
      <c r="F49" s="324">
        <v>475.6</v>
      </c>
      <c r="G49" s="324">
        <v>4268.1</v>
      </c>
      <c r="H49" s="13">
        <v>-1</v>
      </c>
      <c r="I49" s="325">
        <f t="shared" si="2"/>
        <v>0</v>
      </c>
      <c r="J49" s="325">
        <f t="shared" si="3"/>
        <v>0</v>
      </c>
    </row>
    <row r="50" spans="1:10" s="12" customFormat="1" ht="12.75">
      <c r="A50" s="370" t="s">
        <v>57</v>
      </c>
      <c r="B50" s="336">
        <v>33117</v>
      </c>
      <c r="C50" s="329">
        <f t="shared" si="4"/>
        <v>0.8968721825369305</v>
      </c>
      <c r="D50" s="329">
        <f t="shared" si="1"/>
        <v>0.10879164065931526</v>
      </c>
      <c r="E50" s="324">
        <v>3879.6</v>
      </c>
      <c r="F50" s="324">
        <v>470.6</v>
      </c>
      <c r="G50" s="324">
        <v>4325.7</v>
      </c>
      <c r="H50" s="13">
        <v>1</v>
      </c>
      <c r="I50" s="325">
        <f t="shared" si="2"/>
        <v>99999999</v>
      </c>
      <c r="J50" s="325">
        <f t="shared" si="3"/>
        <v>-99999999</v>
      </c>
    </row>
    <row r="51" spans="1:10" ht="12.75">
      <c r="A51" s="370" t="s">
        <v>58</v>
      </c>
      <c r="B51" s="336">
        <v>33208</v>
      </c>
      <c r="C51" s="329">
        <f t="shared" si="4"/>
        <v>0.8966745570289338</v>
      </c>
      <c r="D51" s="329">
        <f t="shared" si="1"/>
        <v>0.10530186381081515</v>
      </c>
      <c r="E51" s="324">
        <v>3901.7</v>
      </c>
      <c r="F51" s="324">
        <v>458.2</v>
      </c>
      <c r="G51" s="324">
        <v>4351.3</v>
      </c>
      <c r="H51" s="13">
        <v>1</v>
      </c>
      <c r="I51" s="325">
        <f t="shared" si="2"/>
        <v>99999999</v>
      </c>
      <c r="J51" s="325">
        <f t="shared" si="3"/>
        <v>-99999999</v>
      </c>
    </row>
    <row r="52" spans="1:10" ht="12.75">
      <c r="A52" s="370" t="s">
        <v>59</v>
      </c>
      <c r="B52" s="336">
        <v>33298</v>
      </c>
      <c r="C52" s="329">
        <f t="shared" si="4"/>
        <v>0.8922066969068404</v>
      </c>
      <c r="D52" s="329">
        <f t="shared" si="1"/>
        <v>0.10229992477946707</v>
      </c>
      <c r="E52" s="324">
        <v>3914.2</v>
      </c>
      <c r="F52" s="324">
        <v>448.8</v>
      </c>
      <c r="G52" s="324">
        <v>4387.1</v>
      </c>
      <c r="H52" s="13">
        <v>1</v>
      </c>
      <c r="I52" s="325">
        <f t="shared" si="2"/>
        <v>99999999</v>
      </c>
      <c r="J52" s="325">
        <f t="shared" si="3"/>
        <v>-99999999</v>
      </c>
    </row>
    <row r="53" spans="1:10" ht="12.75">
      <c r="A53" s="370" t="s">
        <v>60</v>
      </c>
      <c r="B53" s="336">
        <v>33390</v>
      </c>
      <c r="C53" s="329">
        <f t="shared" si="4"/>
        <v>0.8938493403575127</v>
      </c>
      <c r="D53" s="329">
        <f t="shared" si="1"/>
        <v>0.10176054752577783</v>
      </c>
      <c r="E53" s="324">
        <v>3970.3</v>
      </c>
      <c r="F53" s="324">
        <v>452</v>
      </c>
      <c r="G53" s="324">
        <v>4441.8</v>
      </c>
      <c r="H53" s="13">
        <v>-1</v>
      </c>
      <c r="I53" s="325">
        <f t="shared" si="2"/>
        <v>0</v>
      </c>
      <c r="J53" s="325">
        <f t="shared" si="3"/>
        <v>0</v>
      </c>
    </row>
    <row r="54" spans="1:10" ht="12.75">
      <c r="A54" s="370" t="s">
        <v>61</v>
      </c>
      <c r="B54" s="336">
        <v>33482</v>
      </c>
      <c r="C54" s="329">
        <f t="shared" si="4"/>
        <v>0.8956219193969266</v>
      </c>
      <c r="D54" s="329">
        <f t="shared" si="1"/>
        <v>0.10277226397841069</v>
      </c>
      <c r="E54" s="324">
        <v>4015.7</v>
      </c>
      <c r="F54" s="324">
        <v>460.8</v>
      </c>
      <c r="G54" s="324">
        <v>4483.7</v>
      </c>
      <c r="H54" s="13">
        <v>-1</v>
      </c>
      <c r="I54" s="325">
        <f t="shared" si="2"/>
        <v>0</v>
      </c>
      <c r="J54" s="325">
        <f t="shared" si="3"/>
        <v>0</v>
      </c>
    </row>
    <row r="55" spans="1:10" ht="12.75">
      <c r="A55" s="370" t="s">
        <v>62</v>
      </c>
      <c r="B55" s="336">
        <v>33573</v>
      </c>
      <c r="C55" s="329">
        <f t="shared" si="4"/>
        <v>0.8898888766640994</v>
      </c>
      <c r="D55" s="329">
        <f t="shared" si="1"/>
        <v>0.0999229838266036</v>
      </c>
      <c r="E55" s="324">
        <v>4044.1</v>
      </c>
      <c r="F55" s="324">
        <v>454.1</v>
      </c>
      <c r="G55" s="324">
        <v>4544.5</v>
      </c>
      <c r="H55" s="13">
        <v>-1</v>
      </c>
      <c r="I55" s="325">
        <f t="shared" si="2"/>
        <v>0</v>
      </c>
      <c r="J55" s="325">
        <f t="shared" si="3"/>
        <v>0</v>
      </c>
    </row>
    <row r="56" spans="1:10" ht="12.75">
      <c r="A56" s="370" t="s">
        <v>63</v>
      </c>
      <c r="B56" s="336">
        <v>33664</v>
      </c>
      <c r="C56" s="329">
        <f t="shared" si="4"/>
        <v>0.8905920798039301</v>
      </c>
      <c r="D56" s="329">
        <f t="shared" si="1"/>
        <v>0.1014533258803801</v>
      </c>
      <c r="E56" s="324">
        <v>4142.5</v>
      </c>
      <c r="F56" s="324">
        <v>471.9</v>
      </c>
      <c r="G56" s="324">
        <v>4651.4</v>
      </c>
      <c r="H56" s="13">
        <v>-1</v>
      </c>
      <c r="I56" s="325">
        <f t="shared" si="2"/>
        <v>0</v>
      </c>
      <c r="J56" s="325">
        <f t="shared" si="3"/>
        <v>0</v>
      </c>
    </row>
    <row r="57" spans="1:10" ht="12.75">
      <c r="A57" s="370" t="s">
        <v>64</v>
      </c>
      <c r="B57" s="336">
        <v>33756</v>
      </c>
      <c r="C57" s="329">
        <f t="shared" si="4"/>
        <v>0.8891032844935434</v>
      </c>
      <c r="D57" s="329">
        <f t="shared" si="1"/>
        <v>0.1011004855707046</v>
      </c>
      <c r="E57" s="324">
        <v>4193.1</v>
      </c>
      <c r="F57" s="324">
        <v>476.8</v>
      </c>
      <c r="G57" s="324">
        <v>4716.1</v>
      </c>
      <c r="H57" s="13">
        <v>-1</v>
      </c>
      <c r="I57" s="325">
        <f t="shared" si="2"/>
        <v>0</v>
      </c>
      <c r="J57" s="325">
        <f t="shared" si="3"/>
        <v>0</v>
      </c>
    </row>
    <row r="58" spans="1:10" ht="12.75">
      <c r="A58" s="370" t="s">
        <v>65</v>
      </c>
      <c r="B58" s="336">
        <v>33848</v>
      </c>
      <c r="C58" s="329">
        <f t="shared" si="4"/>
        <v>0.8942456905590739</v>
      </c>
      <c r="D58" s="329">
        <f t="shared" si="1"/>
        <v>0.10221029232898543</v>
      </c>
      <c r="E58" s="324">
        <v>4264.3</v>
      </c>
      <c r="F58" s="324">
        <v>487.4</v>
      </c>
      <c r="G58" s="324">
        <v>4768.6</v>
      </c>
      <c r="H58" s="13">
        <v>-1</v>
      </c>
      <c r="I58" s="325">
        <f t="shared" si="2"/>
        <v>0</v>
      </c>
      <c r="J58" s="325">
        <f t="shared" si="3"/>
        <v>0</v>
      </c>
    </row>
    <row r="59" spans="1:10" ht="12.75">
      <c r="A59" s="370" t="s">
        <v>66</v>
      </c>
      <c r="B59" s="336">
        <v>33939</v>
      </c>
      <c r="C59" s="329">
        <f t="shared" si="4"/>
        <v>0.891469525217677</v>
      </c>
      <c r="D59" s="329">
        <f t="shared" si="1"/>
        <v>0.10232873336619024</v>
      </c>
      <c r="E59" s="324">
        <v>4341.1</v>
      </c>
      <c r="F59" s="324">
        <v>498.3</v>
      </c>
      <c r="G59" s="324">
        <v>4869.6</v>
      </c>
      <c r="H59" s="13">
        <v>-1</v>
      </c>
      <c r="I59" s="325">
        <f t="shared" si="2"/>
        <v>0</v>
      </c>
      <c r="J59" s="325">
        <f t="shared" si="3"/>
        <v>0</v>
      </c>
    </row>
    <row r="60" spans="1:10" ht="12.75">
      <c r="A60" s="370" t="s">
        <v>67</v>
      </c>
      <c r="B60" s="336">
        <v>34029</v>
      </c>
      <c r="C60" s="329">
        <f t="shared" si="4"/>
        <v>0.9120501499500167</v>
      </c>
      <c r="D60" s="329">
        <f t="shared" si="1"/>
        <v>0.10477757414195268</v>
      </c>
      <c r="E60" s="324">
        <v>4379.3</v>
      </c>
      <c r="F60" s="324">
        <v>503.1</v>
      </c>
      <c r="G60" s="324">
        <v>4801.6</v>
      </c>
      <c r="H60" s="13">
        <v>-1</v>
      </c>
      <c r="I60" s="325">
        <f t="shared" si="2"/>
        <v>0</v>
      </c>
      <c r="J60" s="325">
        <f t="shared" si="3"/>
        <v>0</v>
      </c>
    </row>
    <row r="61" spans="1:10" ht="12.75">
      <c r="A61" s="370" t="s">
        <v>68</v>
      </c>
      <c r="B61" s="336">
        <v>34121</v>
      </c>
      <c r="C61" s="329">
        <f t="shared" si="4"/>
        <v>0.907286119442574</v>
      </c>
      <c r="D61" s="329">
        <f t="shared" si="1"/>
        <v>0.10671073840566403</v>
      </c>
      <c r="E61" s="324">
        <v>4446.7</v>
      </c>
      <c r="F61" s="324">
        <v>523</v>
      </c>
      <c r="G61" s="324">
        <v>4901.1</v>
      </c>
      <c r="H61" s="13">
        <v>-1</v>
      </c>
      <c r="I61" s="325">
        <f t="shared" si="2"/>
        <v>0</v>
      </c>
      <c r="J61" s="325">
        <f t="shared" si="3"/>
        <v>0</v>
      </c>
    </row>
    <row r="62" spans="1:10" ht="12.75">
      <c r="A62" s="370" t="s">
        <v>69</v>
      </c>
      <c r="B62" s="336">
        <v>34213</v>
      </c>
      <c r="C62" s="329">
        <f t="shared" si="4"/>
        <v>0.916008366671405</v>
      </c>
      <c r="D62" s="329">
        <f t="shared" si="1"/>
        <v>0.1080153524358792</v>
      </c>
      <c r="E62" s="324">
        <v>4510.7</v>
      </c>
      <c r="F62" s="324">
        <v>531.9</v>
      </c>
      <c r="G62" s="324">
        <v>4924.3</v>
      </c>
      <c r="H62" s="13">
        <v>-1</v>
      </c>
      <c r="I62" s="325">
        <f t="shared" si="2"/>
        <v>0</v>
      </c>
      <c r="J62" s="325">
        <f t="shared" si="3"/>
        <v>0</v>
      </c>
    </row>
    <row r="63" spans="1:10" ht="12.75">
      <c r="A63" s="370" t="s">
        <v>70</v>
      </c>
      <c r="B63" s="336">
        <v>34304</v>
      </c>
      <c r="C63" s="329">
        <f t="shared" si="4"/>
        <v>0.9111894518801783</v>
      </c>
      <c r="D63" s="329">
        <f t="shared" si="1"/>
        <v>0.10934512428298279</v>
      </c>
      <c r="E63" s="324">
        <v>4574.9</v>
      </c>
      <c r="F63" s="324">
        <v>549</v>
      </c>
      <c r="G63" s="324">
        <v>5020.8</v>
      </c>
      <c r="H63" s="13">
        <v>-1</v>
      </c>
      <c r="I63" s="325">
        <f t="shared" si="2"/>
        <v>0</v>
      </c>
      <c r="J63" s="325">
        <f t="shared" si="3"/>
        <v>0</v>
      </c>
    </row>
    <row r="64" spans="1:10" ht="12.75">
      <c r="A64" s="370" t="s">
        <v>71</v>
      </c>
      <c r="B64" s="336">
        <v>34394</v>
      </c>
      <c r="C64" s="329">
        <f t="shared" si="4"/>
        <v>0.9290215456018565</v>
      </c>
      <c r="D64" s="329">
        <f t="shared" si="1"/>
        <v>0.11282933562726309</v>
      </c>
      <c r="E64" s="324">
        <v>4643.9</v>
      </c>
      <c r="F64" s="324">
        <v>564</v>
      </c>
      <c r="G64" s="324">
        <v>4998.7</v>
      </c>
      <c r="H64" s="13">
        <v>-1</v>
      </c>
      <c r="I64" s="325">
        <f t="shared" si="2"/>
        <v>0</v>
      </c>
      <c r="J64" s="325">
        <f t="shared" si="3"/>
        <v>0</v>
      </c>
    </row>
    <row r="65" spans="1:10" ht="12.75">
      <c r="A65" s="370" t="s">
        <v>72</v>
      </c>
      <c r="B65" s="336">
        <v>34486</v>
      </c>
      <c r="C65" s="329">
        <f t="shared" si="4"/>
        <v>0.9188566069439831</v>
      </c>
      <c r="D65" s="329">
        <f t="shared" si="1"/>
        <v>0.11215099353275629</v>
      </c>
      <c r="E65" s="324">
        <v>4702.8</v>
      </c>
      <c r="F65" s="324">
        <v>574</v>
      </c>
      <c r="G65" s="324">
        <v>5118.1</v>
      </c>
      <c r="H65" s="13">
        <v>-1</v>
      </c>
      <c r="I65" s="325">
        <f t="shared" si="2"/>
        <v>0</v>
      </c>
      <c r="J65" s="325">
        <f t="shared" si="3"/>
        <v>0</v>
      </c>
    </row>
    <row r="66" spans="1:10" ht="12.75">
      <c r="A66" s="370" t="s">
        <v>73</v>
      </c>
      <c r="B66" s="336">
        <v>34578</v>
      </c>
      <c r="C66" s="329">
        <f t="shared" si="4"/>
        <v>0.9194035594035594</v>
      </c>
      <c r="D66" s="329">
        <f t="shared" si="1"/>
        <v>0.11243867243867244</v>
      </c>
      <c r="E66" s="324">
        <v>4778.6</v>
      </c>
      <c r="F66" s="324">
        <v>584.4</v>
      </c>
      <c r="G66" s="324">
        <v>5197.5</v>
      </c>
      <c r="H66" s="13">
        <v>-1</v>
      </c>
      <c r="I66" s="325">
        <f t="shared" si="2"/>
        <v>0</v>
      </c>
      <c r="J66" s="325">
        <f t="shared" si="3"/>
        <v>0</v>
      </c>
    </row>
    <row r="67" spans="1:10" ht="12.75">
      <c r="A67" s="370" t="s">
        <v>74</v>
      </c>
      <c r="B67" s="336">
        <v>34669</v>
      </c>
      <c r="C67" s="329">
        <f t="shared" si="4"/>
        <v>0.915890498951465</v>
      </c>
      <c r="D67" s="329">
        <f t="shared" si="1"/>
        <v>0.11458313653624529</v>
      </c>
      <c r="E67" s="324">
        <v>4847.9</v>
      </c>
      <c r="F67" s="324">
        <v>606.5</v>
      </c>
      <c r="G67" s="324">
        <v>5293.1</v>
      </c>
      <c r="H67" s="13">
        <v>-1</v>
      </c>
      <c r="I67" s="325">
        <f t="shared" si="2"/>
        <v>0</v>
      </c>
      <c r="J67" s="325">
        <f t="shared" si="3"/>
        <v>0</v>
      </c>
    </row>
    <row r="68" spans="1:10" ht="12.75">
      <c r="A68" s="370" t="s">
        <v>75</v>
      </c>
      <c r="B68" s="336">
        <v>34759</v>
      </c>
      <c r="C68" s="329">
        <f t="shared" si="4"/>
        <v>0.9118092283541087</v>
      </c>
      <c r="D68" s="329">
        <f t="shared" si="1"/>
        <v>0.11151395092414362</v>
      </c>
      <c r="E68" s="324">
        <v>4879</v>
      </c>
      <c r="F68" s="324">
        <v>596.7</v>
      </c>
      <c r="G68" s="324">
        <v>5350.9</v>
      </c>
      <c r="H68" s="13">
        <v>-1</v>
      </c>
      <c r="I68" s="325">
        <f t="shared" si="2"/>
        <v>0</v>
      </c>
      <c r="J68" s="325">
        <f t="shared" si="3"/>
        <v>0</v>
      </c>
    </row>
    <row r="69" spans="1:10" ht="12.75">
      <c r="A69" s="370" t="s">
        <v>76</v>
      </c>
      <c r="B69" s="336">
        <v>34851</v>
      </c>
      <c r="C69" s="329">
        <f t="shared" si="4"/>
        <v>0.9200937447687071</v>
      </c>
      <c r="D69" s="329">
        <f t="shared" si="1"/>
        <v>0.11210311924557782</v>
      </c>
      <c r="E69" s="324">
        <v>4946.7</v>
      </c>
      <c r="F69" s="324">
        <v>602.7</v>
      </c>
      <c r="G69" s="324">
        <v>5376.3</v>
      </c>
      <c r="H69" s="13">
        <v>-1</v>
      </c>
      <c r="I69" s="325">
        <f t="shared" si="2"/>
        <v>0</v>
      </c>
      <c r="J69" s="325">
        <f t="shared" si="3"/>
        <v>0</v>
      </c>
    </row>
    <row r="70" spans="1:10" ht="12.75">
      <c r="A70" s="370" t="s">
        <v>77</v>
      </c>
      <c r="B70" s="336">
        <v>34943</v>
      </c>
      <c r="C70" s="329">
        <f t="shared" si="4"/>
        <v>0.9233292181828232</v>
      </c>
      <c r="D70" s="329">
        <f t="shared" si="1"/>
        <v>0.11396510106686812</v>
      </c>
      <c r="E70" s="324">
        <v>5011</v>
      </c>
      <c r="F70" s="324">
        <v>618.5</v>
      </c>
      <c r="G70" s="324">
        <v>5427.1</v>
      </c>
      <c r="H70" s="13">
        <v>-1</v>
      </c>
      <c r="I70" s="325">
        <f t="shared" si="2"/>
        <v>0</v>
      </c>
      <c r="J70" s="325">
        <f t="shared" si="3"/>
        <v>0</v>
      </c>
    </row>
    <row r="71" spans="1:10" ht="12.75">
      <c r="A71" s="370" t="s">
        <v>78</v>
      </c>
      <c r="B71" s="336">
        <v>35034</v>
      </c>
      <c r="C71" s="329">
        <f t="shared" si="4"/>
        <v>0.9247618004599714</v>
      </c>
      <c r="D71" s="329">
        <f t="shared" si="1"/>
        <v>0.11471908881831124</v>
      </c>
      <c r="E71" s="324">
        <v>5066.4</v>
      </c>
      <c r="F71" s="324">
        <v>628.5</v>
      </c>
      <c r="G71" s="324">
        <v>5478.6</v>
      </c>
      <c r="H71" s="13">
        <v>-1</v>
      </c>
      <c r="I71" s="325">
        <f t="shared" si="2"/>
        <v>0</v>
      </c>
      <c r="J71" s="325">
        <f t="shared" si="3"/>
        <v>0</v>
      </c>
    </row>
    <row r="72" spans="1:10" ht="12.75">
      <c r="A72" s="370" t="s">
        <v>79</v>
      </c>
      <c r="B72" s="336">
        <v>35125</v>
      </c>
      <c r="C72" s="329">
        <f aca="true" t="shared" si="5" ref="C72:C103">E72/G72</f>
        <v>0.9225580769575747</v>
      </c>
      <c r="D72" s="329">
        <f t="shared" si="1"/>
        <v>0.11410888868956857</v>
      </c>
      <c r="E72" s="324">
        <v>5142.8</v>
      </c>
      <c r="F72" s="324">
        <v>636.1</v>
      </c>
      <c r="G72" s="324">
        <v>5574.5</v>
      </c>
      <c r="H72" s="13">
        <v>-1</v>
      </c>
      <c r="I72" s="325">
        <f t="shared" si="2"/>
        <v>0</v>
      </c>
      <c r="J72" s="325">
        <f t="shared" si="3"/>
        <v>0</v>
      </c>
    </row>
    <row r="73" spans="1:10" ht="12.75">
      <c r="A73" s="370" t="s">
        <v>80</v>
      </c>
      <c r="B73" s="336">
        <v>35217</v>
      </c>
      <c r="C73" s="329">
        <f t="shared" si="5"/>
        <v>0.9249372414524626</v>
      </c>
      <c r="D73" s="329">
        <f aca="true" t="shared" si="6" ref="D73:D116">F73/G73</f>
        <v>0.11531662129194215</v>
      </c>
      <c r="E73" s="324">
        <v>5232</v>
      </c>
      <c r="F73" s="324">
        <v>652.3</v>
      </c>
      <c r="G73" s="324">
        <v>5656.6</v>
      </c>
      <c r="H73" s="13">
        <v>-1</v>
      </c>
      <c r="I73" s="325">
        <f aca="true" t="shared" si="7" ref="I73:I116">IF(H73=1,99999999,0)</f>
        <v>0</v>
      </c>
      <c r="J73" s="325">
        <f aca="true" t="shared" si="8" ref="J73:J111">IF(H73=-1,0,-99999999)</f>
        <v>0</v>
      </c>
    </row>
    <row r="74" spans="1:10" ht="12.75">
      <c r="A74" s="370" t="s">
        <v>81</v>
      </c>
      <c r="B74" s="336">
        <v>35309</v>
      </c>
      <c r="C74" s="329">
        <f t="shared" si="5"/>
        <v>0.92298559580969</v>
      </c>
      <c r="D74" s="329">
        <f t="shared" si="6"/>
        <v>0.11444783937145352</v>
      </c>
      <c r="E74" s="324">
        <v>5286.4</v>
      </c>
      <c r="F74" s="324">
        <v>655.5</v>
      </c>
      <c r="G74" s="324">
        <v>5727.5</v>
      </c>
      <c r="H74" s="13">
        <v>-1</v>
      </c>
      <c r="I74" s="325">
        <f t="shared" si="7"/>
        <v>0</v>
      </c>
      <c r="J74" s="325">
        <f t="shared" si="8"/>
        <v>0</v>
      </c>
    </row>
    <row r="75" spans="1:10" ht="12.75">
      <c r="A75" s="370" t="s">
        <v>82</v>
      </c>
      <c r="B75" s="336">
        <v>35400</v>
      </c>
      <c r="C75" s="329">
        <f t="shared" si="5"/>
        <v>0.9259399858506031</v>
      </c>
      <c r="D75" s="329">
        <f t="shared" si="6"/>
        <v>0.11497247769744447</v>
      </c>
      <c r="E75" s="324">
        <v>5366.1</v>
      </c>
      <c r="F75" s="324">
        <v>666.3</v>
      </c>
      <c r="G75" s="324">
        <v>5795.3</v>
      </c>
      <c r="H75" s="13">
        <v>-1</v>
      </c>
      <c r="I75" s="325">
        <f t="shared" si="7"/>
        <v>0</v>
      </c>
      <c r="J75" s="325">
        <f t="shared" si="8"/>
        <v>0</v>
      </c>
    </row>
    <row r="76" spans="1:10" ht="12.75">
      <c r="A76" s="370" t="s">
        <v>83</v>
      </c>
      <c r="B76" s="336">
        <v>35490</v>
      </c>
      <c r="C76" s="329">
        <f t="shared" si="5"/>
        <v>0.9270765984959337</v>
      </c>
      <c r="D76" s="329">
        <f t="shared" si="6"/>
        <v>0.11617381835505496</v>
      </c>
      <c r="E76" s="324">
        <v>5448.8</v>
      </c>
      <c r="F76" s="324">
        <v>682.8</v>
      </c>
      <c r="G76" s="324">
        <v>5877.4</v>
      </c>
      <c r="H76" s="13">
        <v>-1</v>
      </c>
      <c r="I76" s="325">
        <f t="shared" si="7"/>
        <v>0</v>
      </c>
      <c r="J76" s="325">
        <f t="shared" si="8"/>
        <v>0</v>
      </c>
    </row>
    <row r="77" spans="1:10" ht="12.75">
      <c r="A77" s="370" t="s">
        <v>84</v>
      </c>
      <c r="B77" s="336">
        <v>35582</v>
      </c>
      <c r="C77" s="329">
        <f t="shared" si="5"/>
        <v>0.9238465814341301</v>
      </c>
      <c r="D77" s="329">
        <f t="shared" si="6"/>
        <v>0.11349739754409015</v>
      </c>
      <c r="E77" s="324">
        <v>5484.6</v>
      </c>
      <c r="F77" s="324">
        <v>673.8</v>
      </c>
      <c r="G77" s="324">
        <v>5936.7</v>
      </c>
      <c r="H77" s="13">
        <v>-1</v>
      </c>
      <c r="I77" s="325">
        <f t="shared" si="7"/>
        <v>0</v>
      </c>
      <c r="J77" s="325">
        <f t="shared" si="8"/>
        <v>0</v>
      </c>
    </row>
    <row r="78" spans="1:10" ht="12.75">
      <c r="A78" s="370" t="s">
        <v>85</v>
      </c>
      <c r="B78" s="336">
        <v>35674</v>
      </c>
      <c r="C78" s="329">
        <f t="shared" si="5"/>
        <v>0.9284148285942068</v>
      </c>
      <c r="D78" s="329">
        <f t="shared" si="6"/>
        <v>0.11628022854105767</v>
      </c>
      <c r="E78" s="324">
        <v>5589.8</v>
      </c>
      <c r="F78" s="324">
        <v>700.1</v>
      </c>
      <c r="G78" s="324">
        <v>6020.8</v>
      </c>
      <c r="H78" s="13">
        <v>-1</v>
      </c>
      <c r="I78" s="325">
        <f t="shared" si="7"/>
        <v>0</v>
      </c>
      <c r="J78" s="325">
        <f t="shared" si="8"/>
        <v>0</v>
      </c>
    </row>
    <row r="79" spans="1:10" ht="12.75">
      <c r="A79" s="370" t="s">
        <v>86</v>
      </c>
      <c r="B79" s="336">
        <v>35765</v>
      </c>
      <c r="C79" s="329">
        <f t="shared" si="5"/>
        <v>0.9258067151376521</v>
      </c>
      <c r="D79" s="329">
        <f t="shared" si="6"/>
        <v>0.11665713585491382</v>
      </c>
      <c r="E79" s="324">
        <v>5666.4</v>
      </c>
      <c r="F79" s="324">
        <v>714</v>
      </c>
      <c r="G79" s="324">
        <v>6120.5</v>
      </c>
      <c r="H79" s="13">
        <v>-1</v>
      </c>
      <c r="I79" s="325">
        <f t="shared" si="7"/>
        <v>0</v>
      </c>
      <c r="J79" s="325">
        <f t="shared" si="8"/>
        <v>0</v>
      </c>
    </row>
    <row r="80" spans="1:10" ht="12.75">
      <c r="A80" s="370" t="s">
        <v>87</v>
      </c>
      <c r="B80" s="336">
        <v>35855</v>
      </c>
      <c r="C80" s="329">
        <f t="shared" si="5"/>
        <v>0.9164788439712911</v>
      </c>
      <c r="D80" s="329">
        <f t="shared" si="6"/>
        <v>0.11379657603222558</v>
      </c>
      <c r="E80" s="324">
        <v>5733.4</v>
      </c>
      <c r="F80" s="324">
        <v>711.9</v>
      </c>
      <c r="G80" s="324">
        <v>6255.9</v>
      </c>
      <c r="H80" s="13">
        <v>-1</v>
      </c>
      <c r="I80" s="325">
        <f t="shared" si="7"/>
        <v>0</v>
      </c>
      <c r="J80" s="325">
        <f t="shared" si="8"/>
        <v>0</v>
      </c>
    </row>
    <row r="81" spans="1:10" ht="12.75">
      <c r="A81" s="370" t="s">
        <v>88</v>
      </c>
      <c r="B81" s="336">
        <v>35947</v>
      </c>
      <c r="C81" s="329">
        <f t="shared" si="5"/>
        <v>0.9176589018041116</v>
      </c>
      <c r="D81" s="329">
        <f t="shared" si="6"/>
        <v>0.11636283561665382</v>
      </c>
      <c r="E81" s="324">
        <v>5834.2</v>
      </c>
      <c r="F81" s="324">
        <v>739.8</v>
      </c>
      <c r="G81" s="324">
        <v>6357.7</v>
      </c>
      <c r="H81" s="13">
        <v>-1</v>
      </c>
      <c r="I81" s="325">
        <f t="shared" si="7"/>
        <v>0</v>
      </c>
      <c r="J81" s="325">
        <f t="shared" si="8"/>
        <v>0</v>
      </c>
    </row>
    <row r="82" spans="1:10" ht="12.75">
      <c r="A82" s="370" t="s">
        <v>89</v>
      </c>
      <c r="B82" s="336">
        <v>36039</v>
      </c>
      <c r="C82" s="329">
        <f t="shared" si="5"/>
        <v>0.9187512600611032</v>
      </c>
      <c r="D82" s="329">
        <f t="shared" si="6"/>
        <v>0.11707324638265534</v>
      </c>
      <c r="E82" s="324">
        <v>5924.2</v>
      </c>
      <c r="F82" s="324">
        <v>754.9</v>
      </c>
      <c r="G82" s="324">
        <v>6448.1</v>
      </c>
      <c r="H82" s="13">
        <v>-1</v>
      </c>
      <c r="I82" s="325">
        <f t="shared" si="7"/>
        <v>0</v>
      </c>
      <c r="J82" s="325">
        <f t="shared" si="8"/>
        <v>0</v>
      </c>
    </row>
    <row r="83" spans="1:10" ht="12.75">
      <c r="A83" s="370" t="s">
        <v>90</v>
      </c>
      <c r="B83" s="336">
        <v>36130</v>
      </c>
      <c r="C83" s="329">
        <f t="shared" si="5"/>
        <v>0.9239662072032013</v>
      </c>
      <c r="D83" s="329">
        <f t="shared" si="6"/>
        <v>0.12177059536039006</v>
      </c>
      <c r="E83" s="324">
        <v>6026.2</v>
      </c>
      <c r="F83" s="324">
        <v>794.2</v>
      </c>
      <c r="G83" s="324">
        <v>6522.1</v>
      </c>
      <c r="H83" s="13">
        <v>-1</v>
      </c>
      <c r="I83" s="325">
        <f t="shared" si="7"/>
        <v>0</v>
      </c>
      <c r="J83" s="325">
        <f t="shared" si="8"/>
        <v>0</v>
      </c>
    </row>
    <row r="84" spans="1:10" ht="12.75">
      <c r="A84" s="370" t="s">
        <v>91</v>
      </c>
      <c r="B84" s="336">
        <v>36220</v>
      </c>
      <c r="C84" s="329">
        <f t="shared" si="5"/>
        <v>0.9263667693989402</v>
      </c>
      <c r="D84" s="329">
        <f t="shared" si="6"/>
        <v>0.11920992302670534</v>
      </c>
      <c r="E84" s="324">
        <v>6101.7</v>
      </c>
      <c r="F84" s="324">
        <v>785.2</v>
      </c>
      <c r="G84" s="324">
        <v>6586.7</v>
      </c>
      <c r="H84" s="13">
        <v>-1</v>
      </c>
      <c r="I84" s="325">
        <f t="shared" si="7"/>
        <v>0</v>
      </c>
      <c r="J84" s="325">
        <f t="shared" si="8"/>
        <v>0</v>
      </c>
    </row>
    <row r="85" spans="1:10" ht="12.75">
      <c r="A85" s="370" t="s">
        <v>92</v>
      </c>
      <c r="B85" s="336">
        <v>36312</v>
      </c>
      <c r="C85" s="329">
        <f t="shared" si="5"/>
        <v>0.9395354442201668</v>
      </c>
      <c r="D85" s="329">
        <f t="shared" si="6"/>
        <v>0.1232940680263911</v>
      </c>
      <c r="E85" s="324">
        <v>6237.2</v>
      </c>
      <c r="F85" s="324">
        <v>818.5</v>
      </c>
      <c r="G85" s="324">
        <v>6638.6</v>
      </c>
      <c r="H85" s="13">
        <v>-1</v>
      </c>
      <c r="I85" s="325">
        <f t="shared" si="7"/>
        <v>0</v>
      </c>
      <c r="J85" s="325">
        <f t="shared" si="8"/>
        <v>0</v>
      </c>
    </row>
    <row r="86" spans="1:10" ht="12.75">
      <c r="A86" s="370" t="s">
        <v>93</v>
      </c>
      <c r="B86" s="336">
        <v>36404</v>
      </c>
      <c r="C86" s="329">
        <f t="shared" si="5"/>
        <v>0.9446945529352136</v>
      </c>
      <c r="D86" s="329">
        <f t="shared" si="6"/>
        <v>0.12414656688828597</v>
      </c>
      <c r="E86" s="324">
        <v>6337.2</v>
      </c>
      <c r="F86" s="324">
        <v>832.8</v>
      </c>
      <c r="G86" s="324">
        <v>6708.2</v>
      </c>
      <c r="H86" s="13">
        <v>-1</v>
      </c>
      <c r="I86" s="325">
        <f t="shared" si="7"/>
        <v>0</v>
      </c>
      <c r="J86" s="325">
        <f t="shared" si="8"/>
        <v>0</v>
      </c>
    </row>
    <row r="87" spans="1:10" ht="12.75">
      <c r="A87" s="370" t="s">
        <v>94</v>
      </c>
      <c r="B87" s="336">
        <v>36495</v>
      </c>
      <c r="C87" s="329">
        <f t="shared" si="5"/>
        <v>0.9426689258274663</v>
      </c>
      <c r="D87" s="329">
        <f t="shared" si="6"/>
        <v>0.12183401010779703</v>
      </c>
      <c r="E87" s="324">
        <v>6453.7</v>
      </c>
      <c r="F87" s="324">
        <v>834.1</v>
      </c>
      <c r="G87" s="324">
        <v>6846.2</v>
      </c>
      <c r="H87" s="13">
        <v>-1</v>
      </c>
      <c r="I87" s="325">
        <f t="shared" si="7"/>
        <v>0</v>
      </c>
      <c r="J87" s="325">
        <f t="shared" si="8"/>
        <v>0</v>
      </c>
    </row>
    <row r="88" spans="1:10" ht="12.75">
      <c r="A88" s="370" t="s">
        <v>95</v>
      </c>
      <c r="B88" s="336">
        <v>36586</v>
      </c>
      <c r="C88" s="329">
        <f t="shared" si="5"/>
        <v>0.9369191976427924</v>
      </c>
      <c r="D88" s="329">
        <f t="shared" si="6"/>
        <v>0.12422087488667272</v>
      </c>
      <c r="E88" s="324">
        <v>6613.9</v>
      </c>
      <c r="F88" s="324">
        <v>876.9</v>
      </c>
      <c r="G88" s="324">
        <v>7059.2</v>
      </c>
      <c r="H88" s="13">
        <v>-1</v>
      </c>
      <c r="I88" s="325">
        <f t="shared" si="7"/>
        <v>0</v>
      </c>
      <c r="J88" s="325">
        <f t="shared" si="8"/>
        <v>0</v>
      </c>
    </row>
    <row r="89" spans="1:10" ht="12.75">
      <c r="A89" s="370" t="s">
        <v>96</v>
      </c>
      <c r="B89" s="336">
        <v>36678</v>
      </c>
      <c r="C89" s="329">
        <f t="shared" si="5"/>
        <v>0.9365512798969362</v>
      </c>
      <c r="D89" s="329">
        <f t="shared" si="6"/>
        <v>0.11961575085419818</v>
      </c>
      <c r="E89" s="324">
        <v>6688.1</v>
      </c>
      <c r="F89" s="324">
        <v>854.2</v>
      </c>
      <c r="G89" s="324">
        <v>7141.2</v>
      </c>
      <c r="H89" s="13">
        <v>-1</v>
      </c>
      <c r="I89" s="325">
        <f t="shared" si="7"/>
        <v>0</v>
      </c>
      <c r="J89" s="325">
        <f t="shared" si="8"/>
        <v>0</v>
      </c>
    </row>
    <row r="90" spans="1:10" ht="12.75">
      <c r="A90" s="370" t="s">
        <v>97</v>
      </c>
      <c r="B90" s="336">
        <v>36770</v>
      </c>
      <c r="C90" s="329">
        <f t="shared" si="5"/>
        <v>0.9335984806781901</v>
      </c>
      <c r="D90" s="329">
        <f t="shared" si="6"/>
        <v>0.11853187272927447</v>
      </c>
      <c r="E90" s="324">
        <v>6783.9</v>
      </c>
      <c r="F90" s="324">
        <v>861.3</v>
      </c>
      <c r="G90" s="324">
        <v>7266.4</v>
      </c>
      <c r="H90" s="13">
        <v>-1</v>
      </c>
      <c r="I90" s="325">
        <f t="shared" si="7"/>
        <v>0</v>
      </c>
      <c r="J90" s="325">
        <f t="shared" si="8"/>
        <v>0</v>
      </c>
    </row>
    <row r="91" spans="1:10" ht="12.75">
      <c r="A91" s="370" t="s">
        <v>98</v>
      </c>
      <c r="B91" s="336">
        <v>36861</v>
      </c>
      <c r="C91" s="329">
        <f t="shared" si="5"/>
        <v>0.9401173847016815</v>
      </c>
      <c r="D91" s="329">
        <f t="shared" si="6"/>
        <v>0.1177814565006225</v>
      </c>
      <c r="E91" s="324">
        <v>6871.6</v>
      </c>
      <c r="F91" s="324">
        <v>860.9</v>
      </c>
      <c r="G91" s="324">
        <v>7309.3</v>
      </c>
      <c r="H91" s="13">
        <v>-1</v>
      </c>
      <c r="I91" s="325">
        <f t="shared" si="7"/>
        <v>0</v>
      </c>
      <c r="J91" s="325">
        <f t="shared" si="8"/>
        <v>0</v>
      </c>
    </row>
    <row r="92" spans="1:10" ht="12.75">
      <c r="A92" s="370" t="s">
        <v>99</v>
      </c>
      <c r="B92" s="336">
        <v>36951</v>
      </c>
      <c r="C92" s="329">
        <f t="shared" si="5"/>
        <v>0.9409775300658811</v>
      </c>
      <c r="D92" s="329">
        <f t="shared" si="6"/>
        <v>0.1179773000906373</v>
      </c>
      <c r="E92" s="324">
        <v>6955.8</v>
      </c>
      <c r="F92" s="324">
        <v>872.1</v>
      </c>
      <c r="G92" s="324">
        <v>7392.1</v>
      </c>
      <c r="H92" s="13">
        <v>1</v>
      </c>
      <c r="I92" s="325">
        <f t="shared" si="7"/>
        <v>99999999</v>
      </c>
      <c r="J92" s="325">
        <f t="shared" si="8"/>
        <v>-99999999</v>
      </c>
    </row>
    <row r="93" spans="1:10" ht="12.75">
      <c r="A93" s="370" t="s">
        <v>100</v>
      </c>
      <c r="B93" s="336">
        <v>37043</v>
      </c>
      <c r="C93" s="329">
        <f t="shared" si="5"/>
        <v>0.9473378692154003</v>
      </c>
      <c r="D93" s="329">
        <f t="shared" si="6"/>
        <v>0.11673146498191048</v>
      </c>
      <c r="E93" s="324">
        <v>7017.5</v>
      </c>
      <c r="F93" s="324">
        <v>864.7</v>
      </c>
      <c r="G93" s="324">
        <v>7407.6</v>
      </c>
      <c r="H93" s="13">
        <v>1</v>
      </c>
      <c r="I93" s="325">
        <f t="shared" si="7"/>
        <v>99999999</v>
      </c>
      <c r="J93" s="325">
        <f t="shared" si="8"/>
        <v>-99999999</v>
      </c>
    </row>
    <row r="94" spans="1:10" ht="12.75">
      <c r="A94" s="370" t="s">
        <v>101</v>
      </c>
      <c r="B94" s="336">
        <v>37135</v>
      </c>
      <c r="C94" s="329">
        <f t="shared" si="5"/>
        <v>0.9259720837487537</v>
      </c>
      <c r="D94" s="329">
        <f t="shared" si="6"/>
        <v>0.1134884819226531</v>
      </c>
      <c r="E94" s="324">
        <v>7058.5</v>
      </c>
      <c r="F94" s="324">
        <v>865.1</v>
      </c>
      <c r="G94" s="324">
        <v>7622.8</v>
      </c>
      <c r="H94" s="13">
        <v>1</v>
      </c>
      <c r="I94" s="325">
        <f t="shared" si="7"/>
        <v>99999999</v>
      </c>
      <c r="J94" s="325">
        <f t="shared" si="8"/>
        <v>-99999999</v>
      </c>
    </row>
    <row r="95" spans="1:10" ht="12.75">
      <c r="A95" s="370" t="s">
        <v>102</v>
      </c>
      <c r="B95" s="336">
        <v>37226</v>
      </c>
      <c r="C95" s="329">
        <f t="shared" si="5"/>
        <v>0.9552944928768871</v>
      </c>
      <c r="D95" s="329">
        <f t="shared" si="6"/>
        <v>0.12396342759940462</v>
      </c>
      <c r="E95" s="324">
        <v>7188.4</v>
      </c>
      <c r="F95" s="324">
        <v>932.8</v>
      </c>
      <c r="G95" s="324">
        <v>7524.8</v>
      </c>
      <c r="H95" s="13">
        <v>1</v>
      </c>
      <c r="I95" s="325">
        <f t="shared" si="7"/>
        <v>99999999</v>
      </c>
      <c r="J95" s="325">
        <f t="shared" si="8"/>
        <v>-99999999</v>
      </c>
    </row>
    <row r="96" spans="1:10" ht="12.75">
      <c r="A96" s="370" t="s">
        <v>103</v>
      </c>
      <c r="B96" s="336">
        <v>37316</v>
      </c>
      <c r="C96" s="329">
        <f t="shared" si="5"/>
        <v>0.9327614010191576</v>
      </c>
      <c r="D96" s="329">
        <f t="shared" si="6"/>
        <v>0.1180674708121009</v>
      </c>
      <c r="E96" s="324">
        <v>7230.3</v>
      </c>
      <c r="F96" s="324">
        <v>915.2</v>
      </c>
      <c r="G96" s="324">
        <v>7751.5</v>
      </c>
      <c r="H96" s="13">
        <v>-1</v>
      </c>
      <c r="I96" s="325">
        <f t="shared" si="7"/>
        <v>0</v>
      </c>
      <c r="J96" s="325">
        <f t="shared" si="8"/>
        <v>0</v>
      </c>
    </row>
    <row r="97" spans="1:10" ht="12.75">
      <c r="A97" s="370" t="s">
        <v>104</v>
      </c>
      <c r="B97" s="336">
        <v>37408</v>
      </c>
      <c r="C97" s="329">
        <f t="shared" si="5"/>
        <v>0.9338536286774551</v>
      </c>
      <c r="D97" s="329">
        <f t="shared" si="6"/>
        <v>0.1171812234591989</v>
      </c>
      <c r="E97" s="324">
        <v>7323</v>
      </c>
      <c r="F97" s="324">
        <v>918.9</v>
      </c>
      <c r="G97" s="324">
        <v>7841.7</v>
      </c>
      <c r="H97" s="13">
        <v>-1</v>
      </c>
      <c r="I97" s="325">
        <f t="shared" si="7"/>
        <v>0</v>
      </c>
      <c r="J97" s="325">
        <f t="shared" si="8"/>
        <v>0</v>
      </c>
    </row>
    <row r="98" spans="1:10" ht="12.75">
      <c r="A98" s="370" t="s">
        <v>105</v>
      </c>
      <c r="B98" s="336">
        <v>37500</v>
      </c>
      <c r="C98" s="329">
        <f t="shared" si="5"/>
        <v>0.9427945037856579</v>
      </c>
      <c r="D98" s="329">
        <f t="shared" si="6"/>
        <v>0.11982817957019401</v>
      </c>
      <c r="E98" s="324">
        <v>7396.6</v>
      </c>
      <c r="F98" s="324">
        <v>940.1</v>
      </c>
      <c r="G98" s="324">
        <v>7845.4</v>
      </c>
      <c r="H98" s="13">
        <v>-1</v>
      </c>
      <c r="I98" s="325">
        <f t="shared" si="7"/>
        <v>0</v>
      </c>
      <c r="J98" s="325">
        <f t="shared" si="8"/>
        <v>0</v>
      </c>
    </row>
    <row r="99" spans="1:10" ht="12.75">
      <c r="A99" s="370" t="s">
        <v>106</v>
      </c>
      <c r="B99" s="336">
        <v>37591</v>
      </c>
      <c r="C99" s="329">
        <f t="shared" si="5"/>
        <v>0.9456208685943388</v>
      </c>
      <c r="D99" s="329">
        <f t="shared" si="6"/>
        <v>0.11691640128398696</v>
      </c>
      <c r="E99" s="324">
        <v>7453.1</v>
      </c>
      <c r="F99" s="324">
        <v>921.5</v>
      </c>
      <c r="G99" s="324">
        <v>7881.7</v>
      </c>
      <c r="H99" s="13">
        <v>-1</v>
      </c>
      <c r="I99" s="325">
        <f t="shared" si="7"/>
        <v>0</v>
      </c>
      <c r="J99" s="325">
        <f t="shared" si="8"/>
        <v>0</v>
      </c>
    </row>
    <row r="100" spans="1:10" ht="12.75">
      <c r="A100" s="370" t="s">
        <v>107</v>
      </c>
      <c r="B100" s="336">
        <v>37681</v>
      </c>
      <c r="C100" s="329">
        <f t="shared" si="5"/>
        <v>0.9464108833301987</v>
      </c>
      <c r="D100" s="329">
        <f t="shared" si="6"/>
        <v>0.1142875054855495</v>
      </c>
      <c r="E100" s="324">
        <v>7548.1</v>
      </c>
      <c r="F100" s="324">
        <v>911.5</v>
      </c>
      <c r="G100" s="324">
        <v>7975.5</v>
      </c>
      <c r="H100" s="13">
        <v>-1</v>
      </c>
      <c r="I100" s="325">
        <f t="shared" si="7"/>
        <v>0</v>
      </c>
      <c r="J100" s="325">
        <f t="shared" si="8"/>
        <v>0</v>
      </c>
    </row>
    <row r="101" spans="1:10" ht="12.75">
      <c r="A101" s="370" t="s">
        <v>108</v>
      </c>
      <c r="B101" s="336">
        <v>37773</v>
      </c>
      <c r="C101" s="329">
        <f t="shared" si="5"/>
        <v>0.9432217221425391</v>
      </c>
      <c r="D101" s="329">
        <f t="shared" si="6"/>
        <v>0.11589346654137196</v>
      </c>
      <c r="E101" s="324">
        <v>7628.4</v>
      </c>
      <c r="F101" s="324">
        <v>937.3</v>
      </c>
      <c r="G101" s="324">
        <v>8087.6</v>
      </c>
      <c r="H101" s="13">
        <v>-1</v>
      </c>
      <c r="I101" s="325">
        <f t="shared" si="7"/>
        <v>0</v>
      </c>
      <c r="J101" s="325">
        <f t="shared" si="8"/>
        <v>0</v>
      </c>
    </row>
    <row r="102" spans="1:10" ht="12.75">
      <c r="A102" s="370" t="s">
        <v>109</v>
      </c>
      <c r="B102" s="336">
        <v>37865</v>
      </c>
      <c r="C102" s="329">
        <f t="shared" si="5"/>
        <v>0.9420893354315458</v>
      </c>
      <c r="D102" s="329">
        <f t="shared" si="6"/>
        <v>0.11674131461082193</v>
      </c>
      <c r="E102" s="324">
        <v>7782.6</v>
      </c>
      <c r="F102" s="324">
        <v>964.4</v>
      </c>
      <c r="G102" s="324">
        <v>8261</v>
      </c>
      <c r="H102" s="13">
        <v>-1</v>
      </c>
      <c r="I102" s="325">
        <f t="shared" si="7"/>
        <v>0</v>
      </c>
      <c r="J102" s="325">
        <f t="shared" si="8"/>
        <v>0</v>
      </c>
    </row>
    <row r="103" spans="1:10" ht="12.75">
      <c r="A103" s="370" t="s">
        <v>110</v>
      </c>
      <c r="B103" s="336">
        <v>37956</v>
      </c>
      <c r="C103" s="329">
        <f t="shared" si="5"/>
        <v>0.9434662503002642</v>
      </c>
      <c r="D103" s="329">
        <f t="shared" si="6"/>
        <v>0.11498919048762911</v>
      </c>
      <c r="E103" s="324">
        <v>7855.3</v>
      </c>
      <c r="F103" s="324">
        <v>957.4</v>
      </c>
      <c r="G103" s="324">
        <v>8326</v>
      </c>
      <c r="H103" s="13">
        <v>-1</v>
      </c>
      <c r="I103" s="325">
        <f t="shared" si="7"/>
        <v>0</v>
      </c>
      <c r="J103" s="325">
        <f t="shared" si="8"/>
        <v>0</v>
      </c>
    </row>
    <row r="104" spans="1:10" ht="12.75">
      <c r="A104" s="370" t="s">
        <v>111</v>
      </c>
      <c r="B104" s="336">
        <v>38047</v>
      </c>
      <c r="C104" s="329">
        <f aca="true" t="shared" si="9" ref="C104:C116">E104/G104</f>
        <v>0.9453405017921147</v>
      </c>
      <c r="D104" s="329">
        <f t="shared" si="6"/>
        <v>0.11454206753442746</v>
      </c>
      <c r="E104" s="324">
        <v>8018</v>
      </c>
      <c r="F104" s="324">
        <v>971.5</v>
      </c>
      <c r="G104" s="324">
        <v>8481.6</v>
      </c>
      <c r="H104" s="13">
        <v>-1</v>
      </c>
      <c r="I104" s="325">
        <f t="shared" si="7"/>
        <v>0</v>
      </c>
      <c r="J104" s="325">
        <f t="shared" si="8"/>
        <v>0</v>
      </c>
    </row>
    <row r="105" spans="1:10" ht="12.75">
      <c r="A105" s="370" t="s">
        <v>112</v>
      </c>
      <c r="B105" s="336">
        <v>38139</v>
      </c>
      <c r="C105" s="329">
        <f t="shared" si="9"/>
        <v>0.9466719336361841</v>
      </c>
      <c r="D105" s="329">
        <f t="shared" si="6"/>
        <v>0.11341799212278235</v>
      </c>
      <c r="E105" s="324">
        <v>8148.1</v>
      </c>
      <c r="F105" s="324">
        <v>976.2</v>
      </c>
      <c r="G105" s="324">
        <v>8607.1</v>
      </c>
      <c r="H105" s="13">
        <v>-1</v>
      </c>
      <c r="I105" s="325">
        <f t="shared" si="7"/>
        <v>0</v>
      </c>
      <c r="J105" s="325">
        <f t="shared" si="8"/>
        <v>0</v>
      </c>
    </row>
    <row r="106" spans="1:10" ht="12.75">
      <c r="A106" s="370" t="s">
        <v>113</v>
      </c>
      <c r="B106" s="336">
        <v>38231</v>
      </c>
      <c r="C106" s="329">
        <f t="shared" si="9"/>
        <v>0.949312566762</v>
      </c>
      <c r="D106" s="329">
        <f t="shared" si="6"/>
        <v>0.11381413459219186</v>
      </c>
      <c r="E106" s="324">
        <v>8265</v>
      </c>
      <c r="F106" s="324">
        <v>990.9</v>
      </c>
      <c r="G106" s="324">
        <v>8706.3</v>
      </c>
      <c r="H106" s="13">
        <v>-1</v>
      </c>
      <c r="I106" s="325">
        <f t="shared" si="7"/>
        <v>0</v>
      </c>
      <c r="J106" s="325">
        <f t="shared" si="8"/>
        <v>0</v>
      </c>
    </row>
    <row r="107" spans="1:10" ht="12.75">
      <c r="A107" s="370" t="s">
        <v>114</v>
      </c>
      <c r="B107" s="336">
        <v>38322</v>
      </c>
      <c r="C107" s="329">
        <f t="shared" si="9"/>
        <v>0.9421802221426011</v>
      </c>
      <c r="D107" s="329">
        <f t="shared" si="6"/>
        <v>0.1126836259405231</v>
      </c>
      <c r="E107" s="324">
        <v>8414.8</v>
      </c>
      <c r="F107" s="324">
        <v>1006.4</v>
      </c>
      <c r="G107" s="324">
        <v>8931.2</v>
      </c>
      <c r="H107" s="13">
        <v>-1</v>
      </c>
      <c r="I107" s="325">
        <f t="shared" si="7"/>
        <v>0</v>
      </c>
      <c r="J107" s="325">
        <f t="shared" si="8"/>
        <v>0</v>
      </c>
    </row>
    <row r="108" spans="1:10" ht="12.75">
      <c r="A108" s="370" t="s">
        <v>115</v>
      </c>
      <c r="B108" s="336">
        <v>38412</v>
      </c>
      <c r="C108" s="329">
        <f t="shared" si="9"/>
        <v>0.9582494460628284</v>
      </c>
      <c r="D108" s="329">
        <f t="shared" si="6"/>
        <v>0.11394796927195223</v>
      </c>
      <c r="E108" s="324">
        <v>8519.7</v>
      </c>
      <c r="F108" s="324">
        <v>1013.1</v>
      </c>
      <c r="G108" s="324">
        <v>8890.9</v>
      </c>
      <c r="H108" s="13">
        <v>-1</v>
      </c>
      <c r="I108" s="325">
        <f t="shared" si="7"/>
        <v>0</v>
      </c>
      <c r="J108" s="325">
        <f t="shared" si="8"/>
        <v>0</v>
      </c>
    </row>
    <row r="109" spans="1:10" ht="12.75">
      <c r="A109" s="370" t="s">
        <v>116</v>
      </c>
      <c r="B109" s="336">
        <v>38504</v>
      </c>
      <c r="C109" s="329">
        <f t="shared" si="9"/>
        <v>0.9671003489525848</v>
      </c>
      <c r="D109" s="329">
        <f t="shared" si="6"/>
        <v>0.11620232560732241</v>
      </c>
      <c r="E109" s="324">
        <v>8674.6</v>
      </c>
      <c r="F109" s="324">
        <v>1042.3</v>
      </c>
      <c r="G109" s="324">
        <v>8969.7</v>
      </c>
      <c r="H109" s="13">
        <v>-1</v>
      </c>
      <c r="I109" s="325">
        <f t="shared" si="7"/>
        <v>0</v>
      </c>
      <c r="J109" s="325">
        <f t="shared" si="8"/>
        <v>0</v>
      </c>
    </row>
    <row r="110" spans="1:10" ht="12.75">
      <c r="A110" s="370" t="s">
        <v>117</v>
      </c>
      <c r="B110" s="336">
        <v>38596</v>
      </c>
      <c r="C110" s="329">
        <f t="shared" si="9"/>
        <v>0.9778507244935175</v>
      </c>
      <c r="D110" s="329">
        <f t="shared" si="6"/>
        <v>0.11685842810880112</v>
      </c>
      <c r="E110" s="324">
        <v>8847.3</v>
      </c>
      <c r="F110" s="324">
        <v>1057.3</v>
      </c>
      <c r="G110" s="324">
        <v>9047.7</v>
      </c>
      <c r="H110" s="13">
        <v>-1</v>
      </c>
      <c r="I110" s="325">
        <f t="shared" si="7"/>
        <v>0</v>
      </c>
      <c r="J110" s="325">
        <f t="shared" si="8"/>
        <v>0</v>
      </c>
    </row>
    <row r="111" spans="1:10" ht="12.75">
      <c r="A111" s="370" t="s">
        <v>118</v>
      </c>
      <c r="B111" s="336">
        <v>38687</v>
      </c>
      <c r="C111" s="329">
        <f t="shared" si="9"/>
        <v>0.9666201102196813</v>
      </c>
      <c r="D111" s="329">
        <f t="shared" si="6"/>
        <v>0.11039291475839369</v>
      </c>
      <c r="E111" s="324">
        <v>8927.8</v>
      </c>
      <c r="F111" s="324">
        <v>1019.6</v>
      </c>
      <c r="G111" s="324">
        <v>9236.1</v>
      </c>
      <c r="H111" s="13">
        <v>-1</v>
      </c>
      <c r="I111" s="325">
        <f t="shared" si="7"/>
        <v>0</v>
      </c>
      <c r="J111" s="325">
        <f t="shared" si="8"/>
        <v>0</v>
      </c>
    </row>
    <row r="112" spans="1:10" ht="12.75">
      <c r="A112" s="370" t="s">
        <v>840</v>
      </c>
      <c r="B112" s="336">
        <v>38777</v>
      </c>
      <c r="C112" s="329">
        <f t="shared" si="9"/>
        <v>0.9670245398773007</v>
      </c>
      <c r="D112" s="329">
        <f t="shared" si="6"/>
        <v>0.11333716768916155</v>
      </c>
      <c r="E112" s="324">
        <v>9079.2</v>
      </c>
      <c r="F112" s="324">
        <v>1064.1</v>
      </c>
      <c r="G112" s="324">
        <v>9388.8</v>
      </c>
      <c r="H112" s="13">
        <v>-1</v>
      </c>
      <c r="I112" s="325">
        <f t="shared" si="7"/>
        <v>0</v>
      </c>
      <c r="J112" s="325">
        <f>IF(H112=-1,0,-99999999)</f>
        <v>0</v>
      </c>
    </row>
    <row r="113" spans="1:10" ht="12.75">
      <c r="A113" s="370" t="s">
        <v>841</v>
      </c>
      <c r="B113" s="336">
        <v>38869</v>
      </c>
      <c r="C113" s="329">
        <f t="shared" si="9"/>
        <v>0.9769113505960069</v>
      </c>
      <c r="D113" s="329">
        <f t="shared" si="6"/>
        <v>0.11240498824924307</v>
      </c>
      <c r="E113" s="324">
        <v>9228.1</v>
      </c>
      <c r="F113" s="324">
        <v>1061.8</v>
      </c>
      <c r="G113" s="324">
        <v>9446.2</v>
      </c>
      <c r="H113" s="13">
        <v>-1</v>
      </c>
      <c r="I113" s="325">
        <f t="shared" si="7"/>
        <v>0</v>
      </c>
      <c r="J113" s="325">
        <f>IF(H113=-1,0,-99999999)</f>
        <v>0</v>
      </c>
    </row>
    <row r="114" spans="1:10" ht="12.75">
      <c r="A114" s="370" t="s">
        <v>842</v>
      </c>
      <c r="B114" s="336">
        <v>38961</v>
      </c>
      <c r="C114" s="329">
        <f t="shared" si="9"/>
        <v>0.9759528035919391</v>
      </c>
      <c r="D114" s="329">
        <f t="shared" si="6"/>
        <v>0.11230030280881279</v>
      </c>
      <c r="E114" s="324">
        <v>9346.7</v>
      </c>
      <c r="F114" s="324">
        <v>1075.5</v>
      </c>
      <c r="G114" s="324">
        <v>9577</v>
      </c>
      <c r="H114" s="13">
        <v>-1</v>
      </c>
      <c r="I114" s="325">
        <f t="shared" si="7"/>
        <v>0</v>
      </c>
      <c r="J114" s="325">
        <f>IF(H114=-1,0,-99999999)</f>
        <v>0</v>
      </c>
    </row>
    <row r="115" spans="1:10" ht="12.75">
      <c r="A115" s="370" t="s">
        <v>843</v>
      </c>
      <c r="B115" s="336">
        <v>39052</v>
      </c>
      <c r="C115" s="329">
        <f t="shared" si="9"/>
        <v>0.9734270069222026</v>
      </c>
      <c r="D115" s="329">
        <f t="shared" si="6"/>
        <v>0.11156111168509143</v>
      </c>
      <c r="E115" s="324">
        <v>9421.8</v>
      </c>
      <c r="F115" s="324">
        <v>1079.8</v>
      </c>
      <c r="G115" s="324">
        <v>9679</v>
      </c>
      <c r="H115" s="13">
        <v>-1</v>
      </c>
      <c r="I115" s="325">
        <f t="shared" si="7"/>
        <v>0</v>
      </c>
      <c r="J115" s="325">
        <f>IF(H115=-1,0,-99999999)</f>
        <v>0</v>
      </c>
    </row>
    <row r="116" spans="1:10" ht="12.75">
      <c r="A116" s="370" t="s">
        <v>920</v>
      </c>
      <c r="B116" s="336">
        <v>39142</v>
      </c>
      <c r="C116" s="329">
        <f t="shared" si="9"/>
        <v>0.9719063545150501</v>
      </c>
      <c r="D116" s="329">
        <f t="shared" si="6"/>
        <v>0.11085436302827607</v>
      </c>
      <c r="E116" s="324">
        <v>9589.8</v>
      </c>
      <c r="F116" s="324">
        <v>1093.8</v>
      </c>
      <c r="G116" s="324">
        <v>9867</v>
      </c>
      <c r="H116" s="13">
        <v>-1</v>
      </c>
      <c r="I116" s="325">
        <f t="shared" si="7"/>
        <v>0</v>
      </c>
      <c r="J116" s="325">
        <f>IF(H116=-1,0,-99999999)</f>
        <v>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Reserve Bank of St. Louis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h1eal01</dc:creator>
  <cp:keywords/>
  <dc:description/>
  <cp:lastModifiedBy>Heidi Beyer</cp:lastModifiedBy>
  <dcterms:created xsi:type="dcterms:W3CDTF">2006-03-06T16:04:21Z</dcterms:created>
  <dcterms:modified xsi:type="dcterms:W3CDTF">2007-10-19T18:09:50Z</dcterms:modified>
  <cp:category/>
  <cp:version/>
  <cp:contentType/>
  <cp:contentStatus/>
</cp:coreProperties>
</file>