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990" tabRatio="824" activeTab="0"/>
  </bookViews>
  <sheets>
    <sheet name="ReadMe" sheetId="1" r:id="rId1"/>
    <sheet name="Data for Figure 1 and 5" sheetId="2" r:id="rId2"/>
    <sheet name="Figure 1" sheetId="3" r:id="rId3"/>
    <sheet name="Figure 5" sheetId="4" r:id="rId4"/>
    <sheet name="Data for Figure 2" sheetId="5" r:id="rId5"/>
    <sheet name="Figure 2" sheetId="6" r:id="rId6"/>
    <sheet name="Data for Figure 3" sheetId="7" r:id="rId7"/>
    <sheet name="Figure 3" sheetId="8" r:id="rId8"/>
    <sheet name="Data for Figure 4" sheetId="9" r:id="rId9"/>
    <sheet name="Figure 4" sheetId="10" r:id="rId10"/>
    <sheet name="Data for Table 1" sheetId="11" r:id="rId11"/>
    <sheet name="Table 1" sheetId="12" r:id="rId12"/>
  </sheets>
  <definedNames/>
  <calcPr fullCalcOnLoad="1"/>
</workbook>
</file>

<file path=xl/sharedStrings.xml><?xml version="1.0" encoding="utf-8"?>
<sst xmlns="http://schemas.openxmlformats.org/spreadsheetml/2006/main" count="145" uniqueCount="103">
  <si>
    <t>SF208</t>
  </si>
  <si>
    <t>SF209</t>
  </si>
  <si>
    <t>SF211</t>
  </si>
  <si>
    <t>SF216</t>
  </si>
  <si>
    <t>SF217</t>
  </si>
  <si>
    <t>Date</t>
  </si>
  <si>
    <t>Total</t>
  </si>
  <si>
    <t>Credit by the Banking Sector. Millions of Pesos (1,000,000s)</t>
  </si>
  <si>
    <t>M1</t>
  </si>
  <si>
    <t>M4</t>
  </si>
  <si>
    <t>M1/GDP</t>
  </si>
  <si>
    <t>M4/GDP</t>
  </si>
  <si>
    <t xml:space="preserve">BBVA Bancomer </t>
  </si>
  <si>
    <t xml:space="preserve">Banamex </t>
  </si>
  <si>
    <t xml:space="preserve">Santander </t>
  </si>
  <si>
    <t xml:space="preserve">HSBC </t>
  </si>
  <si>
    <t xml:space="preserve">Mercantil del Norte </t>
  </si>
  <si>
    <t xml:space="preserve">Scotiabank Inverlat </t>
  </si>
  <si>
    <t xml:space="preserve">Inbursa </t>
  </si>
  <si>
    <t xml:space="preserve">I.N.G. Bank </t>
  </si>
  <si>
    <t xml:space="preserve">Del Bajío </t>
  </si>
  <si>
    <t xml:space="preserve">Banco Azteca </t>
  </si>
  <si>
    <t xml:space="preserve">J. P. Morgan </t>
  </si>
  <si>
    <t xml:space="preserve">Bank of America </t>
  </si>
  <si>
    <t xml:space="preserve">IXE </t>
  </si>
  <si>
    <t xml:space="preserve">Interacciones </t>
  </si>
  <si>
    <t xml:space="preserve">Afirme </t>
  </si>
  <si>
    <t xml:space="preserve">American Express </t>
  </si>
  <si>
    <t xml:space="preserve">Invex </t>
  </si>
  <si>
    <t xml:space="preserve">Banregio </t>
  </si>
  <si>
    <t xml:space="preserve">G.E. Capital </t>
  </si>
  <si>
    <t xml:space="preserve">Mifel </t>
  </si>
  <si>
    <t xml:space="preserve">BBVA Bancomer Servicios </t>
  </si>
  <si>
    <t xml:space="preserve">Deutsche Bank </t>
  </si>
  <si>
    <t xml:space="preserve">Ve por más </t>
  </si>
  <si>
    <t xml:space="preserve">Bansi </t>
  </si>
  <si>
    <t xml:space="preserve">Credit Suisse </t>
  </si>
  <si>
    <t xml:space="preserve">Compartamos </t>
  </si>
  <si>
    <t xml:space="preserve">A.B.N. Amro Bank </t>
  </si>
  <si>
    <t xml:space="preserve">Barclays Bank </t>
  </si>
  <si>
    <t xml:space="preserve">Tokio-Mitsubishi UFJ </t>
  </si>
  <si>
    <t xml:space="preserve">Monex </t>
  </si>
  <si>
    <t xml:space="preserve">Autofín </t>
  </si>
  <si>
    <t>Source: Banco de Mexico</t>
  </si>
  <si>
    <t>INPC</t>
  </si>
  <si>
    <t>GDP</t>
  </si>
  <si>
    <t>Bank Name</t>
  </si>
  <si>
    <t>All banks</t>
  </si>
  <si>
    <t>Assets (mill. pesos)</t>
  </si>
  <si>
    <t>Share of total</t>
  </si>
  <si>
    <t>Foreign control</t>
  </si>
  <si>
    <t>Assets source: Boletín Estadístico Banca Múltiple, Comisión Nacional Bancaria y de Valores, December 2006, www.cnbv.gob.mx.</t>
  </si>
  <si>
    <t>Private Sector</t>
  </si>
  <si>
    <t>Private Industry (left scale)</t>
  </si>
  <si>
    <t>Private Housing (left scale)</t>
  </si>
  <si>
    <t>Private Consumption (right scale)</t>
  </si>
  <si>
    <t>Quarterly Gross Domestic Product</t>
  </si>
  <si>
    <t>Current Prices</t>
  </si>
  <si>
    <t>Thousand of pesos (1,000s)</t>
  </si>
  <si>
    <t xml:space="preserve">Total </t>
  </si>
  <si>
    <t>Source: INEGI. System of National Accounts. Mexico.</t>
  </si>
  <si>
    <t>Source: Banco de Mexico.</t>
  </si>
  <si>
    <t>Annual Growth Rate</t>
  </si>
  <si>
    <t>Constant Prices (1993=100)</t>
  </si>
  <si>
    <t>M4 = M3 + deposits in branches and agencies of domestic banks abroad</t>
  </si>
  <si>
    <t>M3 = M2+domestic financial assets held by non-residents</t>
  </si>
  <si>
    <t>M2 = M1 + domestic financial assets held by residents</t>
  </si>
  <si>
    <t xml:space="preserve">M1 = </t>
  </si>
  <si>
    <t xml:space="preserve"> Sight deposits in Savings and Loan Associations</t>
  </si>
  <si>
    <t>http://www.banxico.org.mx/sitioingles/polmoneinflacion/estadisticas/monetaryFinancialAggregates/monetaryFinancialAggregates.html</t>
  </si>
  <si>
    <t>Monetary Aggregates</t>
  </si>
  <si>
    <t>http://www.banxico.org.mx/polmoneinflacion/estadisticas/financBalanIntermFinan/financBalanIntermFinan.html</t>
  </si>
  <si>
    <t>http://dgcnesyp.inegi.gob.mx/cgi-win/bdieintsi.exe/NIVA1000040004#ARBOL</t>
  </si>
  <si>
    <t>Credit by the Banking Sector as a Share of GDP</t>
  </si>
  <si>
    <t>Monetary Aggregates as a Share of GDP</t>
  </si>
  <si>
    <t>http://www.banxico.org.mx/polmoneinflacion/estadisticas/indicesPrecios/indicesPreciosConsumidor.html</t>
  </si>
  <si>
    <t>National Consumer Price Index (INPC) and Inflation</t>
  </si>
  <si>
    <t>http://www.banxico.org.mx/polmoneinflacion/estadisticas/produccion/Produccion.html</t>
  </si>
  <si>
    <t>Commercial Bank Assets as of December 2006</t>
  </si>
  <si>
    <t>Source: Boletin Estadistico Banca Multiple. National Banking and Securities Comission</t>
  </si>
  <si>
    <t>Percent of  Foreign Banks</t>
  </si>
  <si>
    <t>Assets of Foreign Banks</t>
  </si>
  <si>
    <t>Share of Total Assets of Foreign Banks</t>
  </si>
  <si>
    <t>Foreign Banks (1=yes, 0=no)</t>
  </si>
  <si>
    <t>http://sidif.cnbv.gob.mx/Documentacion/Boletines/BM%20Diciembre%202006.pdf</t>
  </si>
  <si>
    <t>Quarterly Real Gross Domestic Product</t>
  </si>
  <si>
    <t>Annualized Infation</t>
  </si>
  <si>
    <t>Private Industry</t>
  </si>
  <si>
    <t>Private Housing</t>
  </si>
  <si>
    <t>Private Consumption</t>
  </si>
  <si>
    <t xml:space="preserve"> Currency outside banks +</t>
  </si>
  <si>
    <t xml:space="preserve"> Domestic currency checking accounts in resident banks +</t>
  </si>
  <si>
    <t xml:space="preserve"> Foreign currency checking accounts in resident banks +</t>
  </si>
  <si>
    <t xml:space="preserve"> Current account deposits in resident banks: +</t>
  </si>
  <si>
    <t>Cumulative Share of Total Assets of Foreign Banks</t>
  </si>
  <si>
    <t>Author:</t>
  </si>
  <si>
    <t>Article:</t>
  </si>
  <si>
    <t>Issue:</t>
  </si>
  <si>
    <t>Pages:</t>
  </si>
  <si>
    <t>415-32</t>
  </si>
  <si>
    <t>Ruben Hernandez-Murillo</t>
  </si>
  <si>
    <r>
      <t xml:space="preserve">September/October </t>
    </r>
    <r>
      <rPr>
        <i/>
        <sz val="10"/>
        <rFont val="Arial"/>
        <family val="2"/>
      </rPr>
      <t>Review</t>
    </r>
  </si>
  <si>
    <t>Experiments in Financial Liberalization: The Mexican Banking Sector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</si>
</sst>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* _-&quot;$&quot;#,##0;* \-&quot;$&quot;#,##0;* _-&quot;$&quot;&quot;-&quot;;@"/>
    <numFmt numFmtId="171" formatCode="* #,##0;* \-#,##0;* &quot;-&quot;;@"/>
    <numFmt numFmtId="172" formatCode="* _-&quot;$&quot;#,##0.00;* \-&quot;$&quot;#,##0.00;* _-&quot;$&quot;&quot;-&quot;??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E+00"/>
    <numFmt numFmtId="179" formatCode="0.0E+0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"/>
    <numFmt numFmtId="189" formatCode="0.00000000"/>
    <numFmt numFmtId="190" formatCode="yyyy"/>
    <numFmt numFmtId="191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.25"/>
      <name val="Arial"/>
      <family val="0"/>
    </font>
    <font>
      <b/>
      <sz val="15.75"/>
      <name val="Arial"/>
      <family val="2"/>
    </font>
    <font>
      <sz val="15.75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188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87" fontId="0" fillId="0" borderId="3" xfId="0" applyNumberFormat="1" applyBorder="1" applyAlignment="1">
      <alignment/>
    </xf>
    <xf numFmtId="0" fontId="9" fillId="0" borderId="0" xfId="19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15" applyNumberFormat="1" applyAlignment="1">
      <alignment horizontal="center"/>
    </xf>
    <xf numFmtId="180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top" wrapText="1"/>
    </xf>
    <xf numFmtId="18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0" fontId="11" fillId="0" borderId="0" xfId="19" applyFont="1" applyAlignment="1">
      <alignment/>
    </xf>
    <xf numFmtId="0" fontId="1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Credit by Commercial Banks</a:t>
            </a:r>
          </a:p>
        </c:rich>
      </c:tx>
      <c:layout>
        <c:manualLayout>
          <c:xMode val="factor"/>
          <c:yMode val="factor"/>
          <c:x val="0.024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85"/>
          <c:w val="0.89025"/>
          <c:h val="0.80675"/>
        </c:manualLayout>
      </c:layout>
      <c:lineChart>
        <c:grouping val="standard"/>
        <c:varyColors val="0"/>
        <c:ser>
          <c:idx val="1"/>
          <c:order val="0"/>
          <c:tx>
            <c:strRef>
              <c:f>'Data for Figure 1 and 5'!$P$7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Figure 1 and 5'!$O$8:$O$56</c:f>
              <c:strCache>
                <c:ptCount val="49"/>
                <c:pt idx="0">
                  <c:v>34669</c:v>
                </c:pt>
                <c:pt idx="1">
                  <c:v>34759</c:v>
                </c:pt>
                <c:pt idx="2">
                  <c:v>34851</c:v>
                </c:pt>
                <c:pt idx="3">
                  <c:v>34943</c:v>
                </c:pt>
                <c:pt idx="4">
                  <c:v>35034</c:v>
                </c:pt>
                <c:pt idx="5">
                  <c:v>35125</c:v>
                </c:pt>
                <c:pt idx="6">
                  <c:v>35217</c:v>
                </c:pt>
                <c:pt idx="7">
                  <c:v>35309</c:v>
                </c:pt>
                <c:pt idx="8">
                  <c:v>35400</c:v>
                </c:pt>
                <c:pt idx="9">
                  <c:v>35490</c:v>
                </c:pt>
                <c:pt idx="10">
                  <c:v>35582</c:v>
                </c:pt>
                <c:pt idx="11">
                  <c:v>35674</c:v>
                </c:pt>
                <c:pt idx="12">
                  <c:v>35765</c:v>
                </c:pt>
                <c:pt idx="13">
                  <c:v>35855</c:v>
                </c:pt>
                <c:pt idx="14">
                  <c:v>35947</c:v>
                </c:pt>
                <c:pt idx="15">
                  <c:v>36039</c:v>
                </c:pt>
                <c:pt idx="16">
                  <c:v>36130</c:v>
                </c:pt>
                <c:pt idx="17">
                  <c:v>36220</c:v>
                </c:pt>
                <c:pt idx="18">
                  <c:v>36312</c:v>
                </c:pt>
                <c:pt idx="19">
                  <c:v>36404</c:v>
                </c:pt>
                <c:pt idx="20">
                  <c:v>36495</c:v>
                </c:pt>
                <c:pt idx="21">
                  <c:v>36586</c:v>
                </c:pt>
                <c:pt idx="22">
                  <c:v>36678</c:v>
                </c:pt>
                <c:pt idx="23">
                  <c:v>36770</c:v>
                </c:pt>
                <c:pt idx="24">
                  <c:v>36861</c:v>
                </c:pt>
                <c:pt idx="25">
                  <c:v>36951</c:v>
                </c:pt>
                <c:pt idx="26">
                  <c:v>37043</c:v>
                </c:pt>
                <c:pt idx="27">
                  <c:v>37135</c:v>
                </c:pt>
                <c:pt idx="28">
                  <c:v>37226</c:v>
                </c:pt>
                <c:pt idx="29">
                  <c:v>37316</c:v>
                </c:pt>
                <c:pt idx="30">
                  <c:v>37408</c:v>
                </c:pt>
                <c:pt idx="31">
                  <c:v>37500</c:v>
                </c:pt>
                <c:pt idx="32">
                  <c:v>37591</c:v>
                </c:pt>
                <c:pt idx="33">
                  <c:v>37681</c:v>
                </c:pt>
                <c:pt idx="34">
                  <c:v>37773</c:v>
                </c:pt>
                <c:pt idx="35">
                  <c:v>37865</c:v>
                </c:pt>
                <c:pt idx="36">
                  <c:v>37956</c:v>
                </c:pt>
                <c:pt idx="37">
                  <c:v>38047</c:v>
                </c:pt>
                <c:pt idx="38">
                  <c:v>38139</c:v>
                </c:pt>
                <c:pt idx="39">
                  <c:v>38231</c:v>
                </c:pt>
                <c:pt idx="40">
                  <c:v>38322</c:v>
                </c:pt>
                <c:pt idx="41">
                  <c:v>38412</c:v>
                </c:pt>
                <c:pt idx="42">
                  <c:v>38504</c:v>
                </c:pt>
                <c:pt idx="43">
                  <c:v>38596</c:v>
                </c:pt>
                <c:pt idx="44">
                  <c:v>38687</c:v>
                </c:pt>
                <c:pt idx="45">
                  <c:v>38777</c:v>
                </c:pt>
                <c:pt idx="46">
                  <c:v>38869</c:v>
                </c:pt>
                <c:pt idx="47">
                  <c:v>38961</c:v>
                </c:pt>
                <c:pt idx="48">
                  <c:v>39052</c:v>
                </c:pt>
              </c:strCache>
            </c:strRef>
          </c:cat>
          <c:val>
            <c:numRef>
              <c:f>'Data for Figure 1 and 5'!$P$8:$P$56</c:f>
              <c:numCache>
                <c:ptCount val="49"/>
                <c:pt idx="0">
                  <c:v>0.4041695434645628</c:v>
                </c:pt>
                <c:pt idx="1">
                  <c:v>0.4119511382640854</c:v>
                </c:pt>
                <c:pt idx="2">
                  <c:v>0.36715014851609995</c:v>
                </c:pt>
                <c:pt idx="3">
                  <c:v>0.3801238970838556</c:v>
                </c:pt>
                <c:pt idx="4">
                  <c:v>0.36222193564923605</c:v>
                </c:pt>
                <c:pt idx="5">
                  <c:v>0.3487613548446933</c:v>
                </c:pt>
                <c:pt idx="6">
                  <c:v>0.33094991594718975</c:v>
                </c:pt>
                <c:pt idx="7">
                  <c:v>0.3339777737186827</c:v>
                </c:pt>
                <c:pt idx="8">
                  <c:v>0.2931795017649951</c:v>
                </c:pt>
                <c:pt idx="9">
                  <c:v>0.29871395341502915</c:v>
                </c:pt>
                <c:pt idx="10">
                  <c:v>0.2809871532395179</c:v>
                </c:pt>
                <c:pt idx="11">
                  <c:v>0.2813951753331259</c:v>
                </c:pt>
                <c:pt idx="12">
                  <c:v>0.2530457915877322</c:v>
                </c:pt>
                <c:pt idx="13">
                  <c:v>0.24675318713553548</c:v>
                </c:pt>
                <c:pt idx="14">
                  <c:v>0.2483448075153941</c:v>
                </c:pt>
                <c:pt idx="15">
                  <c:v>0.2513214667618581</c:v>
                </c:pt>
                <c:pt idx="16">
                  <c:v>0.21999264199936383</c:v>
                </c:pt>
                <c:pt idx="17">
                  <c:v>0.21613753668969976</c:v>
                </c:pt>
                <c:pt idx="18">
                  <c:v>0.2056095508187656</c:v>
                </c:pt>
                <c:pt idx="19">
                  <c:v>0.19216179535740185</c:v>
                </c:pt>
                <c:pt idx="20">
                  <c:v>0.19814934493227948</c:v>
                </c:pt>
                <c:pt idx="21">
                  <c:v>0.18157870754318364</c:v>
                </c:pt>
                <c:pt idx="22">
                  <c:v>0.1773423040817224</c:v>
                </c:pt>
                <c:pt idx="23">
                  <c:v>0.17605403741633996</c:v>
                </c:pt>
                <c:pt idx="24">
                  <c:v>0.1637273522763213</c:v>
                </c:pt>
                <c:pt idx="25">
                  <c:v>0.1597424483566511</c:v>
                </c:pt>
                <c:pt idx="26">
                  <c:v>0.15503926852344127</c:v>
                </c:pt>
                <c:pt idx="27">
                  <c:v>0.15767763163901985</c:v>
                </c:pt>
                <c:pt idx="28">
                  <c:v>0.14775929892342934</c:v>
                </c:pt>
                <c:pt idx="29">
                  <c:v>0.14289756709155366</c:v>
                </c:pt>
                <c:pt idx="30">
                  <c:v>0.13453020718696962</c:v>
                </c:pt>
                <c:pt idx="31">
                  <c:v>0.13945641007500495</c:v>
                </c:pt>
                <c:pt idx="32">
                  <c:v>0.14058660499213727</c:v>
                </c:pt>
                <c:pt idx="33">
                  <c:v>0.13744537092316117</c:v>
                </c:pt>
                <c:pt idx="34">
                  <c:v>0.13363566000229582</c:v>
                </c:pt>
                <c:pt idx="35">
                  <c:v>0.13878726269768468</c:v>
                </c:pt>
                <c:pt idx="36">
                  <c:v>0.12999557227083208</c:v>
                </c:pt>
                <c:pt idx="37">
                  <c:v>0.12803910860610057</c:v>
                </c:pt>
                <c:pt idx="38">
                  <c:v>0.1261655201966544</c:v>
                </c:pt>
                <c:pt idx="39">
                  <c:v>0.13108356455673237</c:v>
                </c:pt>
                <c:pt idx="40">
                  <c:v>0.11934965089438285</c:v>
                </c:pt>
                <c:pt idx="41">
                  <c:v>0.1274479918232239</c:v>
                </c:pt>
                <c:pt idx="42">
                  <c:v>0.12635077617790677</c:v>
                </c:pt>
                <c:pt idx="43">
                  <c:v>0.13053162103056423</c:v>
                </c:pt>
                <c:pt idx="44">
                  <c:v>0.12750095670777561</c:v>
                </c:pt>
                <c:pt idx="45">
                  <c:v>0.1361551372092282</c:v>
                </c:pt>
                <c:pt idx="46">
                  <c:v>0.1313046381289333</c:v>
                </c:pt>
                <c:pt idx="47">
                  <c:v>0.14356912345136608</c:v>
                </c:pt>
                <c:pt idx="48">
                  <c:v>0.1463097613385229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Figure 1 and 5'!$Q$7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Figure 1 and 5'!$O$8:$O$56</c:f>
              <c:strCache>
                <c:ptCount val="49"/>
                <c:pt idx="0">
                  <c:v>34669</c:v>
                </c:pt>
                <c:pt idx="1">
                  <c:v>34759</c:v>
                </c:pt>
                <c:pt idx="2">
                  <c:v>34851</c:v>
                </c:pt>
                <c:pt idx="3">
                  <c:v>34943</c:v>
                </c:pt>
                <c:pt idx="4">
                  <c:v>35034</c:v>
                </c:pt>
                <c:pt idx="5">
                  <c:v>35125</c:v>
                </c:pt>
                <c:pt idx="6">
                  <c:v>35217</c:v>
                </c:pt>
                <c:pt idx="7">
                  <c:v>35309</c:v>
                </c:pt>
                <c:pt idx="8">
                  <c:v>35400</c:v>
                </c:pt>
                <c:pt idx="9">
                  <c:v>35490</c:v>
                </c:pt>
                <c:pt idx="10">
                  <c:v>35582</c:v>
                </c:pt>
                <c:pt idx="11">
                  <c:v>35674</c:v>
                </c:pt>
                <c:pt idx="12">
                  <c:v>35765</c:v>
                </c:pt>
                <c:pt idx="13">
                  <c:v>35855</c:v>
                </c:pt>
                <c:pt idx="14">
                  <c:v>35947</c:v>
                </c:pt>
                <c:pt idx="15">
                  <c:v>36039</c:v>
                </c:pt>
                <c:pt idx="16">
                  <c:v>36130</c:v>
                </c:pt>
                <c:pt idx="17">
                  <c:v>36220</c:v>
                </c:pt>
                <c:pt idx="18">
                  <c:v>36312</c:v>
                </c:pt>
                <c:pt idx="19">
                  <c:v>36404</c:v>
                </c:pt>
                <c:pt idx="20">
                  <c:v>36495</c:v>
                </c:pt>
                <c:pt idx="21">
                  <c:v>36586</c:v>
                </c:pt>
                <c:pt idx="22">
                  <c:v>36678</c:v>
                </c:pt>
                <c:pt idx="23">
                  <c:v>36770</c:v>
                </c:pt>
                <c:pt idx="24">
                  <c:v>36861</c:v>
                </c:pt>
                <c:pt idx="25">
                  <c:v>36951</c:v>
                </c:pt>
                <c:pt idx="26">
                  <c:v>37043</c:v>
                </c:pt>
                <c:pt idx="27">
                  <c:v>37135</c:v>
                </c:pt>
                <c:pt idx="28">
                  <c:v>37226</c:v>
                </c:pt>
                <c:pt idx="29">
                  <c:v>37316</c:v>
                </c:pt>
                <c:pt idx="30">
                  <c:v>37408</c:v>
                </c:pt>
                <c:pt idx="31">
                  <c:v>37500</c:v>
                </c:pt>
                <c:pt idx="32">
                  <c:v>37591</c:v>
                </c:pt>
                <c:pt idx="33">
                  <c:v>37681</c:v>
                </c:pt>
                <c:pt idx="34">
                  <c:v>37773</c:v>
                </c:pt>
                <c:pt idx="35">
                  <c:v>37865</c:v>
                </c:pt>
                <c:pt idx="36">
                  <c:v>37956</c:v>
                </c:pt>
                <c:pt idx="37">
                  <c:v>38047</c:v>
                </c:pt>
                <c:pt idx="38">
                  <c:v>38139</c:v>
                </c:pt>
                <c:pt idx="39">
                  <c:v>38231</c:v>
                </c:pt>
                <c:pt idx="40">
                  <c:v>38322</c:v>
                </c:pt>
                <c:pt idx="41">
                  <c:v>38412</c:v>
                </c:pt>
                <c:pt idx="42">
                  <c:v>38504</c:v>
                </c:pt>
                <c:pt idx="43">
                  <c:v>38596</c:v>
                </c:pt>
                <c:pt idx="44">
                  <c:v>38687</c:v>
                </c:pt>
                <c:pt idx="45">
                  <c:v>38777</c:v>
                </c:pt>
                <c:pt idx="46">
                  <c:v>38869</c:v>
                </c:pt>
                <c:pt idx="47">
                  <c:v>38961</c:v>
                </c:pt>
                <c:pt idx="48">
                  <c:v>39052</c:v>
                </c:pt>
              </c:strCache>
            </c:strRef>
          </c:cat>
          <c:val>
            <c:numRef>
              <c:f>'Data for Figure 1 and 5'!$Q$8:$Q$56</c:f>
              <c:numCache>
                <c:ptCount val="49"/>
                <c:pt idx="0">
                  <c:v>0.3674549325173621</c:v>
                </c:pt>
                <c:pt idx="1">
                  <c:v>0.3749211300996051</c:v>
                </c:pt>
                <c:pt idx="2">
                  <c:v>0.3319313088742659</c:v>
                </c:pt>
                <c:pt idx="3">
                  <c:v>0.34461933248096693</c:v>
                </c:pt>
                <c:pt idx="4">
                  <c:v>0.328662186100598</c:v>
                </c:pt>
                <c:pt idx="5">
                  <c:v>0.31493268713034045</c:v>
                </c:pt>
                <c:pt idx="6">
                  <c:v>0.30382880132340084</c:v>
                </c:pt>
                <c:pt idx="7">
                  <c:v>0.3074915718018712</c:v>
                </c:pt>
                <c:pt idx="8">
                  <c:v>0.2676609133166479</c:v>
                </c:pt>
                <c:pt idx="9">
                  <c:v>0.2768165681865671</c:v>
                </c:pt>
                <c:pt idx="10">
                  <c:v>0.2609526833078236</c:v>
                </c:pt>
                <c:pt idx="11">
                  <c:v>0.2594807065053708</c:v>
                </c:pt>
                <c:pt idx="12">
                  <c:v>0.23230789569736598</c:v>
                </c:pt>
                <c:pt idx="13">
                  <c:v>0.22616350570114327</c:v>
                </c:pt>
                <c:pt idx="14">
                  <c:v>0.22575357217044564</c:v>
                </c:pt>
                <c:pt idx="15">
                  <c:v>0.22835556350060762</c:v>
                </c:pt>
                <c:pt idx="16">
                  <c:v>0.19626429465717074</c:v>
                </c:pt>
                <c:pt idx="17">
                  <c:v>0.19248458438593474</c:v>
                </c:pt>
                <c:pt idx="18">
                  <c:v>0.18496385303241833</c:v>
                </c:pt>
                <c:pt idx="19">
                  <c:v>0.1697723031269383</c:v>
                </c:pt>
                <c:pt idx="20">
                  <c:v>0.1540833064248675</c:v>
                </c:pt>
                <c:pt idx="21">
                  <c:v>0.14098137030304908</c:v>
                </c:pt>
                <c:pt idx="22">
                  <c:v>0.13692481003425389</c:v>
                </c:pt>
                <c:pt idx="23">
                  <c:v>0.13456158720962838</c:v>
                </c:pt>
                <c:pt idx="24">
                  <c:v>0.12077882871104335</c:v>
                </c:pt>
                <c:pt idx="25">
                  <c:v>0.11759992030247128</c:v>
                </c:pt>
                <c:pt idx="26">
                  <c:v>0.11333698566241734</c:v>
                </c:pt>
                <c:pt idx="27">
                  <c:v>0.11369573672596404</c:v>
                </c:pt>
                <c:pt idx="28">
                  <c:v>0.10399647027723248</c:v>
                </c:pt>
                <c:pt idx="29">
                  <c:v>0.09973918557965324</c:v>
                </c:pt>
                <c:pt idx="30">
                  <c:v>0.09422063646051622</c:v>
                </c:pt>
                <c:pt idx="31">
                  <c:v>0.09795616193539836</c:v>
                </c:pt>
                <c:pt idx="32">
                  <c:v>0.09376480153679123</c:v>
                </c:pt>
                <c:pt idx="33">
                  <c:v>0.09229279734389753</c:v>
                </c:pt>
                <c:pt idx="34">
                  <c:v>0.08848968049862273</c:v>
                </c:pt>
                <c:pt idx="35">
                  <c:v>0.09236331407803038</c:v>
                </c:pt>
                <c:pt idx="36">
                  <c:v>0.08671890255548939</c:v>
                </c:pt>
                <c:pt idx="37">
                  <c:v>0.08579879585294768</c:v>
                </c:pt>
                <c:pt idx="38">
                  <c:v>0.0851999507732363</c:v>
                </c:pt>
                <c:pt idx="39">
                  <c:v>0.08962612446292796</c:v>
                </c:pt>
                <c:pt idx="40">
                  <c:v>0.08743893328369823</c:v>
                </c:pt>
                <c:pt idx="41">
                  <c:v>0.09333751028072113</c:v>
                </c:pt>
                <c:pt idx="42">
                  <c:v>0.09325416727727945</c:v>
                </c:pt>
                <c:pt idx="43">
                  <c:v>0.09557793623076705</c:v>
                </c:pt>
                <c:pt idx="44">
                  <c:v>0.0956838494944228</c:v>
                </c:pt>
                <c:pt idx="45">
                  <c:v>0.10371042410231703</c:v>
                </c:pt>
                <c:pt idx="46">
                  <c:v>0.10294945992698924</c:v>
                </c:pt>
                <c:pt idx="47">
                  <c:v>0.11657019029592668</c:v>
                </c:pt>
                <c:pt idx="48">
                  <c:v>0.12069888770499593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Quarter (end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0"/>
        <c:lblOffset val="100"/>
        <c:tickLblSkip val="4"/>
        <c:noMultiLvlLbl val="0"/>
      </c:catAx>
      <c:valAx>
        <c:axId val="38609931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Share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12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Bank Credit to Private Sector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85"/>
          <c:w val="0.93525"/>
          <c:h val="0.8685"/>
        </c:manualLayout>
      </c:layout>
      <c:lineChart>
        <c:grouping val="standard"/>
        <c:varyColors val="0"/>
        <c:ser>
          <c:idx val="1"/>
          <c:order val="0"/>
          <c:tx>
            <c:strRef>
              <c:f>'Data for Figure 1 and 5'!$R$7</c:f>
              <c:strCache>
                <c:ptCount val="1"/>
                <c:pt idx="0">
                  <c:v>Private Industry (left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Figure 1 and 5'!$O$8:$O$56</c:f>
              <c:strCache>
                <c:ptCount val="49"/>
                <c:pt idx="0">
                  <c:v>34669</c:v>
                </c:pt>
                <c:pt idx="1">
                  <c:v>34759</c:v>
                </c:pt>
                <c:pt idx="2">
                  <c:v>34851</c:v>
                </c:pt>
                <c:pt idx="3">
                  <c:v>34943</c:v>
                </c:pt>
                <c:pt idx="4">
                  <c:v>35034</c:v>
                </c:pt>
                <c:pt idx="5">
                  <c:v>35125</c:v>
                </c:pt>
                <c:pt idx="6">
                  <c:v>35217</c:v>
                </c:pt>
                <c:pt idx="7">
                  <c:v>35309</c:v>
                </c:pt>
                <c:pt idx="8">
                  <c:v>35400</c:v>
                </c:pt>
                <c:pt idx="9">
                  <c:v>35490</c:v>
                </c:pt>
                <c:pt idx="10">
                  <c:v>35582</c:v>
                </c:pt>
                <c:pt idx="11">
                  <c:v>35674</c:v>
                </c:pt>
                <c:pt idx="12">
                  <c:v>35765</c:v>
                </c:pt>
                <c:pt idx="13">
                  <c:v>35855</c:v>
                </c:pt>
                <c:pt idx="14">
                  <c:v>35947</c:v>
                </c:pt>
                <c:pt idx="15">
                  <c:v>36039</c:v>
                </c:pt>
                <c:pt idx="16">
                  <c:v>36130</c:v>
                </c:pt>
                <c:pt idx="17">
                  <c:v>36220</c:v>
                </c:pt>
                <c:pt idx="18">
                  <c:v>36312</c:v>
                </c:pt>
                <c:pt idx="19">
                  <c:v>36404</c:v>
                </c:pt>
                <c:pt idx="20">
                  <c:v>36495</c:v>
                </c:pt>
                <c:pt idx="21">
                  <c:v>36586</c:v>
                </c:pt>
                <c:pt idx="22">
                  <c:v>36678</c:v>
                </c:pt>
                <c:pt idx="23">
                  <c:v>36770</c:v>
                </c:pt>
                <c:pt idx="24">
                  <c:v>36861</c:v>
                </c:pt>
                <c:pt idx="25">
                  <c:v>36951</c:v>
                </c:pt>
                <c:pt idx="26">
                  <c:v>37043</c:v>
                </c:pt>
                <c:pt idx="27">
                  <c:v>37135</c:v>
                </c:pt>
                <c:pt idx="28">
                  <c:v>37226</c:v>
                </c:pt>
                <c:pt idx="29">
                  <c:v>37316</c:v>
                </c:pt>
                <c:pt idx="30">
                  <c:v>37408</c:v>
                </c:pt>
                <c:pt idx="31">
                  <c:v>37500</c:v>
                </c:pt>
                <c:pt idx="32">
                  <c:v>37591</c:v>
                </c:pt>
                <c:pt idx="33">
                  <c:v>37681</c:v>
                </c:pt>
                <c:pt idx="34">
                  <c:v>37773</c:v>
                </c:pt>
                <c:pt idx="35">
                  <c:v>37865</c:v>
                </c:pt>
                <c:pt idx="36">
                  <c:v>37956</c:v>
                </c:pt>
                <c:pt idx="37">
                  <c:v>38047</c:v>
                </c:pt>
                <c:pt idx="38">
                  <c:v>38139</c:v>
                </c:pt>
                <c:pt idx="39">
                  <c:v>38231</c:v>
                </c:pt>
                <c:pt idx="40">
                  <c:v>38322</c:v>
                </c:pt>
                <c:pt idx="41">
                  <c:v>38412</c:v>
                </c:pt>
                <c:pt idx="42">
                  <c:v>38504</c:v>
                </c:pt>
                <c:pt idx="43">
                  <c:v>38596</c:v>
                </c:pt>
                <c:pt idx="44">
                  <c:v>38687</c:v>
                </c:pt>
                <c:pt idx="45">
                  <c:v>38777</c:v>
                </c:pt>
                <c:pt idx="46">
                  <c:v>38869</c:v>
                </c:pt>
                <c:pt idx="47">
                  <c:v>38961</c:v>
                </c:pt>
                <c:pt idx="48">
                  <c:v>39052</c:v>
                </c:pt>
              </c:strCache>
            </c:strRef>
          </c:cat>
          <c:val>
            <c:numRef>
              <c:f>'Data for Figure 1 and 5'!$R$8:$R$56</c:f>
              <c:numCache>
                <c:ptCount val="49"/>
                <c:pt idx="0">
                  <c:v>0.10351526023038037</c:v>
                </c:pt>
                <c:pt idx="1">
                  <c:v>0.11029767290825945</c:v>
                </c:pt>
                <c:pt idx="2">
                  <c:v>0.09313866064603357</c:v>
                </c:pt>
                <c:pt idx="3">
                  <c:v>0.08729564196791566</c:v>
                </c:pt>
                <c:pt idx="4">
                  <c:v>0.08890091845092844</c:v>
                </c:pt>
                <c:pt idx="5">
                  <c:v>0.09136034998839727</c:v>
                </c:pt>
                <c:pt idx="6">
                  <c:v>0.0822858612679343</c:v>
                </c:pt>
                <c:pt idx="7">
                  <c:v>0.0826572185773096</c:v>
                </c:pt>
                <c:pt idx="8">
                  <c:v>0.0726465979907094</c:v>
                </c:pt>
                <c:pt idx="9">
                  <c:v>0.07053695301494661</c:v>
                </c:pt>
                <c:pt idx="10">
                  <c:v>0.0666529319917761</c:v>
                </c:pt>
                <c:pt idx="11">
                  <c:v>0.06590066096903957</c:v>
                </c:pt>
                <c:pt idx="12">
                  <c:v>0.06386756769498689</c:v>
                </c:pt>
                <c:pt idx="13">
                  <c:v>0.0615965770574682</c:v>
                </c:pt>
                <c:pt idx="14">
                  <c:v>0.0662496719443019</c:v>
                </c:pt>
                <c:pt idx="15">
                  <c:v>0.06656004769891662</c:v>
                </c:pt>
                <c:pt idx="16">
                  <c:v>0.0569012930845679</c:v>
                </c:pt>
                <c:pt idx="17">
                  <c:v>0.05257237549436145</c:v>
                </c:pt>
                <c:pt idx="18">
                  <c:v>0.04964455454369426</c:v>
                </c:pt>
                <c:pt idx="19">
                  <c:v>0.04615219776123552</c:v>
                </c:pt>
                <c:pt idx="20">
                  <c:v>0.0417250925374097</c:v>
                </c:pt>
                <c:pt idx="21">
                  <c:v>0.03678858640837868</c:v>
                </c:pt>
                <c:pt idx="22">
                  <c:v>0.036400010020350475</c:v>
                </c:pt>
                <c:pt idx="23">
                  <c:v>0.034854091823493985</c:v>
                </c:pt>
                <c:pt idx="24">
                  <c:v>0.03194893188845962</c:v>
                </c:pt>
                <c:pt idx="25">
                  <c:v>0.03138236780594003</c:v>
                </c:pt>
                <c:pt idx="26">
                  <c:v>0.029245937619109597</c:v>
                </c:pt>
                <c:pt idx="27">
                  <c:v>0.0307554010957476</c:v>
                </c:pt>
                <c:pt idx="28">
                  <c:v>0.027277336001245895</c:v>
                </c:pt>
                <c:pt idx="29">
                  <c:v>0.025277030779082315</c:v>
                </c:pt>
                <c:pt idx="30">
                  <c:v>0.024096289149395683</c:v>
                </c:pt>
                <c:pt idx="31">
                  <c:v>0.025297361081829443</c:v>
                </c:pt>
                <c:pt idx="32">
                  <c:v>0.023541486990272923</c:v>
                </c:pt>
                <c:pt idx="33">
                  <c:v>0.02301002842763058</c:v>
                </c:pt>
                <c:pt idx="34">
                  <c:v>0.023257858481890308</c:v>
                </c:pt>
                <c:pt idx="35">
                  <c:v>0.023129540886619053</c:v>
                </c:pt>
                <c:pt idx="36">
                  <c:v>0.02165693768760844</c:v>
                </c:pt>
                <c:pt idx="37">
                  <c:v>0.020346242828941753</c:v>
                </c:pt>
                <c:pt idx="38">
                  <c:v>0.02007538960990465</c:v>
                </c:pt>
                <c:pt idx="39">
                  <c:v>0.020357360102596644</c:v>
                </c:pt>
                <c:pt idx="40">
                  <c:v>0.020649395145500047</c:v>
                </c:pt>
                <c:pt idx="41">
                  <c:v>0.02148415935960793</c:v>
                </c:pt>
                <c:pt idx="42">
                  <c:v>0.020709785522370034</c:v>
                </c:pt>
                <c:pt idx="43">
                  <c:v>0.019095628155485947</c:v>
                </c:pt>
                <c:pt idx="44">
                  <c:v>0.017642763140367158</c:v>
                </c:pt>
                <c:pt idx="45">
                  <c:v>0.018169948031975386</c:v>
                </c:pt>
                <c:pt idx="46">
                  <c:v>0.018376945353640997</c:v>
                </c:pt>
                <c:pt idx="47">
                  <c:v>0.019571013851069987</c:v>
                </c:pt>
                <c:pt idx="48">
                  <c:v>0.019657790407854887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Figure 1 and 5'!$S$7</c:f>
              <c:strCache>
                <c:ptCount val="1"/>
                <c:pt idx="0">
                  <c:v>Private Housing (left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Figure 1 and 5'!$O$8:$O$56</c:f>
              <c:strCache>
                <c:ptCount val="49"/>
                <c:pt idx="0">
                  <c:v>34669</c:v>
                </c:pt>
                <c:pt idx="1">
                  <c:v>34759</c:v>
                </c:pt>
                <c:pt idx="2">
                  <c:v>34851</c:v>
                </c:pt>
                <c:pt idx="3">
                  <c:v>34943</c:v>
                </c:pt>
                <c:pt idx="4">
                  <c:v>35034</c:v>
                </c:pt>
                <c:pt idx="5">
                  <c:v>35125</c:v>
                </c:pt>
                <c:pt idx="6">
                  <c:v>35217</c:v>
                </c:pt>
                <c:pt idx="7">
                  <c:v>35309</c:v>
                </c:pt>
                <c:pt idx="8">
                  <c:v>35400</c:v>
                </c:pt>
                <c:pt idx="9">
                  <c:v>35490</c:v>
                </c:pt>
                <c:pt idx="10">
                  <c:v>35582</c:v>
                </c:pt>
                <c:pt idx="11">
                  <c:v>35674</c:v>
                </c:pt>
                <c:pt idx="12">
                  <c:v>35765</c:v>
                </c:pt>
                <c:pt idx="13">
                  <c:v>35855</c:v>
                </c:pt>
                <c:pt idx="14">
                  <c:v>35947</c:v>
                </c:pt>
                <c:pt idx="15">
                  <c:v>36039</c:v>
                </c:pt>
                <c:pt idx="16">
                  <c:v>36130</c:v>
                </c:pt>
                <c:pt idx="17">
                  <c:v>36220</c:v>
                </c:pt>
                <c:pt idx="18">
                  <c:v>36312</c:v>
                </c:pt>
                <c:pt idx="19">
                  <c:v>36404</c:v>
                </c:pt>
                <c:pt idx="20">
                  <c:v>36495</c:v>
                </c:pt>
                <c:pt idx="21">
                  <c:v>36586</c:v>
                </c:pt>
                <c:pt idx="22">
                  <c:v>36678</c:v>
                </c:pt>
                <c:pt idx="23">
                  <c:v>36770</c:v>
                </c:pt>
                <c:pt idx="24">
                  <c:v>36861</c:v>
                </c:pt>
                <c:pt idx="25">
                  <c:v>36951</c:v>
                </c:pt>
                <c:pt idx="26">
                  <c:v>37043</c:v>
                </c:pt>
                <c:pt idx="27">
                  <c:v>37135</c:v>
                </c:pt>
                <c:pt idx="28">
                  <c:v>37226</c:v>
                </c:pt>
                <c:pt idx="29">
                  <c:v>37316</c:v>
                </c:pt>
                <c:pt idx="30">
                  <c:v>37408</c:v>
                </c:pt>
                <c:pt idx="31">
                  <c:v>37500</c:v>
                </c:pt>
                <c:pt idx="32">
                  <c:v>37591</c:v>
                </c:pt>
                <c:pt idx="33">
                  <c:v>37681</c:v>
                </c:pt>
                <c:pt idx="34">
                  <c:v>37773</c:v>
                </c:pt>
                <c:pt idx="35">
                  <c:v>37865</c:v>
                </c:pt>
                <c:pt idx="36">
                  <c:v>37956</c:v>
                </c:pt>
                <c:pt idx="37">
                  <c:v>38047</c:v>
                </c:pt>
                <c:pt idx="38">
                  <c:v>38139</c:v>
                </c:pt>
                <c:pt idx="39">
                  <c:v>38231</c:v>
                </c:pt>
                <c:pt idx="40">
                  <c:v>38322</c:v>
                </c:pt>
                <c:pt idx="41">
                  <c:v>38412</c:v>
                </c:pt>
                <c:pt idx="42">
                  <c:v>38504</c:v>
                </c:pt>
                <c:pt idx="43">
                  <c:v>38596</c:v>
                </c:pt>
                <c:pt idx="44">
                  <c:v>38687</c:v>
                </c:pt>
                <c:pt idx="45">
                  <c:v>38777</c:v>
                </c:pt>
                <c:pt idx="46">
                  <c:v>38869</c:v>
                </c:pt>
                <c:pt idx="47">
                  <c:v>38961</c:v>
                </c:pt>
                <c:pt idx="48">
                  <c:v>39052</c:v>
                </c:pt>
              </c:strCache>
            </c:strRef>
          </c:cat>
          <c:val>
            <c:numRef>
              <c:f>'Data for Figure 1 and 5'!$S$8:$S$56</c:f>
              <c:numCache>
                <c:ptCount val="49"/>
                <c:pt idx="0">
                  <c:v>0.06612732344424888</c:v>
                </c:pt>
                <c:pt idx="1">
                  <c:v>0.06682954727031862</c:v>
                </c:pt>
                <c:pt idx="2">
                  <c:v>0.0694350247460283</c:v>
                </c:pt>
                <c:pt idx="3">
                  <c:v>0.0769878633617774</c:v>
                </c:pt>
                <c:pt idx="4">
                  <c:v>0.07751390129727301</c:v>
                </c:pt>
                <c:pt idx="5">
                  <c:v>0.0805604269538714</c:v>
                </c:pt>
                <c:pt idx="6">
                  <c:v>0.08200625248211653</c:v>
                </c:pt>
                <c:pt idx="7">
                  <c:v>0.08827532483281508</c:v>
                </c:pt>
                <c:pt idx="8">
                  <c:v>0.07329186108109266</c:v>
                </c:pt>
                <c:pt idx="9">
                  <c:v>0.07925840206086006</c:v>
                </c:pt>
                <c:pt idx="10">
                  <c:v>0.07583003849368307</c:v>
                </c:pt>
                <c:pt idx="11">
                  <c:v>0.07650535871171292</c:v>
                </c:pt>
                <c:pt idx="12">
                  <c:v>0.06698294644228638</c:v>
                </c:pt>
                <c:pt idx="13">
                  <c:v>0.06616199902990823</c:v>
                </c:pt>
                <c:pt idx="14">
                  <c:v>0.06572903438575683</c:v>
                </c:pt>
                <c:pt idx="15">
                  <c:v>0.06584982261710982</c:v>
                </c:pt>
                <c:pt idx="16">
                  <c:v>0.05979778709334148</c:v>
                </c:pt>
                <c:pt idx="17">
                  <c:v>0.06051186633998192</c:v>
                </c:pt>
                <c:pt idx="18">
                  <c:v>0.05717166038226357</c:v>
                </c:pt>
                <c:pt idx="19">
                  <c:v>0.05341640781032982</c:v>
                </c:pt>
                <c:pt idx="20">
                  <c:v>0.048404794136047424</c:v>
                </c:pt>
                <c:pt idx="21">
                  <c:v>0.04558672052486083</c:v>
                </c:pt>
                <c:pt idx="22">
                  <c:v>0.04305687184625084</c:v>
                </c:pt>
                <c:pt idx="23">
                  <c:v>0.040956940490327595</c:v>
                </c:pt>
                <c:pt idx="24">
                  <c:v>0.03447545966014748</c:v>
                </c:pt>
                <c:pt idx="25">
                  <c:v>0.03290362816485993</c:v>
                </c:pt>
                <c:pt idx="26">
                  <c:v>0.030493102375053538</c:v>
                </c:pt>
                <c:pt idx="27">
                  <c:v>0.030506668894025844</c:v>
                </c:pt>
                <c:pt idx="28">
                  <c:v>0.028130731430164178</c:v>
                </c:pt>
                <c:pt idx="29">
                  <c:v>0.02802836864643788</c:v>
                </c:pt>
                <c:pt idx="30">
                  <c:v>0.025584117835092558</c:v>
                </c:pt>
                <c:pt idx="31">
                  <c:v>0.025772234437824466</c:v>
                </c:pt>
                <c:pt idx="32">
                  <c:v>0.02340010324455173</c:v>
                </c:pt>
                <c:pt idx="33">
                  <c:v>0.022281712003142235</c:v>
                </c:pt>
                <c:pt idx="34">
                  <c:v>0.020876000459323717</c:v>
                </c:pt>
                <c:pt idx="35">
                  <c:v>0.02113413318079478</c:v>
                </c:pt>
                <c:pt idx="36">
                  <c:v>0.01873324903814518</c:v>
                </c:pt>
                <c:pt idx="37">
                  <c:v>0.018574942103505878</c:v>
                </c:pt>
                <c:pt idx="38">
                  <c:v>0.017481367675180128</c:v>
                </c:pt>
                <c:pt idx="39">
                  <c:v>0.017996514123888828</c:v>
                </c:pt>
                <c:pt idx="40">
                  <c:v>0.016550218391593832</c:v>
                </c:pt>
                <c:pt idx="41">
                  <c:v>0.017751992841055567</c:v>
                </c:pt>
                <c:pt idx="42">
                  <c:v>0.017728404073448625</c:v>
                </c:pt>
                <c:pt idx="43">
                  <c:v>0.018454646987011228</c:v>
                </c:pt>
                <c:pt idx="44">
                  <c:v>0.019794532858360178</c:v>
                </c:pt>
                <c:pt idx="45">
                  <c:v>0.022622039816156538</c:v>
                </c:pt>
                <c:pt idx="46">
                  <c:v>0.02207983668075935</c:v>
                </c:pt>
                <c:pt idx="47">
                  <c:v>0.02554891413239263</c:v>
                </c:pt>
                <c:pt idx="48">
                  <c:v>0.025572077229222303</c:v>
                </c:pt>
              </c:numCache>
            </c:numRef>
          </c:val>
          <c:smooth val="0"/>
        </c:ser>
        <c:marker val="1"/>
        <c:axId val="11945060"/>
        <c:axId val="40396677"/>
      </c:lineChart>
      <c:lineChart>
        <c:grouping val="standard"/>
        <c:varyColors val="0"/>
        <c:ser>
          <c:idx val="2"/>
          <c:order val="2"/>
          <c:tx>
            <c:strRef>
              <c:f>'Data for Figure 1 and 5'!$T$7</c:f>
              <c:strCache>
                <c:ptCount val="1"/>
                <c:pt idx="0">
                  <c:v>Private Consumption (right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for Figure 1 and 5'!$T$8:$T$56</c:f>
              <c:numCache>
                <c:ptCount val="49"/>
                <c:pt idx="0">
                  <c:v>0.030550777762072292</c:v>
                </c:pt>
                <c:pt idx="1">
                  <c:v>0.02706761395017589</c:v>
                </c:pt>
                <c:pt idx="2">
                  <c:v>0.023426643807829717</c:v>
                </c:pt>
                <c:pt idx="3">
                  <c:v>0.022691551939957474</c:v>
                </c:pt>
                <c:pt idx="4">
                  <c:v>0.019196435709329433</c:v>
                </c:pt>
                <c:pt idx="5">
                  <c:v>0.016956637208735106</c:v>
                </c:pt>
                <c:pt idx="6">
                  <c:v>0.015194142801627064</c:v>
                </c:pt>
                <c:pt idx="7">
                  <c:v>0.01481926163078451</c:v>
                </c:pt>
                <c:pt idx="8">
                  <c:v>0.01176512542357029</c:v>
                </c:pt>
                <c:pt idx="9">
                  <c:v>0.010491748231114715</c:v>
                </c:pt>
                <c:pt idx="10">
                  <c:v>0.009632510684814287</c:v>
                </c:pt>
                <c:pt idx="11">
                  <c:v>0.010346187025573755</c:v>
                </c:pt>
                <c:pt idx="12">
                  <c:v>0.009168083914440807</c:v>
                </c:pt>
                <c:pt idx="13">
                  <c:v>0.008930392788601776</c:v>
                </c:pt>
                <c:pt idx="14">
                  <c:v>0.009090993516135992</c:v>
                </c:pt>
                <c:pt idx="15">
                  <c:v>0.009040393094686823</c:v>
                </c:pt>
                <c:pt idx="16">
                  <c:v>0.007392353549481142</c:v>
                </c:pt>
                <c:pt idx="17">
                  <c:v>0.007223323321280049</c:v>
                </c:pt>
                <c:pt idx="18">
                  <c:v>0.0075437986874136945</c:v>
                </c:pt>
                <c:pt idx="19">
                  <c:v>0.007574331065644654</c:v>
                </c:pt>
                <c:pt idx="20">
                  <c:v>0.006985340375574325</c:v>
                </c:pt>
                <c:pt idx="21">
                  <c:v>0.006362690882225113</c:v>
                </c:pt>
                <c:pt idx="22">
                  <c:v>0.0066894809182395</c:v>
                </c:pt>
                <c:pt idx="23">
                  <c:v>0.007204035846393131</c:v>
                </c:pt>
                <c:pt idx="24">
                  <c:v>0.007595567885601493</c:v>
                </c:pt>
                <c:pt idx="25">
                  <c:v>0.008229982260270538</c:v>
                </c:pt>
                <c:pt idx="26">
                  <c:v>0.008631059140689878</c:v>
                </c:pt>
                <c:pt idx="27">
                  <c:v>0.009161471217450867</c:v>
                </c:pt>
                <c:pt idx="28">
                  <c:v>0.009832325869096758</c:v>
                </c:pt>
                <c:pt idx="29">
                  <c:v>0.010166746410492878</c:v>
                </c:pt>
                <c:pt idx="30">
                  <c:v>0.01067639722620506</c:v>
                </c:pt>
                <c:pt idx="31">
                  <c:v>0.011976801126860451</c:v>
                </c:pt>
                <c:pt idx="32">
                  <c:v>0.01212522879022142</c:v>
                </c:pt>
                <c:pt idx="33">
                  <c:v>0.012636810540982233</c:v>
                </c:pt>
                <c:pt idx="34">
                  <c:v>0.01325185616230551</c:v>
                </c:pt>
                <c:pt idx="35">
                  <c:v>0.015708913221811126</c:v>
                </c:pt>
                <c:pt idx="36">
                  <c:v>0.016160038529351214</c:v>
                </c:pt>
                <c:pt idx="37">
                  <c:v>0.017160228328262236</c:v>
                </c:pt>
                <c:pt idx="38">
                  <c:v>0.018253010186384828</c:v>
                </c:pt>
                <c:pt idx="39">
                  <c:v>0.020492008407109248</c:v>
                </c:pt>
                <c:pt idx="40">
                  <c:v>0.02101144596934675</c:v>
                </c:pt>
                <c:pt idx="41">
                  <c:v>0.023858701445695643</c:v>
                </c:pt>
                <c:pt idx="42">
                  <c:v>0.025204863109190644</c:v>
                </c:pt>
                <c:pt idx="43">
                  <c:v>0.028474651259590554</c:v>
                </c:pt>
                <c:pt idx="44">
                  <c:v>0.029810894036962864</c:v>
                </c:pt>
                <c:pt idx="45">
                  <c:v>0.03279349919953246</c:v>
                </c:pt>
                <c:pt idx="46">
                  <c:v>0.03379238882835833</c:v>
                </c:pt>
                <c:pt idx="47">
                  <c:v>0.0394312086296465</c:v>
                </c:pt>
                <c:pt idx="48">
                  <c:v>0.04100171008481792</c:v>
                </c:pt>
              </c:numCache>
            </c:numRef>
          </c:val>
          <c:smooth val="0"/>
        </c:ser>
        <c:marker val="1"/>
        <c:axId val="28025774"/>
        <c:axId val="50905375"/>
      </c:line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Quarter (end of period)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 val="autoZero"/>
        <c:auto val="0"/>
        <c:lblOffset val="100"/>
        <c:tickLblSkip val="4"/>
        <c:noMultiLvlLbl val="0"/>
      </c:catAx>
      <c:valAx>
        <c:axId val="4039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Share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At val="1"/>
        <c:crossBetween val="between"/>
        <c:dispUnits/>
        <c:majorUnit val="0.005"/>
      </c:valAx>
      <c:catAx>
        <c:axId val="28025774"/>
        <c:scaling>
          <c:orientation val="minMax"/>
        </c:scaling>
        <c:axPos val="b"/>
        <c:delete val="1"/>
        <c:majorTickMark val="in"/>
        <c:minorTickMark val="none"/>
        <c:tickLblPos val="nextTo"/>
        <c:crossAx val="50905375"/>
        <c:crosses val="autoZero"/>
        <c:auto val="0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Share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max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065"/>
          <c:y val="0.10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Figure 2'!$B$7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for Figure 2'!$A$9:$A$108</c:f>
              <c:strCache>
                <c:ptCount val="100"/>
                <c:pt idx="0">
                  <c:v>30011</c:v>
                </c:pt>
                <c:pt idx="1">
                  <c:v>30103</c:v>
                </c:pt>
                <c:pt idx="2">
                  <c:v>30195</c:v>
                </c:pt>
                <c:pt idx="3">
                  <c:v>30286</c:v>
                </c:pt>
                <c:pt idx="4">
                  <c:v>30376</c:v>
                </c:pt>
                <c:pt idx="5">
                  <c:v>30468</c:v>
                </c:pt>
                <c:pt idx="6">
                  <c:v>30560</c:v>
                </c:pt>
                <c:pt idx="7">
                  <c:v>30651</c:v>
                </c:pt>
                <c:pt idx="8">
                  <c:v>30742</c:v>
                </c:pt>
                <c:pt idx="9">
                  <c:v>30834</c:v>
                </c:pt>
                <c:pt idx="10">
                  <c:v>30926</c:v>
                </c:pt>
                <c:pt idx="11">
                  <c:v>31017</c:v>
                </c:pt>
                <c:pt idx="12">
                  <c:v>31107</c:v>
                </c:pt>
                <c:pt idx="13">
                  <c:v>31199</c:v>
                </c:pt>
                <c:pt idx="14">
                  <c:v>31291</c:v>
                </c:pt>
                <c:pt idx="15">
                  <c:v>31382</c:v>
                </c:pt>
                <c:pt idx="16">
                  <c:v>31472</c:v>
                </c:pt>
                <c:pt idx="17">
                  <c:v>31564</c:v>
                </c:pt>
                <c:pt idx="18">
                  <c:v>31656</c:v>
                </c:pt>
                <c:pt idx="19">
                  <c:v>31747</c:v>
                </c:pt>
                <c:pt idx="20">
                  <c:v>31837</c:v>
                </c:pt>
                <c:pt idx="21">
                  <c:v>31929</c:v>
                </c:pt>
                <c:pt idx="22">
                  <c:v>32021</c:v>
                </c:pt>
                <c:pt idx="23">
                  <c:v>32112</c:v>
                </c:pt>
                <c:pt idx="24">
                  <c:v>32203</c:v>
                </c:pt>
                <c:pt idx="25">
                  <c:v>32295</c:v>
                </c:pt>
                <c:pt idx="26">
                  <c:v>32387</c:v>
                </c:pt>
                <c:pt idx="27">
                  <c:v>32478</c:v>
                </c:pt>
                <c:pt idx="28">
                  <c:v>32568</c:v>
                </c:pt>
                <c:pt idx="29">
                  <c:v>32660</c:v>
                </c:pt>
                <c:pt idx="30">
                  <c:v>32752</c:v>
                </c:pt>
                <c:pt idx="31">
                  <c:v>32843</c:v>
                </c:pt>
                <c:pt idx="32">
                  <c:v>32933</c:v>
                </c:pt>
                <c:pt idx="33">
                  <c:v>33025</c:v>
                </c:pt>
                <c:pt idx="34">
                  <c:v>33117</c:v>
                </c:pt>
                <c:pt idx="35">
                  <c:v>33208</c:v>
                </c:pt>
                <c:pt idx="36">
                  <c:v>33298</c:v>
                </c:pt>
                <c:pt idx="37">
                  <c:v>33390</c:v>
                </c:pt>
                <c:pt idx="38">
                  <c:v>33482</c:v>
                </c:pt>
                <c:pt idx="39">
                  <c:v>33573</c:v>
                </c:pt>
                <c:pt idx="40">
                  <c:v>33664</c:v>
                </c:pt>
                <c:pt idx="41">
                  <c:v>33756</c:v>
                </c:pt>
                <c:pt idx="42">
                  <c:v>33848</c:v>
                </c:pt>
                <c:pt idx="43">
                  <c:v>33939</c:v>
                </c:pt>
                <c:pt idx="44">
                  <c:v>34029</c:v>
                </c:pt>
                <c:pt idx="45">
                  <c:v>34121</c:v>
                </c:pt>
                <c:pt idx="46">
                  <c:v>34213</c:v>
                </c:pt>
                <c:pt idx="47">
                  <c:v>34304</c:v>
                </c:pt>
                <c:pt idx="48">
                  <c:v>34394</c:v>
                </c:pt>
                <c:pt idx="49">
                  <c:v>34486</c:v>
                </c:pt>
                <c:pt idx="50">
                  <c:v>34578</c:v>
                </c:pt>
                <c:pt idx="51">
                  <c:v>34669</c:v>
                </c:pt>
                <c:pt idx="52">
                  <c:v>34759</c:v>
                </c:pt>
                <c:pt idx="53">
                  <c:v>34851</c:v>
                </c:pt>
                <c:pt idx="54">
                  <c:v>34943</c:v>
                </c:pt>
                <c:pt idx="55">
                  <c:v>35034</c:v>
                </c:pt>
                <c:pt idx="56">
                  <c:v>35125</c:v>
                </c:pt>
                <c:pt idx="57">
                  <c:v>35217</c:v>
                </c:pt>
                <c:pt idx="58">
                  <c:v>35309</c:v>
                </c:pt>
                <c:pt idx="59">
                  <c:v>35400</c:v>
                </c:pt>
                <c:pt idx="60">
                  <c:v>35490</c:v>
                </c:pt>
                <c:pt idx="61">
                  <c:v>35582</c:v>
                </c:pt>
                <c:pt idx="62">
                  <c:v>35674</c:v>
                </c:pt>
                <c:pt idx="63">
                  <c:v>35765</c:v>
                </c:pt>
                <c:pt idx="64">
                  <c:v>35855</c:v>
                </c:pt>
                <c:pt idx="65">
                  <c:v>35947</c:v>
                </c:pt>
                <c:pt idx="66">
                  <c:v>36039</c:v>
                </c:pt>
                <c:pt idx="67">
                  <c:v>36130</c:v>
                </c:pt>
                <c:pt idx="68">
                  <c:v>36220</c:v>
                </c:pt>
                <c:pt idx="69">
                  <c:v>36312</c:v>
                </c:pt>
                <c:pt idx="70">
                  <c:v>36404</c:v>
                </c:pt>
                <c:pt idx="71">
                  <c:v>36495</c:v>
                </c:pt>
                <c:pt idx="72">
                  <c:v>36586</c:v>
                </c:pt>
                <c:pt idx="73">
                  <c:v>36678</c:v>
                </c:pt>
                <c:pt idx="74">
                  <c:v>36770</c:v>
                </c:pt>
                <c:pt idx="75">
                  <c:v>36861</c:v>
                </c:pt>
                <c:pt idx="76">
                  <c:v>36951</c:v>
                </c:pt>
                <c:pt idx="77">
                  <c:v>37043</c:v>
                </c:pt>
                <c:pt idx="78">
                  <c:v>37135</c:v>
                </c:pt>
                <c:pt idx="79">
                  <c:v>37226</c:v>
                </c:pt>
                <c:pt idx="80">
                  <c:v>37316</c:v>
                </c:pt>
                <c:pt idx="81">
                  <c:v>37408</c:v>
                </c:pt>
                <c:pt idx="82">
                  <c:v>37500</c:v>
                </c:pt>
                <c:pt idx="83">
                  <c:v>37591</c:v>
                </c:pt>
                <c:pt idx="84">
                  <c:v>37681</c:v>
                </c:pt>
                <c:pt idx="85">
                  <c:v>37773</c:v>
                </c:pt>
                <c:pt idx="86">
                  <c:v>37865</c:v>
                </c:pt>
                <c:pt idx="87">
                  <c:v>37956</c:v>
                </c:pt>
                <c:pt idx="88">
                  <c:v>38047</c:v>
                </c:pt>
                <c:pt idx="89">
                  <c:v>38139</c:v>
                </c:pt>
                <c:pt idx="90">
                  <c:v>38231</c:v>
                </c:pt>
                <c:pt idx="91">
                  <c:v>38322</c:v>
                </c:pt>
                <c:pt idx="92">
                  <c:v>38412</c:v>
                </c:pt>
                <c:pt idx="93">
                  <c:v>38504</c:v>
                </c:pt>
                <c:pt idx="94">
                  <c:v>38596</c:v>
                </c:pt>
                <c:pt idx="95">
                  <c:v>38687</c:v>
                </c:pt>
                <c:pt idx="96">
                  <c:v>38777</c:v>
                </c:pt>
                <c:pt idx="97">
                  <c:v>38869</c:v>
                </c:pt>
                <c:pt idx="98">
                  <c:v>38961</c:v>
                </c:pt>
                <c:pt idx="99">
                  <c:v>39052</c:v>
                </c:pt>
              </c:strCache>
            </c:strRef>
          </c:cat>
          <c:val>
            <c:numRef>
              <c:f>'Data for Figure 2'!$B$9:$B$108</c:f>
              <c:numCache>
                <c:ptCount val="100"/>
                <c:pt idx="0">
                  <c:v>3</c:v>
                </c:pt>
                <c:pt idx="1">
                  <c:v>0.5</c:v>
                </c:pt>
                <c:pt idx="2">
                  <c:v>-0.7</c:v>
                </c:pt>
                <c:pt idx="3">
                  <c:v>-4.7</c:v>
                </c:pt>
                <c:pt idx="4">
                  <c:v>-4</c:v>
                </c:pt>
                <c:pt idx="5">
                  <c:v>-4.8</c:v>
                </c:pt>
                <c:pt idx="6">
                  <c:v>-4.1</c:v>
                </c:pt>
                <c:pt idx="7">
                  <c:v>-0.9</c:v>
                </c:pt>
                <c:pt idx="8">
                  <c:v>3.3</c:v>
                </c:pt>
                <c:pt idx="9">
                  <c:v>2.9</c:v>
                </c:pt>
                <c:pt idx="10">
                  <c:v>4.7</c:v>
                </c:pt>
                <c:pt idx="11">
                  <c:v>2.8</c:v>
                </c:pt>
                <c:pt idx="12">
                  <c:v>1.7</c:v>
                </c:pt>
                <c:pt idx="13">
                  <c:v>3.7</c:v>
                </c:pt>
                <c:pt idx="14">
                  <c:v>1.2</c:v>
                </c:pt>
                <c:pt idx="15">
                  <c:v>2.2</c:v>
                </c:pt>
                <c:pt idx="16">
                  <c:v>-3</c:v>
                </c:pt>
                <c:pt idx="17">
                  <c:v>-0.4</c:v>
                </c:pt>
                <c:pt idx="18">
                  <c:v>-4.7</c:v>
                </c:pt>
                <c:pt idx="19">
                  <c:v>-4.2</c:v>
                </c:pt>
                <c:pt idx="20">
                  <c:v>-1</c:v>
                </c:pt>
                <c:pt idx="21">
                  <c:v>0.2</c:v>
                </c:pt>
                <c:pt idx="22">
                  <c:v>2.9</c:v>
                </c:pt>
                <c:pt idx="23">
                  <c:v>4.9</c:v>
                </c:pt>
                <c:pt idx="24">
                  <c:v>2.6</c:v>
                </c:pt>
                <c:pt idx="25">
                  <c:v>1.1</c:v>
                </c:pt>
                <c:pt idx="26">
                  <c:v>0.1</c:v>
                </c:pt>
                <c:pt idx="27">
                  <c:v>1.3</c:v>
                </c:pt>
                <c:pt idx="28">
                  <c:v>2.9</c:v>
                </c:pt>
                <c:pt idx="29">
                  <c:v>4.7</c:v>
                </c:pt>
                <c:pt idx="30">
                  <c:v>5.8</c:v>
                </c:pt>
                <c:pt idx="31">
                  <c:v>3.1</c:v>
                </c:pt>
                <c:pt idx="32">
                  <c:v>4.3</c:v>
                </c:pt>
                <c:pt idx="33">
                  <c:v>4</c:v>
                </c:pt>
                <c:pt idx="34">
                  <c:v>4.9</c:v>
                </c:pt>
                <c:pt idx="35">
                  <c:v>7.3</c:v>
                </c:pt>
                <c:pt idx="36">
                  <c:v>3.8</c:v>
                </c:pt>
                <c:pt idx="37">
                  <c:v>5.6</c:v>
                </c:pt>
                <c:pt idx="38">
                  <c:v>3.4</c:v>
                </c:pt>
                <c:pt idx="39">
                  <c:v>4</c:v>
                </c:pt>
                <c:pt idx="40">
                  <c:v>4.7</c:v>
                </c:pt>
                <c:pt idx="41">
                  <c:v>2.3</c:v>
                </c:pt>
                <c:pt idx="42">
                  <c:v>4.5</c:v>
                </c:pt>
                <c:pt idx="43">
                  <c:v>2.8</c:v>
                </c:pt>
                <c:pt idx="44">
                  <c:v>3</c:v>
                </c:pt>
                <c:pt idx="45">
                  <c:v>0.8</c:v>
                </c:pt>
                <c:pt idx="46">
                  <c:v>1.7</c:v>
                </c:pt>
                <c:pt idx="47">
                  <c:v>2.2</c:v>
                </c:pt>
                <c:pt idx="48">
                  <c:v>2.3</c:v>
                </c:pt>
                <c:pt idx="49">
                  <c:v>5.6</c:v>
                </c:pt>
                <c:pt idx="50">
                  <c:v>4.6</c:v>
                </c:pt>
                <c:pt idx="51">
                  <c:v>5.2</c:v>
                </c:pt>
                <c:pt idx="52">
                  <c:v>-0.4</c:v>
                </c:pt>
                <c:pt idx="53">
                  <c:v>-9.2</c:v>
                </c:pt>
                <c:pt idx="54">
                  <c:v>-8</c:v>
                </c:pt>
                <c:pt idx="55">
                  <c:v>-7</c:v>
                </c:pt>
                <c:pt idx="56">
                  <c:v>0.1</c:v>
                </c:pt>
                <c:pt idx="57">
                  <c:v>6.5</c:v>
                </c:pt>
                <c:pt idx="58">
                  <c:v>7.1</c:v>
                </c:pt>
                <c:pt idx="59">
                  <c:v>7.1</c:v>
                </c:pt>
                <c:pt idx="60">
                  <c:v>4.6</c:v>
                </c:pt>
                <c:pt idx="61">
                  <c:v>8.4</c:v>
                </c:pt>
                <c:pt idx="62">
                  <c:v>7.5</c:v>
                </c:pt>
                <c:pt idx="63">
                  <c:v>6.7</c:v>
                </c:pt>
                <c:pt idx="64">
                  <c:v>7.5</c:v>
                </c:pt>
                <c:pt idx="65">
                  <c:v>4.3</c:v>
                </c:pt>
                <c:pt idx="66">
                  <c:v>5.3</c:v>
                </c:pt>
                <c:pt idx="67">
                  <c:v>2.7</c:v>
                </c:pt>
                <c:pt idx="68">
                  <c:v>2.2</c:v>
                </c:pt>
                <c:pt idx="69">
                  <c:v>3.5</c:v>
                </c:pt>
                <c:pt idx="70">
                  <c:v>4.4</c:v>
                </c:pt>
                <c:pt idx="71">
                  <c:v>5.4</c:v>
                </c:pt>
                <c:pt idx="72">
                  <c:v>7.4</c:v>
                </c:pt>
                <c:pt idx="73">
                  <c:v>7.4</c:v>
                </c:pt>
                <c:pt idx="74">
                  <c:v>7</c:v>
                </c:pt>
                <c:pt idx="75">
                  <c:v>4.7</c:v>
                </c:pt>
                <c:pt idx="76">
                  <c:v>1.9</c:v>
                </c:pt>
                <c:pt idx="77">
                  <c:v>0.2</c:v>
                </c:pt>
                <c:pt idx="78">
                  <c:v>-1.3</c:v>
                </c:pt>
                <c:pt idx="79">
                  <c:v>-1.4</c:v>
                </c:pt>
                <c:pt idx="80">
                  <c:v>-2.3</c:v>
                </c:pt>
                <c:pt idx="81">
                  <c:v>1.9</c:v>
                </c:pt>
                <c:pt idx="82">
                  <c:v>1.7</c:v>
                </c:pt>
                <c:pt idx="83">
                  <c:v>2</c:v>
                </c:pt>
                <c:pt idx="84">
                  <c:v>2.4</c:v>
                </c:pt>
                <c:pt idx="85">
                  <c:v>-0.1</c:v>
                </c:pt>
                <c:pt idx="86">
                  <c:v>1</c:v>
                </c:pt>
                <c:pt idx="87">
                  <c:v>2.1</c:v>
                </c:pt>
                <c:pt idx="88">
                  <c:v>3.6</c:v>
                </c:pt>
                <c:pt idx="89">
                  <c:v>3.7</c:v>
                </c:pt>
                <c:pt idx="90">
                  <c:v>4.5</c:v>
                </c:pt>
                <c:pt idx="91">
                  <c:v>4.8</c:v>
                </c:pt>
                <c:pt idx="92">
                  <c:v>2.4</c:v>
                </c:pt>
                <c:pt idx="93">
                  <c:v>3.2</c:v>
                </c:pt>
                <c:pt idx="94">
                  <c:v>3.1</c:v>
                </c:pt>
                <c:pt idx="95">
                  <c:v>2.5</c:v>
                </c:pt>
                <c:pt idx="96">
                  <c:v>5.5</c:v>
                </c:pt>
                <c:pt idx="97">
                  <c:v>4.9</c:v>
                </c:pt>
                <c:pt idx="98">
                  <c:v>4.5</c:v>
                </c:pt>
                <c:pt idx="99">
                  <c:v>4.3</c:v>
                </c:pt>
              </c:numCache>
            </c:numRef>
          </c:val>
        </c:ser>
        <c:gapWidth val="0"/>
        <c:axId val="55495192"/>
        <c:axId val="29694681"/>
      </c:barChart>
      <c:dateAx>
        <c:axId val="554951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 val="autoZero"/>
        <c:auto val="0"/>
        <c:majorUnit val="1"/>
        <c:majorTimeUnit val="years"/>
        <c:minorUnit val="1"/>
        <c:minorTimeUnit val="months"/>
        <c:noMultiLvlLbl val="0"/>
      </c:date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Year-over-year 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At val="983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Size of the Financial Sector: M4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68"/>
          <c:w val="0.95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Figure 3'!$J$3</c:f>
              <c:strCache>
                <c:ptCount val="1"/>
                <c:pt idx="0">
                  <c:v>M4/GDP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Figure 3'!$H$4:$H$68</c:f>
              <c:strCache>
                <c:ptCount val="65"/>
                <c:pt idx="0">
                  <c:v>33208</c:v>
                </c:pt>
                <c:pt idx="1">
                  <c:v>33298</c:v>
                </c:pt>
                <c:pt idx="2">
                  <c:v>33390</c:v>
                </c:pt>
                <c:pt idx="3">
                  <c:v>33482</c:v>
                </c:pt>
                <c:pt idx="4">
                  <c:v>33573</c:v>
                </c:pt>
                <c:pt idx="5">
                  <c:v>33664</c:v>
                </c:pt>
                <c:pt idx="6">
                  <c:v>33756</c:v>
                </c:pt>
                <c:pt idx="7">
                  <c:v>33848</c:v>
                </c:pt>
                <c:pt idx="8">
                  <c:v>33939</c:v>
                </c:pt>
                <c:pt idx="9">
                  <c:v>34029</c:v>
                </c:pt>
                <c:pt idx="10">
                  <c:v>34121</c:v>
                </c:pt>
                <c:pt idx="11">
                  <c:v>34213</c:v>
                </c:pt>
                <c:pt idx="12">
                  <c:v>34304</c:v>
                </c:pt>
                <c:pt idx="13">
                  <c:v>34394</c:v>
                </c:pt>
                <c:pt idx="14">
                  <c:v>34486</c:v>
                </c:pt>
                <c:pt idx="15">
                  <c:v>34578</c:v>
                </c:pt>
                <c:pt idx="16">
                  <c:v>34669</c:v>
                </c:pt>
                <c:pt idx="17">
                  <c:v>34759</c:v>
                </c:pt>
                <c:pt idx="18">
                  <c:v>34851</c:v>
                </c:pt>
                <c:pt idx="19">
                  <c:v>34943</c:v>
                </c:pt>
                <c:pt idx="20">
                  <c:v>35034</c:v>
                </c:pt>
                <c:pt idx="21">
                  <c:v>35125</c:v>
                </c:pt>
                <c:pt idx="22">
                  <c:v>35217</c:v>
                </c:pt>
                <c:pt idx="23">
                  <c:v>35309</c:v>
                </c:pt>
                <c:pt idx="24">
                  <c:v>35400</c:v>
                </c:pt>
                <c:pt idx="25">
                  <c:v>35490</c:v>
                </c:pt>
                <c:pt idx="26">
                  <c:v>35582</c:v>
                </c:pt>
                <c:pt idx="27">
                  <c:v>35674</c:v>
                </c:pt>
                <c:pt idx="28">
                  <c:v>35765</c:v>
                </c:pt>
                <c:pt idx="29">
                  <c:v>35855</c:v>
                </c:pt>
                <c:pt idx="30">
                  <c:v>35947</c:v>
                </c:pt>
                <c:pt idx="31">
                  <c:v>36039</c:v>
                </c:pt>
                <c:pt idx="32">
                  <c:v>36130</c:v>
                </c:pt>
                <c:pt idx="33">
                  <c:v>36220</c:v>
                </c:pt>
                <c:pt idx="34">
                  <c:v>36312</c:v>
                </c:pt>
                <c:pt idx="35">
                  <c:v>36404</c:v>
                </c:pt>
                <c:pt idx="36">
                  <c:v>36495</c:v>
                </c:pt>
                <c:pt idx="37">
                  <c:v>36586</c:v>
                </c:pt>
                <c:pt idx="38">
                  <c:v>36678</c:v>
                </c:pt>
                <c:pt idx="39">
                  <c:v>36770</c:v>
                </c:pt>
                <c:pt idx="40">
                  <c:v>36861</c:v>
                </c:pt>
                <c:pt idx="41">
                  <c:v>36951</c:v>
                </c:pt>
                <c:pt idx="42">
                  <c:v>37043</c:v>
                </c:pt>
                <c:pt idx="43">
                  <c:v>37135</c:v>
                </c:pt>
                <c:pt idx="44">
                  <c:v>37226</c:v>
                </c:pt>
                <c:pt idx="45">
                  <c:v>37316</c:v>
                </c:pt>
                <c:pt idx="46">
                  <c:v>37408</c:v>
                </c:pt>
                <c:pt idx="47">
                  <c:v>37500</c:v>
                </c:pt>
                <c:pt idx="48">
                  <c:v>37591</c:v>
                </c:pt>
                <c:pt idx="49">
                  <c:v>37681</c:v>
                </c:pt>
                <c:pt idx="50">
                  <c:v>37773</c:v>
                </c:pt>
                <c:pt idx="51">
                  <c:v>37865</c:v>
                </c:pt>
                <c:pt idx="52">
                  <c:v>37956</c:v>
                </c:pt>
                <c:pt idx="53">
                  <c:v>38047</c:v>
                </c:pt>
                <c:pt idx="54">
                  <c:v>38139</c:v>
                </c:pt>
                <c:pt idx="55">
                  <c:v>38231</c:v>
                </c:pt>
                <c:pt idx="56">
                  <c:v>38322</c:v>
                </c:pt>
                <c:pt idx="57">
                  <c:v>38412</c:v>
                </c:pt>
                <c:pt idx="58">
                  <c:v>38504</c:v>
                </c:pt>
                <c:pt idx="59">
                  <c:v>38596</c:v>
                </c:pt>
                <c:pt idx="60">
                  <c:v>38687</c:v>
                </c:pt>
                <c:pt idx="61">
                  <c:v>38777</c:v>
                </c:pt>
                <c:pt idx="62">
                  <c:v>38869</c:v>
                </c:pt>
                <c:pt idx="63">
                  <c:v>38961</c:v>
                </c:pt>
                <c:pt idx="64">
                  <c:v>39052</c:v>
                </c:pt>
              </c:strCache>
            </c:strRef>
          </c:cat>
          <c:val>
            <c:numRef>
              <c:f>'Data for Figure 3'!$J$4:$J$68</c:f>
              <c:numCache>
                <c:ptCount val="65"/>
                <c:pt idx="0">
                  <c:v>0.35111972443881706</c:v>
                </c:pt>
                <c:pt idx="1">
                  <c:v>0.3570577612669605</c:v>
                </c:pt>
                <c:pt idx="2">
                  <c:v>0.3558343034568266</c:v>
                </c:pt>
                <c:pt idx="3">
                  <c:v>0.3768074975337662</c:v>
                </c:pt>
                <c:pt idx="4">
                  <c:v>0.37460854896093354</c:v>
                </c:pt>
                <c:pt idx="5">
                  <c:v>0.3687902802727078</c:v>
                </c:pt>
                <c:pt idx="6">
                  <c:v>0.35840636508301016</c:v>
                </c:pt>
                <c:pt idx="7">
                  <c:v>0.37302520139807743</c:v>
                </c:pt>
                <c:pt idx="8">
                  <c:v>0.3794904831078754</c:v>
                </c:pt>
                <c:pt idx="9">
                  <c:v>0.3952217452033752</c:v>
                </c:pt>
                <c:pt idx="10">
                  <c:v>0.4133652241581477</c:v>
                </c:pt>
                <c:pt idx="11">
                  <c:v>0.4392124112294334</c:v>
                </c:pt>
                <c:pt idx="12">
                  <c:v>0.43458765418650247</c:v>
                </c:pt>
                <c:pt idx="13">
                  <c:v>0.44711251070153113</c:v>
                </c:pt>
                <c:pt idx="14">
                  <c:v>0.4264783119144944</c:v>
                </c:pt>
                <c:pt idx="15">
                  <c:v>0.4627407659749882</c:v>
                </c:pt>
                <c:pt idx="16">
                  <c:v>0.4737394871826358</c:v>
                </c:pt>
                <c:pt idx="17">
                  <c:v>0.4494603862606694</c:v>
                </c:pt>
                <c:pt idx="18">
                  <c:v>0.4156232344557617</c:v>
                </c:pt>
                <c:pt idx="19">
                  <c:v>0.4250025369577941</c:v>
                </c:pt>
                <c:pt idx="20">
                  <c:v>0.4077855937794669</c:v>
                </c:pt>
                <c:pt idx="21">
                  <c:v>0.3999118141092778</c:v>
                </c:pt>
                <c:pt idx="22">
                  <c:v>0.3938159936226303</c:v>
                </c:pt>
                <c:pt idx="23">
                  <c:v>0.4108709345025203</c:v>
                </c:pt>
                <c:pt idx="24">
                  <c:v>0.38558825219445075</c:v>
                </c:pt>
                <c:pt idx="25">
                  <c:v>0.3941931812377954</c:v>
                </c:pt>
                <c:pt idx="26">
                  <c:v>0.39552929089056427</c:v>
                </c:pt>
                <c:pt idx="27">
                  <c:v>0.41860280199116023</c:v>
                </c:pt>
                <c:pt idx="28">
                  <c:v>0.39577686143967056</c:v>
                </c:pt>
                <c:pt idx="29">
                  <c:v>0.40162038833195085</c:v>
                </c:pt>
                <c:pt idx="30">
                  <c:v>0.4123576566347265</c:v>
                </c:pt>
                <c:pt idx="31">
                  <c:v>0.4311786391107587</c:v>
                </c:pt>
                <c:pt idx="32">
                  <c:v>0.42283754401186024</c:v>
                </c:pt>
                <c:pt idx="33">
                  <c:v>0.4290480358756591</c:v>
                </c:pt>
                <c:pt idx="34">
                  <c:v>0.4229415288532244</c:v>
                </c:pt>
                <c:pt idx="35">
                  <c:v>0.4444284566054837</c:v>
                </c:pt>
                <c:pt idx="36">
                  <c:v>0.42264643569523574</c:v>
                </c:pt>
                <c:pt idx="37">
                  <c:v>0.413821031115274</c:v>
                </c:pt>
                <c:pt idx="38">
                  <c:v>0.41706765290475856</c:v>
                </c:pt>
                <c:pt idx="39">
                  <c:v>0.43366068917685974</c:v>
                </c:pt>
                <c:pt idx="40">
                  <c:v>0.4165668774585953</c:v>
                </c:pt>
                <c:pt idx="41">
                  <c:v>0.42994887065960485</c:v>
                </c:pt>
                <c:pt idx="42">
                  <c:v>0.44158171914457617</c:v>
                </c:pt>
                <c:pt idx="43">
                  <c:v>0.47420251931957774</c:v>
                </c:pt>
                <c:pt idx="44">
                  <c:v>0.47018498914653556</c:v>
                </c:pt>
                <c:pt idx="45">
                  <c:v>0.4816180477019604</c:v>
                </c:pt>
                <c:pt idx="46">
                  <c:v>0.45865166653019557</c:v>
                </c:pt>
                <c:pt idx="47">
                  <c:v>0.47306343973826925</c:v>
                </c:pt>
                <c:pt idx="48">
                  <c:v>0.4638283376757436</c:v>
                </c:pt>
                <c:pt idx="49">
                  <c:v>0.46288677193261474</c:v>
                </c:pt>
                <c:pt idx="50">
                  <c:v>0.4626762243821341</c:v>
                </c:pt>
                <c:pt idx="51">
                  <c:v>0.49255989982258525</c:v>
                </c:pt>
                <c:pt idx="52">
                  <c:v>0.47926522059616733</c:v>
                </c:pt>
                <c:pt idx="53">
                  <c:v>0.485612025131253</c:v>
                </c:pt>
                <c:pt idx="54">
                  <c:v>0.4758612448114485</c:v>
                </c:pt>
                <c:pt idx="55">
                  <c:v>0.486734692803623</c:v>
                </c:pt>
                <c:pt idx="56">
                  <c:v>0.4693255888863095</c:v>
                </c:pt>
                <c:pt idx="57">
                  <c:v>0.5031578888888719</c:v>
                </c:pt>
                <c:pt idx="58">
                  <c:v>0.49405448817230413</c:v>
                </c:pt>
                <c:pt idx="59">
                  <c:v>0.5245565065784892</c:v>
                </c:pt>
                <c:pt idx="60">
                  <c:v>0.5036279812121663</c:v>
                </c:pt>
                <c:pt idx="61">
                  <c:v>0.5307914825306227</c:v>
                </c:pt>
                <c:pt idx="62">
                  <c:v>0.5050386397583194</c:v>
                </c:pt>
                <c:pt idx="63">
                  <c:v>0.539986321456042</c:v>
                </c:pt>
                <c:pt idx="64">
                  <c:v>0.5495138105326333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Quarter (end of period)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0"/>
        <c:lblOffset val="100"/>
        <c:tickLblSkip val="4"/>
        <c:noMultiLvlLbl val="0"/>
      </c:catAx>
      <c:valAx>
        <c:axId val="5645893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Share of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Inflation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Figure 4'!$C$6</c:f>
              <c:strCache>
                <c:ptCount val="1"/>
                <c:pt idx="0">
                  <c:v>Annualized Infation</c:v>
                </c:pt>
              </c:strCache>
            </c:strRef>
          </c:tx>
          <c:spPr>
            <a:solidFill>
              <a:srgbClr val="00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Figure 4'!$A$8:$A$309</c:f>
              <c:strCache>
                <c:ptCount val="302"/>
                <c:pt idx="0">
                  <c:v>29952</c:v>
                </c:pt>
                <c:pt idx="1">
                  <c:v>29983</c:v>
                </c:pt>
                <c:pt idx="2">
                  <c:v>30011</c:v>
                </c:pt>
                <c:pt idx="3">
                  <c:v>30042</c:v>
                </c:pt>
                <c:pt idx="4">
                  <c:v>30072</c:v>
                </c:pt>
                <c:pt idx="5">
                  <c:v>30103</c:v>
                </c:pt>
                <c:pt idx="6">
                  <c:v>30133</c:v>
                </c:pt>
                <c:pt idx="7">
                  <c:v>30164</c:v>
                </c:pt>
                <c:pt idx="8">
                  <c:v>30195</c:v>
                </c:pt>
                <c:pt idx="9">
                  <c:v>30225</c:v>
                </c:pt>
                <c:pt idx="10">
                  <c:v>30256</c:v>
                </c:pt>
                <c:pt idx="11">
                  <c:v>30286</c:v>
                </c:pt>
                <c:pt idx="12">
                  <c:v>30317</c:v>
                </c:pt>
                <c:pt idx="13">
                  <c:v>30348</c:v>
                </c:pt>
                <c:pt idx="14">
                  <c:v>30376</c:v>
                </c:pt>
                <c:pt idx="15">
                  <c:v>30407</c:v>
                </c:pt>
                <c:pt idx="16">
                  <c:v>30437</c:v>
                </c:pt>
                <c:pt idx="17">
                  <c:v>30468</c:v>
                </c:pt>
                <c:pt idx="18">
                  <c:v>30498</c:v>
                </c:pt>
                <c:pt idx="19">
                  <c:v>30529</c:v>
                </c:pt>
                <c:pt idx="20">
                  <c:v>30560</c:v>
                </c:pt>
                <c:pt idx="21">
                  <c:v>30590</c:v>
                </c:pt>
                <c:pt idx="22">
                  <c:v>30621</c:v>
                </c:pt>
                <c:pt idx="23">
                  <c:v>30651</c:v>
                </c:pt>
                <c:pt idx="24">
                  <c:v>30682</c:v>
                </c:pt>
                <c:pt idx="25">
                  <c:v>30713</c:v>
                </c:pt>
                <c:pt idx="26">
                  <c:v>30742</c:v>
                </c:pt>
                <c:pt idx="27">
                  <c:v>30773</c:v>
                </c:pt>
                <c:pt idx="28">
                  <c:v>30803</c:v>
                </c:pt>
                <c:pt idx="29">
                  <c:v>30834</c:v>
                </c:pt>
                <c:pt idx="30">
                  <c:v>30864</c:v>
                </c:pt>
                <c:pt idx="31">
                  <c:v>30895</c:v>
                </c:pt>
                <c:pt idx="32">
                  <c:v>30926</c:v>
                </c:pt>
                <c:pt idx="33">
                  <c:v>30956</c:v>
                </c:pt>
                <c:pt idx="34">
                  <c:v>30987</c:v>
                </c:pt>
                <c:pt idx="35">
                  <c:v>31017</c:v>
                </c:pt>
                <c:pt idx="36">
                  <c:v>31048</c:v>
                </c:pt>
                <c:pt idx="37">
                  <c:v>31079</c:v>
                </c:pt>
                <c:pt idx="38">
                  <c:v>31107</c:v>
                </c:pt>
                <c:pt idx="39">
                  <c:v>31138</c:v>
                </c:pt>
                <c:pt idx="40">
                  <c:v>31168</c:v>
                </c:pt>
                <c:pt idx="41">
                  <c:v>31199</c:v>
                </c:pt>
                <c:pt idx="42">
                  <c:v>31229</c:v>
                </c:pt>
                <c:pt idx="43">
                  <c:v>31260</c:v>
                </c:pt>
                <c:pt idx="44">
                  <c:v>31291</c:v>
                </c:pt>
                <c:pt idx="45">
                  <c:v>31321</c:v>
                </c:pt>
                <c:pt idx="46">
                  <c:v>31352</c:v>
                </c:pt>
                <c:pt idx="47">
                  <c:v>31382</c:v>
                </c:pt>
                <c:pt idx="48">
                  <c:v>31413</c:v>
                </c:pt>
                <c:pt idx="49">
                  <c:v>31444</c:v>
                </c:pt>
                <c:pt idx="50">
                  <c:v>31472</c:v>
                </c:pt>
                <c:pt idx="51">
                  <c:v>31503</c:v>
                </c:pt>
                <c:pt idx="52">
                  <c:v>31533</c:v>
                </c:pt>
                <c:pt idx="53">
                  <c:v>31564</c:v>
                </c:pt>
                <c:pt idx="54">
                  <c:v>31594</c:v>
                </c:pt>
                <c:pt idx="55">
                  <c:v>31625</c:v>
                </c:pt>
                <c:pt idx="56">
                  <c:v>31656</c:v>
                </c:pt>
                <c:pt idx="57">
                  <c:v>31686</c:v>
                </c:pt>
                <c:pt idx="58">
                  <c:v>31717</c:v>
                </c:pt>
                <c:pt idx="59">
                  <c:v>31747</c:v>
                </c:pt>
                <c:pt idx="60">
                  <c:v>31778</c:v>
                </c:pt>
                <c:pt idx="61">
                  <c:v>31809</c:v>
                </c:pt>
                <c:pt idx="62">
                  <c:v>31837</c:v>
                </c:pt>
                <c:pt idx="63">
                  <c:v>31868</c:v>
                </c:pt>
                <c:pt idx="64">
                  <c:v>31898</c:v>
                </c:pt>
                <c:pt idx="65">
                  <c:v>31929</c:v>
                </c:pt>
                <c:pt idx="66">
                  <c:v>31959</c:v>
                </c:pt>
                <c:pt idx="67">
                  <c:v>31990</c:v>
                </c:pt>
                <c:pt idx="68">
                  <c:v>32021</c:v>
                </c:pt>
                <c:pt idx="69">
                  <c:v>32051</c:v>
                </c:pt>
                <c:pt idx="70">
                  <c:v>32082</c:v>
                </c:pt>
                <c:pt idx="71">
                  <c:v>32112</c:v>
                </c:pt>
                <c:pt idx="72">
                  <c:v>32143</c:v>
                </c:pt>
                <c:pt idx="73">
                  <c:v>32174</c:v>
                </c:pt>
                <c:pt idx="74">
                  <c:v>32203</c:v>
                </c:pt>
                <c:pt idx="75">
                  <c:v>32234</c:v>
                </c:pt>
                <c:pt idx="76">
                  <c:v>32264</c:v>
                </c:pt>
                <c:pt idx="77">
                  <c:v>32295</c:v>
                </c:pt>
                <c:pt idx="78">
                  <c:v>32325</c:v>
                </c:pt>
                <c:pt idx="79">
                  <c:v>32356</c:v>
                </c:pt>
                <c:pt idx="80">
                  <c:v>32387</c:v>
                </c:pt>
                <c:pt idx="81">
                  <c:v>32417</c:v>
                </c:pt>
                <c:pt idx="82">
                  <c:v>32448</c:v>
                </c:pt>
                <c:pt idx="83">
                  <c:v>32478</c:v>
                </c:pt>
                <c:pt idx="84">
                  <c:v>32509</c:v>
                </c:pt>
                <c:pt idx="85">
                  <c:v>32540</c:v>
                </c:pt>
                <c:pt idx="86">
                  <c:v>32568</c:v>
                </c:pt>
                <c:pt idx="87">
                  <c:v>32599</c:v>
                </c:pt>
                <c:pt idx="88">
                  <c:v>32629</c:v>
                </c:pt>
                <c:pt idx="89">
                  <c:v>32660</c:v>
                </c:pt>
                <c:pt idx="90">
                  <c:v>32690</c:v>
                </c:pt>
                <c:pt idx="91">
                  <c:v>32721</c:v>
                </c:pt>
                <c:pt idx="92">
                  <c:v>32752</c:v>
                </c:pt>
                <c:pt idx="93">
                  <c:v>32782</c:v>
                </c:pt>
                <c:pt idx="94">
                  <c:v>32813</c:v>
                </c:pt>
                <c:pt idx="95">
                  <c:v>32843</c:v>
                </c:pt>
                <c:pt idx="96">
                  <c:v>32874</c:v>
                </c:pt>
                <c:pt idx="97">
                  <c:v>32905</c:v>
                </c:pt>
                <c:pt idx="98">
                  <c:v>32933</c:v>
                </c:pt>
                <c:pt idx="99">
                  <c:v>32964</c:v>
                </c:pt>
                <c:pt idx="100">
                  <c:v>32994</c:v>
                </c:pt>
                <c:pt idx="101">
                  <c:v>33025</c:v>
                </c:pt>
                <c:pt idx="102">
                  <c:v>33055</c:v>
                </c:pt>
                <c:pt idx="103">
                  <c:v>33086</c:v>
                </c:pt>
                <c:pt idx="104">
                  <c:v>33117</c:v>
                </c:pt>
                <c:pt idx="105">
                  <c:v>33147</c:v>
                </c:pt>
                <c:pt idx="106">
                  <c:v>33178</c:v>
                </c:pt>
                <c:pt idx="107">
                  <c:v>33208</c:v>
                </c:pt>
                <c:pt idx="108">
                  <c:v>33239</c:v>
                </c:pt>
                <c:pt idx="109">
                  <c:v>33270</c:v>
                </c:pt>
                <c:pt idx="110">
                  <c:v>33298</c:v>
                </c:pt>
                <c:pt idx="111">
                  <c:v>33329</c:v>
                </c:pt>
                <c:pt idx="112">
                  <c:v>33359</c:v>
                </c:pt>
                <c:pt idx="113">
                  <c:v>33390</c:v>
                </c:pt>
                <c:pt idx="114">
                  <c:v>33420</c:v>
                </c:pt>
                <c:pt idx="115">
                  <c:v>33451</c:v>
                </c:pt>
                <c:pt idx="116">
                  <c:v>33482</c:v>
                </c:pt>
                <c:pt idx="117">
                  <c:v>33512</c:v>
                </c:pt>
                <c:pt idx="118">
                  <c:v>33543</c:v>
                </c:pt>
                <c:pt idx="119">
                  <c:v>33573</c:v>
                </c:pt>
                <c:pt idx="120">
                  <c:v>33604</c:v>
                </c:pt>
                <c:pt idx="121">
                  <c:v>33635</c:v>
                </c:pt>
                <c:pt idx="122">
                  <c:v>33664</c:v>
                </c:pt>
                <c:pt idx="123">
                  <c:v>33695</c:v>
                </c:pt>
                <c:pt idx="124">
                  <c:v>33725</c:v>
                </c:pt>
                <c:pt idx="125">
                  <c:v>33756</c:v>
                </c:pt>
                <c:pt idx="126">
                  <c:v>33786</c:v>
                </c:pt>
                <c:pt idx="127">
                  <c:v>33817</c:v>
                </c:pt>
                <c:pt idx="128">
                  <c:v>33848</c:v>
                </c:pt>
                <c:pt idx="129">
                  <c:v>33878</c:v>
                </c:pt>
                <c:pt idx="130">
                  <c:v>33909</c:v>
                </c:pt>
                <c:pt idx="131">
                  <c:v>33939</c:v>
                </c:pt>
                <c:pt idx="132">
                  <c:v>33970</c:v>
                </c:pt>
                <c:pt idx="133">
                  <c:v>34001</c:v>
                </c:pt>
                <c:pt idx="134">
                  <c:v>34029</c:v>
                </c:pt>
                <c:pt idx="135">
                  <c:v>34060</c:v>
                </c:pt>
                <c:pt idx="136">
                  <c:v>34090</c:v>
                </c:pt>
                <c:pt idx="137">
                  <c:v>34121</c:v>
                </c:pt>
                <c:pt idx="138">
                  <c:v>34151</c:v>
                </c:pt>
                <c:pt idx="139">
                  <c:v>34182</c:v>
                </c:pt>
                <c:pt idx="140">
                  <c:v>34213</c:v>
                </c:pt>
                <c:pt idx="141">
                  <c:v>34243</c:v>
                </c:pt>
                <c:pt idx="142">
                  <c:v>34274</c:v>
                </c:pt>
                <c:pt idx="143">
                  <c:v>34304</c:v>
                </c:pt>
                <c:pt idx="144">
                  <c:v>34335</c:v>
                </c:pt>
                <c:pt idx="145">
                  <c:v>34366</c:v>
                </c:pt>
                <c:pt idx="146">
                  <c:v>34394</c:v>
                </c:pt>
                <c:pt idx="147">
                  <c:v>34425</c:v>
                </c:pt>
                <c:pt idx="148">
                  <c:v>34455</c:v>
                </c:pt>
                <c:pt idx="149">
                  <c:v>34486</c:v>
                </c:pt>
                <c:pt idx="150">
                  <c:v>34516</c:v>
                </c:pt>
                <c:pt idx="151">
                  <c:v>34547</c:v>
                </c:pt>
                <c:pt idx="152">
                  <c:v>34578</c:v>
                </c:pt>
                <c:pt idx="153">
                  <c:v>34608</c:v>
                </c:pt>
                <c:pt idx="154">
                  <c:v>34639</c:v>
                </c:pt>
                <c:pt idx="155">
                  <c:v>34669</c:v>
                </c:pt>
                <c:pt idx="156">
                  <c:v>34700</c:v>
                </c:pt>
                <c:pt idx="157">
                  <c:v>34731</c:v>
                </c:pt>
                <c:pt idx="158">
                  <c:v>34759</c:v>
                </c:pt>
                <c:pt idx="159">
                  <c:v>34790</c:v>
                </c:pt>
                <c:pt idx="160">
                  <c:v>34820</c:v>
                </c:pt>
                <c:pt idx="161">
                  <c:v>34851</c:v>
                </c:pt>
                <c:pt idx="162">
                  <c:v>34881</c:v>
                </c:pt>
                <c:pt idx="163">
                  <c:v>34912</c:v>
                </c:pt>
                <c:pt idx="164">
                  <c:v>34943</c:v>
                </c:pt>
                <c:pt idx="165">
                  <c:v>34973</c:v>
                </c:pt>
                <c:pt idx="166">
                  <c:v>35004</c:v>
                </c:pt>
                <c:pt idx="167">
                  <c:v>35034</c:v>
                </c:pt>
                <c:pt idx="168">
                  <c:v>35065</c:v>
                </c:pt>
                <c:pt idx="169">
                  <c:v>35096</c:v>
                </c:pt>
                <c:pt idx="170">
                  <c:v>35125</c:v>
                </c:pt>
                <c:pt idx="171">
                  <c:v>35156</c:v>
                </c:pt>
                <c:pt idx="172">
                  <c:v>35186</c:v>
                </c:pt>
                <c:pt idx="173">
                  <c:v>35217</c:v>
                </c:pt>
                <c:pt idx="174">
                  <c:v>35247</c:v>
                </c:pt>
                <c:pt idx="175">
                  <c:v>35278</c:v>
                </c:pt>
                <c:pt idx="176">
                  <c:v>35309</c:v>
                </c:pt>
                <c:pt idx="177">
                  <c:v>35339</c:v>
                </c:pt>
                <c:pt idx="178">
                  <c:v>35370</c:v>
                </c:pt>
                <c:pt idx="179">
                  <c:v>35400</c:v>
                </c:pt>
                <c:pt idx="180">
                  <c:v>35431</c:v>
                </c:pt>
                <c:pt idx="181">
                  <c:v>35462</c:v>
                </c:pt>
                <c:pt idx="182">
                  <c:v>35490</c:v>
                </c:pt>
                <c:pt idx="183">
                  <c:v>35521</c:v>
                </c:pt>
                <c:pt idx="184">
                  <c:v>35551</c:v>
                </c:pt>
                <c:pt idx="185">
                  <c:v>35582</c:v>
                </c:pt>
                <c:pt idx="186">
                  <c:v>35612</c:v>
                </c:pt>
                <c:pt idx="187">
                  <c:v>35643</c:v>
                </c:pt>
                <c:pt idx="188">
                  <c:v>35674</c:v>
                </c:pt>
                <c:pt idx="189">
                  <c:v>35704</c:v>
                </c:pt>
                <c:pt idx="190">
                  <c:v>35735</c:v>
                </c:pt>
                <c:pt idx="191">
                  <c:v>35765</c:v>
                </c:pt>
                <c:pt idx="192">
                  <c:v>35796</c:v>
                </c:pt>
                <c:pt idx="193">
                  <c:v>35827</c:v>
                </c:pt>
                <c:pt idx="194">
                  <c:v>35855</c:v>
                </c:pt>
                <c:pt idx="195">
                  <c:v>35886</c:v>
                </c:pt>
                <c:pt idx="196">
                  <c:v>35916</c:v>
                </c:pt>
                <c:pt idx="197">
                  <c:v>35947</c:v>
                </c:pt>
                <c:pt idx="198">
                  <c:v>35977</c:v>
                </c:pt>
                <c:pt idx="199">
                  <c:v>36008</c:v>
                </c:pt>
                <c:pt idx="200">
                  <c:v>36039</c:v>
                </c:pt>
                <c:pt idx="201">
                  <c:v>36069</c:v>
                </c:pt>
                <c:pt idx="202">
                  <c:v>36100</c:v>
                </c:pt>
                <c:pt idx="203">
                  <c:v>36130</c:v>
                </c:pt>
                <c:pt idx="204">
                  <c:v>36161</c:v>
                </c:pt>
                <c:pt idx="205">
                  <c:v>36192</c:v>
                </c:pt>
                <c:pt idx="206">
                  <c:v>36220</c:v>
                </c:pt>
                <c:pt idx="207">
                  <c:v>36251</c:v>
                </c:pt>
                <c:pt idx="208">
                  <c:v>36281</c:v>
                </c:pt>
                <c:pt idx="209">
                  <c:v>36312</c:v>
                </c:pt>
                <c:pt idx="210">
                  <c:v>36342</c:v>
                </c:pt>
                <c:pt idx="211">
                  <c:v>36373</c:v>
                </c:pt>
                <c:pt idx="212">
                  <c:v>36404</c:v>
                </c:pt>
                <c:pt idx="213">
                  <c:v>36434</c:v>
                </c:pt>
                <c:pt idx="214">
                  <c:v>36465</c:v>
                </c:pt>
                <c:pt idx="215">
                  <c:v>36495</c:v>
                </c:pt>
                <c:pt idx="216">
                  <c:v>36526</c:v>
                </c:pt>
                <c:pt idx="217">
                  <c:v>36557</c:v>
                </c:pt>
                <c:pt idx="218">
                  <c:v>36586</c:v>
                </c:pt>
                <c:pt idx="219">
                  <c:v>36617</c:v>
                </c:pt>
                <c:pt idx="220">
                  <c:v>36647</c:v>
                </c:pt>
                <c:pt idx="221">
                  <c:v>36678</c:v>
                </c:pt>
                <c:pt idx="222">
                  <c:v>36708</c:v>
                </c:pt>
                <c:pt idx="223">
                  <c:v>36739</c:v>
                </c:pt>
                <c:pt idx="224">
                  <c:v>36770</c:v>
                </c:pt>
                <c:pt idx="225">
                  <c:v>36800</c:v>
                </c:pt>
                <c:pt idx="226">
                  <c:v>36831</c:v>
                </c:pt>
                <c:pt idx="227">
                  <c:v>36861</c:v>
                </c:pt>
                <c:pt idx="228">
                  <c:v>36892</c:v>
                </c:pt>
                <c:pt idx="229">
                  <c:v>36923</c:v>
                </c:pt>
                <c:pt idx="230">
                  <c:v>36951</c:v>
                </c:pt>
                <c:pt idx="231">
                  <c:v>36982</c:v>
                </c:pt>
                <c:pt idx="232">
                  <c:v>37012</c:v>
                </c:pt>
                <c:pt idx="233">
                  <c:v>37043</c:v>
                </c:pt>
                <c:pt idx="234">
                  <c:v>37073</c:v>
                </c:pt>
                <c:pt idx="235">
                  <c:v>37104</c:v>
                </c:pt>
                <c:pt idx="236">
                  <c:v>37135</c:v>
                </c:pt>
                <c:pt idx="237">
                  <c:v>37165</c:v>
                </c:pt>
                <c:pt idx="238">
                  <c:v>37196</c:v>
                </c:pt>
                <c:pt idx="239">
                  <c:v>37226</c:v>
                </c:pt>
                <c:pt idx="240">
                  <c:v>37257</c:v>
                </c:pt>
                <c:pt idx="241">
                  <c:v>37288</c:v>
                </c:pt>
                <c:pt idx="242">
                  <c:v>37316</c:v>
                </c:pt>
                <c:pt idx="243">
                  <c:v>37347</c:v>
                </c:pt>
                <c:pt idx="244">
                  <c:v>37377</c:v>
                </c:pt>
                <c:pt idx="245">
                  <c:v>37408</c:v>
                </c:pt>
                <c:pt idx="246">
                  <c:v>37438</c:v>
                </c:pt>
                <c:pt idx="247">
                  <c:v>37469</c:v>
                </c:pt>
                <c:pt idx="248">
                  <c:v>37500</c:v>
                </c:pt>
                <c:pt idx="249">
                  <c:v>37530</c:v>
                </c:pt>
                <c:pt idx="250">
                  <c:v>37561</c:v>
                </c:pt>
                <c:pt idx="251">
                  <c:v>37591</c:v>
                </c:pt>
                <c:pt idx="252">
                  <c:v>37622</c:v>
                </c:pt>
                <c:pt idx="253">
                  <c:v>37653</c:v>
                </c:pt>
                <c:pt idx="254">
                  <c:v>37681</c:v>
                </c:pt>
                <c:pt idx="255">
                  <c:v>37712</c:v>
                </c:pt>
                <c:pt idx="256">
                  <c:v>37742</c:v>
                </c:pt>
                <c:pt idx="257">
                  <c:v>37773</c:v>
                </c:pt>
                <c:pt idx="258">
                  <c:v>37803</c:v>
                </c:pt>
                <c:pt idx="259">
                  <c:v>37834</c:v>
                </c:pt>
                <c:pt idx="260">
                  <c:v>37865</c:v>
                </c:pt>
                <c:pt idx="261">
                  <c:v>37895</c:v>
                </c:pt>
                <c:pt idx="262">
                  <c:v>37926</c:v>
                </c:pt>
                <c:pt idx="263">
                  <c:v>37956</c:v>
                </c:pt>
                <c:pt idx="264">
                  <c:v>37987</c:v>
                </c:pt>
                <c:pt idx="265">
                  <c:v>38018</c:v>
                </c:pt>
                <c:pt idx="266">
                  <c:v>38047</c:v>
                </c:pt>
                <c:pt idx="267">
                  <c:v>38078</c:v>
                </c:pt>
                <c:pt idx="268">
                  <c:v>38108</c:v>
                </c:pt>
                <c:pt idx="269">
                  <c:v>38139</c:v>
                </c:pt>
                <c:pt idx="270">
                  <c:v>38169</c:v>
                </c:pt>
                <c:pt idx="271">
                  <c:v>38200</c:v>
                </c:pt>
                <c:pt idx="272">
                  <c:v>38231</c:v>
                </c:pt>
                <c:pt idx="273">
                  <c:v>38261</c:v>
                </c:pt>
                <c:pt idx="274">
                  <c:v>38292</c:v>
                </c:pt>
                <c:pt idx="275">
                  <c:v>38322</c:v>
                </c:pt>
                <c:pt idx="276">
                  <c:v>38353</c:v>
                </c:pt>
                <c:pt idx="277">
                  <c:v>38384</c:v>
                </c:pt>
                <c:pt idx="278">
                  <c:v>38412</c:v>
                </c:pt>
                <c:pt idx="279">
                  <c:v>38443</c:v>
                </c:pt>
                <c:pt idx="280">
                  <c:v>38473</c:v>
                </c:pt>
                <c:pt idx="281">
                  <c:v>38504</c:v>
                </c:pt>
                <c:pt idx="282">
                  <c:v>38534</c:v>
                </c:pt>
                <c:pt idx="283">
                  <c:v>38565</c:v>
                </c:pt>
                <c:pt idx="284">
                  <c:v>38596</c:v>
                </c:pt>
                <c:pt idx="285">
                  <c:v>38626</c:v>
                </c:pt>
                <c:pt idx="286">
                  <c:v>38657</c:v>
                </c:pt>
                <c:pt idx="287">
                  <c:v>38687</c:v>
                </c:pt>
                <c:pt idx="288">
                  <c:v>38718</c:v>
                </c:pt>
                <c:pt idx="289">
                  <c:v>38749</c:v>
                </c:pt>
                <c:pt idx="290">
                  <c:v>38777</c:v>
                </c:pt>
                <c:pt idx="291">
                  <c:v>38808</c:v>
                </c:pt>
                <c:pt idx="292">
                  <c:v>38838</c:v>
                </c:pt>
                <c:pt idx="293">
                  <c:v>38869</c:v>
                </c:pt>
                <c:pt idx="294">
                  <c:v>38899</c:v>
                </c:pt>
                <c:pt idx="295">
                  <c:v>38930</c:v>
                </c:pt>
                <c:pt idx="296">
                  <c:v>38961</c:v>
                </c:pt>
                <c:pt idx="297">
                  <c:v>38991</c:v>
                </c:pt>
                <c:pt idx="298">
                  <c:v>39022</c:v>
                </c:pt>
                <c:pt idx="299">
                  <c:v>39052</c:v>
                </c:pt>
                <c:pt idx="300">
                  <c:v>39083</c:v>
                </c:pt>
                <c:pt idx="301">
                  <c:v>39114</c:v>
                </c:pt>
              </c:strCache>
            </c:strRef>
          </c:cat>
          <c:val>
            <c:numRef>
              <c:f>'Data for Figure 4'!$C$8:$C$309</c:f>
              <c:numCache>
                <c:ptCount val="302"/>
                <c:pt idx="0">
                  <c:v>78.9439163905494</c:v>
                </c:pt>
                <c:pt idx="1">
                  <c:v>58.8063669167187</c:v>
                </c:pt>
                <c:pt idx="2">
                  <c:v>53.796735860378455</c:v>
                </c:pt>
                <c:pt idx="3">
                  <c:v>88.38983703264083</c:v>
                </c:pt>
                <c:pt idx="4">
                  <c:v>92.74975034606877</c:v>
                </c:pt>
                <c:pt idx="5">
                  <c:v>75.87040346584415</c:v>
                </c:pt>
                <c:pt idx="6">
                  <c:v>82.74876569286536</c:v>
                </c:pt>
                <c:pt idx="7">
                  <c:v>258.3266990918601</c:v>
                </c:pt>
                <c:pt idx="8">
                  <c:v>86.64829653719951</c:v>
                </c:pt>
                <c:pt idx="9">
                  <c:v>83.40073242577604</c:v>
                </c:pt>
                <c:pt idx="10">
                  <c:v>80.73445507336083</c:v>
                </c:pt>
                <c:pt idx="11">
                  <c:v>237.88509466936304</c:v>
                </c:pt>
                <c:pt idx="12">
                  <c:v>245.37137086685155</c:v>
                </c:pt>
                <c:pt idx="13">
                  <c:v>87.25519168571205</c:v>
                </c:pt>
                <c:pt idx="14">
                  <c:v>76.33387158043199</c:v>
                </c:pt>
                <c:pt idx="15">
                  <c:v>108.895681511608</c:v>
                </c:pt>
                <c:pt idx="16">
                  <c:v>66.44352563827655</c:v>
                </c:pt>
                <c:pt idx="17">
                  <c:v>56.207762501141836</c:v>
                </c:pt>
                <c:pt idx="18">
                  <c:v>78.44423653500728</c:v>
                </c:pt>
                <c:pt idx="19">
                  <c:v>57.92712224059231</c:v>
                </c:pt>
                <c:pt idx="20">
                  <c:v>43.871107542510735</c:v>
                </c:pt>
                <c:pt idx="21">
                  <c:v>47.95091269060969</c:v>
                </c:pt>
                <c:pt idx="22">
                  <c:v>98.34428974699485</c:v>
                </c:pt>
                <c:pt idx="23">
                  <c:v>65.32109496008044</c:v>
                </c:pt>
                <c:pt idx="24">
                  <c:v>109.40581057569236</c:v>
                </c:pt>
                <c:pt idx="25">
                  <c:v>85.36724793170794</c:v>
                </c:pt>
                <c:pt idx="26">
                  <c:v>65.24225916765663</c:v>
                </c:pt>
                <c:pt idx="27">
                  <c:v>66.23007094744806</c:v>
                </c:pt>
                <c:pt idx="28">
                  <c:v>47.913136940223126</c:v>
                </c:pt>
                <c:pt idx="29">
                  <c:v>53.20610439804383</c:v>
                </c:pt>
                <c:pt idx="30">
                  <c:v>47.26623801124572</c:v>
                </c:pt>
                <c:pt idx="31">
                  <c:v>39.98194346973924</c:v>
                </c:pt>
                <c:pt idx="32">
                  <c:v>42.226253704448744</c:v>
                </c:pt>
                <c:pt idx="33">
                  <c:v>51.00204751178872</c:v>
                </c:pt>
                <c:pt idx="34">
                  <c:v>49.918720747512424</c:v>
                </c:pt>
                <c:pt idx="35">
                  <c:v>64.72780475396914</c:v>
                </c:pt>
                <c:pt idx="36">
                  <c:v>136.0052420047458</c:v>
                </c:pt>
                <c:pt idx="37">
                  <c:v>62.97941717692053</c:v>
                </c:pt>
                <c:pt idx="38">
                  <c:v>57.80863277936892</c:v>
                </c:pt>
                <c:pt idx="39">
                  <c:v>43.861343785087726</c:v>
                </c:pt>
                <c:pt idx="40">
                  <c:v>32.440901214568285</c:v>
                </c:pt>
                <c:pt idx="41">
                  <c:v>34.55967246932463</c:v>
                </c:pt>
                <c:pt idx="42">
                  <c:v>50.802140551065044</c:v>
                </c:pt>
                <c:pt idx="43">
                  <c:v>67.10874921297088</c:v>
                </c:pt>
                <c:pt idx="44">
                  <c:v>59.98808955519932</c:v>
                </c:pt>
                <c:pt idx="45">
                  <c:v>56.42360616295778</c:v>
                </c:pt>
                <c:pt idx="46">
                  <c:v>71.8149092141768</c:v>
                </c:pt>
                <c:pt idx="47">
                  <c:v>120.41003755823043</c:v>
                </c:pt>
                <c:pt idx="48">
                  <c:v>176.38221382913258</c:v>
                </c:pt>
                <c:pt idx="49">
                  <c:v>68.53604850097605</c:v>
                </c:pt>
                <c:pt idx="50">
                  <c:v>72.49300005040196</c:v>
                </c:pt>
                <c:pt idx="51">
                  <c:v>84.17035684381347</c:v>
                </c:pt>
                <c:pt idx="52">
                  <c:v>91.35871865333117</c:v>
                </c:pt>
                <c:pt idx="53">
                  <c:v>110.9737839260518</c:v>
                </c:pt>
                <c:pt idx="54">
                  <c:v>79.37226593149143</c:v>
                </c:pt>
                <c:pt idx="55">
                  <c:v>151.05564159956168</c:v>
                </c:pt>
                <c:pt idx="56">
                  <c:v>101.1982986257868</c:v>
                </c:pt>
                <c:pt idx="57">
                  <c:v>94.8463116692905</c:v>
                </c:pt>
                <c:pt idx="58">
                  <c:v>119.13744157139665</c:v>
                </c:pt>
                <c:pt idx="59">
                  <c:v>149.00910474582787</c:v>
                </c:pt>
                <c:pt idx="60">
                  <c:v>154.54173426368553</c:v>
                </c:pt>
                <c:pt idx="61">
                  <c:v>130.72910084140395</c:v>
                </c:pt>
                <c:pt idx="62">
                  <c:v>115.53177329469477</c:v>
                </c:pt>
                <c:pt idx="63">
                  <c:v>173.60723077700442</c:v>
                </c:pt>
                <c:pt idx="64">
                  <c:v>139.21297775435994</c:v>
                </c:pt>
                <c:pt idx="65">
                  <c:v>131.20873432685477</c:v>
                </c:pt>
                <c:pt idx="66">
                  <c:v>154.60727796359242</c:v>
                </c:pt>
                <c:pt idx="67">
                  <c:v>156.69964887281492</c:v>
                </c:pt>
                <c:pt idx="68">
                  <c:v>115.02962711533473</c:v>
                </c:pt>
                <c:pt idx="69">
                  <c:v>161.30966554266465</c:v>
                </c:pt>
                <c:pt idx="70">
                  <c:v>149.9230183276114</c:v>
                </c:pt>
                <c:pt idx="71">
                  <c:v>422.31474774938465</c:v>
                </c:pt>
                <c:pt idx="72">
                  <c:v>461.41757566438395</c:v>
                </c:pt>
                <c:pt idx="73">
                  <c:v>161.51828478970506</c:v>
                </c:pt>
                <c:pt idx="74">
                  <c:v>82.08077013001132</c:v>
                </c:pt>
                <c:pt idx="75">
                  <c:v>43.87574566279342</c:v>
                </c:pt>
                <c:pt idx="76">
                  <c:v>25.85491694515001</c:v>
                </c:pt>
                <c:pt idx="77">
                  <c:v>27.4230394485977</c:v>
                </c:pt>
                <c:pt idx="78">
                  <c:v>21.974805199310964</c:v>
                </c:pt>
                <c:pt idx="79">
                  <c:v>11.61570704046282</c:v>
                </c:pt>
                <c:pt idx="80">
                  <c:v>7.080393596698831</c:v>
                </c:pt>
                <c:pt idx="81">
                  <c:v>9.547112461670837</c:v>
                </c:pt>
                <c:pt idx="82">
                  <c:v>17.295393263454773</c:v>
                </c:pt>
                <c:pt idx="83">
                  <c:v>28.120301985452144</c:v>
                </c:pt>
                <c:pt idx="84">
                  <c:v>33.6716888402028</c:v>
                </c:pt>
                <c:pt idx="85">
                  <c:v>17.55681301640093</c:v>
                </c:pt>
                <c:pt idx="86">
                  <c:v>13.813088011995834</c:v>
                </c:pt>
                <c:pt idx="87">
                  <c:v>19.497809634833494</c:v>
                </c:pt>
                <c:pt idx="88">
                  <c:v>17.826613551948856</c:v>
                </c:pt>
                <c:pt idx="89">
                  <c:v>15.587643711536426</c:v>
                </c:pt>
                <c:pt idx="90">
                  <c:v>12.68640315256835</c:v>
                </c:pt>
                <c:pt idx="91">
                  <c:v>12.05076376536387</c:v>
                </c:pt>
                <c:pt idx="92">
                  <c:v>12.099839098567067</c:v>
                </c:pt>
                <c:pt idx="93">
                  <c:v>19.264450171088132</c:v>
                </c:pt>
                <c:pt idx="94">
                  <c:v>18.207114659974554</c:v>
                </c:pt>
                <c:pt idx="95">
                  <c:v>48.928754379182806</c:v>
                </c:pt>
                <c:pt idx="96">
                  <c:v>76.05051278259441</c:v>
                </c:pt>
                <c:pt idx="97">
                  <c:v>30.82627690044093</c:v>
                </c:pt>
                <c:pt idx="98">
                  <c:v>23.331802689100268</c:v>
                </c:pt>
                <c:pt idx="99">
                  <c:v>19.87258407807282</c:v>
                </c:pt>
                <c:pt idx="100">
                  <c:v>23.072421731844962</c:v>
                </c:pt>
                <c:pt idx="101">
                  <c:v>29.87833580623387</c:v>
                </c:pt>
                <c:pt idx="102">
                  <c:v>24.2183322423799</c:v>
                </c:pt>
                <c:pt idx="103">
                  <c:v>22.47572696221376</c:v>
                </c:pt>
                <c:pt idx="104">
                  <c:v>18.512598980759343</c:v>
                </c:pt>
                <c:pt idx="105">
                  <c:v>18.683025208774716</c:v>
                </c:pt>
                <c:pt idx="106">
                  <c:v>36.95038392038044</c:v>
                </c:pt>
                <c:pt idx="107">
                  <c:v>45.117315281036085</c:v>
                </c:pt>
                <c:pt idx="108">
                  <c:v>35.260428668215994</c:v>
                </c:pt>
                <c:pt idx="109">
                  <c:v>23.081780910871053</c:v>
                </c:pt>
                <c:pt idx="110">
                  <c:v>18.52141965414691</c:v>
                </c:pt>
                <c:pt idx="111">
                  <c:v>13.320686691249396</c:v>
                </c:pt>
                <c:pt idx="112">
                  <c:v>12.382451119104232</c:v>
                </c:pt>
                <c:pt idx="113">
                  <c:v>13.344388322632362</c:v>
                </c:pt>
                <c:pt idx="114">
                  <c:v>11.135434065989202</c:v>
                </c:pt>
                <c:pt idx="115">
                  <c:v>8.678761297136584</c:v>
                </c:pt>
                <c:pt idx="116">
                  <c:v>12.6315309975775</c:v>
                </c:pt>
                <c:pt idx="117">
                  <c:v>14.885033909438183</c:v>
                </c:pt>
                <c:pt idx="118">
                  <c:v>34.22195003327189</c:v>
                </c:pt>
                <c:pt idx="119">
                  <c:v>32.20505455443741</c:v>
                </c:pt>
                <c:pt idx="120">
                  <c:v>24.127911858492325</c:v>
                </c:pt>
                <c:pt idx="121">
                  <c:v>15.181730979829533</c:v>
                </c:pt>
                <c:pt idx="122">
                  <c:v>12.91974573298964</c:v>
                </c:pt>
                <c:pt idx="123">
                  <c:v>11.237669222483015</c:v>
                </c:pt>
                <c:pt idx="124">
                  <c:v>8.205357562577142</c:v>
                </c:pt>
                <c:pt idx="125">
                  <c:v>8.431353036211341</c:v>
                </c:pt>
                <c:pt idx="126">
                  <c:v>7.845703658333192</c:v>
                </c:pt>
                <c:pt idx="127">
                  <c:v>7.6263513439979835</c:v>
                </c:pt>
                <c:pt idx="128">
                  <c:v>10.952685131011975</c:v>
                </c:pt>
                <c:pt idx="129">
                  <c:v>8.991341426225397</c:v>
                </c:pt>
                <c:pt idx="130">
                  <c:v>10.43872364948568</c:v>
                </c:pt>
                <c:pt idx="131">
                  <c:v>18.490572622096614</c:v>
                </c:pt>
                <c:pt idx="132">
                  <c:v>16.135507266904003</c:v>
                </c:pt>
                <c:pt idx="133">
                  <c:v>10.25684903889561</c:v>
                </c:pt>
                <c:pt idx="134">
                  <c:v>7.222052666509304</c:v>
                </c:pt>
                <c:pt idx="135">
                  <c:v>7.1437266325838245</c:v>
                </c:pt>
                <c:pt idx="136">
                  <c:v>7.079298849777316</c:v>
                </c:pt>
                <c:pt idx="137">
                  <c:v>6.942130269400848</c:v>
                </c:pt>
                <c:pt idx="138">
                  <c:v>5.921562809576586</c:v>
                </c:pt>
                <c:pt idx="139">
                  <c:v>6.615212860850872</c:v>
                </c:pt>
                <c:pt idx="140">
                  <c:v>9.258647149351695</c:v>
                </c:pt>
                <c:pt idx="141">
                  <c:v>5.019676441252385</c:v>
                </c:pt>
                <c:pt idx="142">
                  <c:v>5.423135227065279</c:v>
                </c:pt>
                <c:pt idx="143">
                  <c:v>9.543459288947842</c:v>
                </c:pt>
                <c:pt idx="144">
                  <c:v>9.710269803453864</c:v>
                </c:pt>
                <c:pt idx="145">
                  <c:v>6.349410242055931</c:v>
                </c:pt>
                <c:pt idx="146">
                  <c:v>6.347834921975459</c:v>
                </c:pt>
                <c:pt idx="147">
                  <c:v>6.037924205464673</c:v>
                </c:pt>
                <c:pt idx="148">
                  <c:v>5.954481182469085</c:v>
                </c:pt>
                <c:pt idx="149">
                  <c:v>6.17258358428634</c:v>
                </c:pt>
                <c:pt idx="150">
                  <c:v>5.45365518996106</c:v>
                </c:pt>
                <c:pt idx="151">
                  <c:v>5.73869740329489</c:v>
                </c:pt>
                <c:pt idx="152">
                  <c:v>8.876315466471318</c:v>
                </c:pt>
                <c:pt idx="153">
                  <c:v>6.484695960033426</c:v>
                </c:pt>
                <c:pt idx="154">
                  <c:v>6.607096639623644</c:v>
                </c:pt>
                <c:pt idx="155">
                  <c:v>11.047575208677118</c:v>
                </c:pt>
                <c:pt idx="156">
                  <c:v>55.79648506622319</c:v>
                </c:pt>
                <c:pt idx="157">
                  <c:v>64.56053573364487</c:v>
                </c:pt>
                <c:pt idx="158">
                  <c:v>98.84324715191633</c:v>
                </c:pt>
                <c:pt idx="159">
                  <c:v>150.93268823578296</c:v>
                </c:pt>
                <c:pt idx="160">
                  <c:v>63.45252955359013</c:v>
                </c:pt>
                <c:pt idx="161">
                  <c:v>45.48904411159682</c:v>
                </c:pt>
                <c:pt idx="162">
                  <c:v>27.40132314032966</c:v>
                </c:pt>
                <c:pt idx="163">
                  <c:v>21.824569444164467</c:v>
                </c:pt>
                <c:pt idx="164">
                  <c:v>27.850387954567204</c:v>
                </c:pt>
                <c:pt idx="165">
                  <c:v>27.685833921674472</c:v>
                </c:pt>
                <c:pt idx="166">
                  <c:v>33.951875829980715</c:v>
                </c:pt>
                <c:pt idx="167">
                  <c:v>46.92135825509855</c:v>
                </c:pt>
                <c:pt idx="168">
                  <c:v>52.77859648732106</c:v>
                </c:pt>
                <c:pt idx="169">
                  <c:v>31.89781876980444</c:v>
                </c:pt>
                <c:pt idx="170">
                  <c:v>29.861750575335112</c:v>
                </c:pt>
                <c:pt idx="171">
                  <c:v>39.98570624518869</c:v>
                </c:pt>
                <c:pt idx="172">
                  <c:v>24.204759945351316</c:v>
                </c:pt>
                <c:pt idx="173">
                  <c:v>21.38889377880877</c:v>
                </c:pt>
                <c:pt idx="174">
                  <c:v>18.457407259590685</c:v>
                </c:pt>
                <c:pt idx="175">
                  <c:v>17.168791456305254</c:v>
                </c:pt>
                <c:pt idx="176">
                  <c:v>20.967118518894566</c:v>
                </c:pt>
                <c:pt idx="177">
                  <c:v>16.050421804815507</c:v>
                </c:pt>
                <c:pt idx="178">
                  <c:v>19.775604853657303</c:v>
                </c:pt>
                <c:pt idx="179">
                  <c:v>45.96479518226862</c:v>
                </c:pt>
                <c:pt idx="180">
                  <c:v>35.619160601225694</c:v>
                </c:pt>
                <c:pt idx="181">
                  <c:v>22.13754127218628</c:v>
                </c:pt>
                <c:pt idx="182">
                  <c:v>16.000186654727532</c:v>
                </c:pt>
                <c:pt idx="183">
                  <c:v>13.763094247290253</c:v>
                </c:pt>
                <c:pt idx="184">
                  <c:v>11.518642717337135</c:v>
                </c:pt>
                <c:pt idx="185">
                  <c:v>11.18231629037263</c:v>
                </c:pt>
                <c:pt idx="186">
                  <c:v>10.96999153113809</c:v>
                </c:pt>
                <c:pt idx="187">
                  <c:v>11.207472601414615</c:v>
                </c:pt>
                <c:pt idx="188">
                  <c:v>16.013463686146288</c:v>
                </c:pt>
                <c:pt idx="189">
                  <c:v>10.022940120441316</c:v>
                </c:pt>
                <c:pt idx="190">
                  <c:v>14.282198704287996</c:v>
                </c:pt>
                <c:pt idx="191">
                  <c:v>18.170906797966467</c:v>
                </c:pt>
                <c:pt idx="192">
                  <c:v>29.46974701618743</c:v>
                </c:pt>
                <c:pt idx="193">
                  <c:v>23.15439848948342</c:v>
                </c:pt>
                <c:pt idx="194">
                  <c:v>14.998752527464031</c:v>
                </c:pt>
                <c:pt idx="195">
                  <c:v>11.823569153280356</c:v>
                </c:pt>
                <c:pt idx="196">
                  <c:v>9.988756526755903</c:v>
                </c:pt>
                <c:pt idx="197">
                  <c:v>15.142945681622866</c:v>
                </c:pt>
                <c:pt idx="198">
                  <c:v>12.204656538087534</c:v>
                </c:pt>
                <c:pt idx="199">
                  <c:v>12.166026754638137</c:v>
                </c:pt>
                <c:pt idx="200">
                  <c:v>21.29611214225666</c:v>
                </c:pt>
                <c:pt idx="201">
                  <c:v>18.617847568335577</c:v>
                </c:pt>
                <c:pt idx="202">
                  <c:v>23.44836054246251</c:v>
                </c:pt>
                <c:pt idx="203">
                  <c:v>33.54673307385367</c:v>
                </c:pt>
                <c:pt idx="204">
                  <c:v>34.884704537846865</c:v>
                </c:pt>
                <c:pt idx="205">
                  <c:v>17.37597360000358</c:v>
                </c:pt>
                <c:pt idx="206">
                  <c:v>11.736404938714884</c:v>
                </c:pt>
                <c:pt idx="207">
                  <c:v>11.586036397905207</c:v>
                </c:pt>
                <c:pt idx="208">
                  <c:v>7.462452379017703</c:v>
                </c:pt>
                <c:pt idx="209">
                  <c:v>8.175807194455164</c:v>
                </c:pt>
                <c:pt idx="210">
                  <c:v>8.225514918848909</c:v>
                </c:pt>
                <c:pt idx="211">
                  <c:v>6.967412818069052</c:v>
                </c:pt>
                <c:pt idx="212">
                  <c:v>12.231572742590679</c:v>
                </c:pt>
                <c:pt idx="213">
                  <c:v>7.870731372272877</c:v>
                </c:pt>
                <c:pt idx="214">
                  <c:v>11.209381365336624</c:v>
                </c:pt>
                <c:pt idx="215">
                  <c:v>12.706361387503605</c:v>
                </c:pt>
                <c:pt idx="216">
                  <c:v>17.357825817538064</c:v>
                </c:pt>
                <c:pt idx="217">
                  <c:v>11.17933560539701</c:v>
                </c:pt>
                <c:pt idx="218">
                  <c:v>6.859295137725097</c:v>
                </c:pt>
                <c:pt idx="219">
                  <c:v>7.045322737830251</c:v>
                </c:pt>
                <c:pt idx="220">
                  <c:v>4.579273170463316</c:v>
                </c:pt>
                <c:pt idx="221">
                  <c:v>7.344212488128599</c:v>
                </c:pt>
                <c:pt idx="222">
                  <c:v>4.782749264883179</c:v>
                </c:pt>
                <c:pt idx="223">
                  <c:v>6.796893457981046</c:v>
                </c:pt>
                <c:pt idx="224">
                  <c:v>9.126869614389577</c:v>
                </c:pt>
                <c:pt idx="225">
                  <c:v>8.583494272744897</c:v>
                </c:pt>
                <c:pt idx="226">
                  <c:v>10.756749053012005</c:v>
                </c:pt>
                <c:pt idx="227">
                  <c:v>13.793501235259065</c:v>
                </c:pt>
                <c:pt idx="228">
                  <c:v>6.859118907090389</c:v>
                </c:pt>
                <c:pt idx="229">
                  <c:v>-0.7912962605370222</c:v>
                </c:pt>
                <c:pt idx="230">
                  <c:v>7.873543810803896</c:v>
                </c:pt>
                <c:pt idx="231">
                  <c:v>6.224012971732407</c:v>
                </c:pt>
                <c:pt idx="232">
                  <c:v>2.7886162957073912</c:v>
                </c:pt>
                <c:pt idx="233">
                  <c:v>2.875501260152924</c:v>
                </c:pt>
                <c:pt idx="234">
                  <c:v>-3.073717720140412</c:v>
                </c:pt>
                <c:pt idx="235">
                  <c:v>7.345976483664107</c:v>
                </c:pt>
                <c:pt idx="236">
                  <c:v>11.760705593783927</c:v>
                </c:pt>
                <c:pt idx="237">
                  <c:v>5.560350148330118</c:v>
                </c:pt>
                <c:pt idx="238">
                  <c:v>4.6152429180817744</c:v>
                </c:pt>
                <c:pt idx="239">
                  <c:v>1.6745772742093212</c:v>
                </c:pt>
                <c:pt idx="240">
                  <c:v>11.657492990735241</c:v>
                </c:pt>
                <c:pt idx="241">
                  <c:v>-0.768716890596477</c:v>
                </c:pt>
                <c:pt idx="242">
                  <c:v>6.313906490050902</c:v>
                </c:pt>
                <c:pt idx="243">
                  <c:v>6.75556986570649</c:v>
                </c:pt>
                <c:pt idx="244">
                  <c:v>2.459505796366046</c:v>
                </c:pt>
                <c:pt idx="245">
                  <c:v>6.0103819477345555</c:v>
                </c:pt>
                <c:pt idx="246">
                  <c:v>3.4997615601682686</c:v>
                </c:pt>
                <c:pt idx="247">
                  <c:v>4.659328403808827</c:v>
                </c:pt>
                <c:pt idx="248">
                  <c:v>7.461403374546105</c:v>
                </c:pt>
                <c:pt idx="249">
                  <c:v>5.419177597953784</c:v>
                </c:pt>
                <c:pt idx="250">
                  <c:v>10.148785902771863</c:v>
                </c:pt>
                <c:pt idx="251">
                  <c:v>5.350497354275818</c:v>
                </c:pt>
                <c:pt idx="252">
                  <c:v>4.960451560619883</c:v>
                </c:pt>
                <c:pt idx="253">
                  <c:v>3.3847337558534196</c:v>
                </c:pt>
                <c:pt idx="254">
                  <c:v>7.8433696105493445</c:v>
                </c:pt>
                <c:pt idx="255">
                  <c:v>2.0680517152813493</c:v>
                </c:pt>
                <c:pt idx="256">
                  <c:v>-3.804131298349578</c:v>
                </c:pt>
                <c:pt idx="257">
                  <c:v>0.9958520996361075</c:v>
                </c:pt>
                <c:pt idx="258">
                  <c:v>1.7530941773761022</c:v>
                </c:pt>
                <c:pt idx="259">
                  <c:v>3.659795962753476</c:v>
                </c:pt>
                <c:pt idx="260">
                  <c:v>7.382277465403697</c:v>
                </c:pt>
                <c:pt idx="261">
                  <c:v>4.489727960321455</c:v>
                </c:pt>
                <c:pt idx="262">
                  <c:v>10.427661784895093</c:v>
                </c:pt>
                <c:pt idx="263">
                  <c:v>5.282461179461717</c:v>
                </c:pt>
                <c:pt idx="264">
                  <c:v>7.718527488866611</c:v>
                </c:pt>
                <c:pt idx="265">
                  <c:v>7.419015429311093</c:v>
                </c:pt>
                <c:pt idx="266">
                  <c:v>4.142941093008079</c:v>
                </c:pt>
                <c:pt idx="267">
                  <c:v>1.8260612268170995</c:v>
                </c:pt>
                <c:pt idx="268">
                  <c:v>-2.968852322474247</c:v>
                </c:pt>
                <c:pt idx="269">
                  <c:v>1.9403523669749845</c:v>
                </c:pt>
                <c:pt idx="270">
                  <c:v>3.190941762359545</c:v>
                </c:pt>
                <c:pt idx="271">
                  <c:v>7.664431467257482</c:v>
                </c:pt>
                <c:pt idx="272">
                  <c:v>10.385943523974749</c:v>
                </c:pt>
                <c:pt idx="273">
                  <c:v>8.634878171083704</c:v>
                </c:pt>
                <c:pt idx="274">
                  <c:v>10.730508191719256</c:v>
                </c:pt>
                <c:pt idx="275">
                  <c:v>2.5070306575418977</c:v>
                </c:pt>
                <c:pt idx="276">
                  <c:v>0.042656049407585606</c:v>
                </c:pt>
                <c:pt idx="277">
                  <c:v>4.072163679786822</c:v>
                </c:pt>
                <c:pt idx="278">
                  <c:v>5.544824567933171</c:v>
                </c:pt>
                <c:pt idx="279">
                  <c:v>4.358414313816161</c:v>
                </c:pt>
                <c:pt idx="280">
                  <c:v>-2.9733960889391398</c:v>
                </c:pt>
                <c:pt idx="281">
                  <c:v>-1.1457929818486923</c:v>
                </c:pt>
                <c:pt idx="282">
                  <c:v>4.798890361492392</c:v>
                </c:pt>
                <c:pt idx="283">
                  <c:v>1.4423977642035846</c:v>
                </c:pt>
                <c:pt idx="284">
                  <c:v>4.916829823938551</c:v>
                </c:pt>
                <c:pt idx="285">
                  <c:v>2.985478756706428</c:v>
                </c:pt>
                <c:pt idx="286">
                  <c:v>8.987005137389037</c:v>
                </c:pt>
                <c:pt idx="287">
                  <c:v>7.624993121190493</c:v>
                </c:pt>
                <c:pt idx="288">
                  <c:v>7.26836642396993</c:v>
                </c:pt>
                <c:pt idx="289">
                  <c:v>1.851696020941529</c:v>
                </c:pt>
                <c:pt idx="290">
                  <c:v>1.5160409444930023</c:v>
                </c:pt>
                <c:pt idx="291">
                  <c:v>1.7737139252250067</c:v>
                </c:pt>
                <c:pt idx="292">
                  <c:v>-5.213260828765421</c:v>
                </c:pt>
                <c:pt idx="293">
                  <c:v>1.0412054575942964</c:v>
                </c:pt>
                <c:pt idx="294">
                  <c:v>3.3407347815128663</c:v>
                </c:pt>
                <c:pt idx="295">
                  <c:v>6.298531942445096</c:v>
                </c:pt>
                <c:pt idx="296">
                  <c:v>12.809777684463697</c:v>
                </c:pt>
                <c:pt idx="297">
                  <c:v>5.374292898233901</c:v>
                </c:pt>
                <c:pt idx="298">
                  <c:v>6.4811221619653026</c:v>
                </c:pt>
                <c:pt idx="299">
                  <c:v>7.166709671014804</c:v>
                </c:pt>
                <c:pt idx="300">
                  <c:v>6.376690794814754</c:v>
                </c:pt>
                <c:pt idx="301">
                  <c:v>3.4062075595979735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yyyy" sourceLinked="0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At val="0"/>
        <c:auto val="1"/>
        <c:lblOffset val="180"/>
        <c:noMultiLvlLbl val="0"/>
      </c:catAx>
      <c:valAx>
        <c:axId val="9770669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Annualized Change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" right="0" top="0" bottom="0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" right="0" top="0" bottom="0" header="0" footer="0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0.9705</cdr:y>
    </cdr:from>
    <cdr:to>
      <cdr:x>0.32525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7229475"/>
          <a:ext cx="1571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Banco de México.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58075"/>
    <xdr:graphicFrame>
      <xdr:nvGraphicFramePr>
        <xdr:cNvPr id="1" name="Shape 1025"/>
        <xdr:cNvGraphicFramePr/>
      </xdr:nvGraphicFramePr>
      <xdr:xfrm>
        <a:off x="0" y="0"/>
        <a:ext cx="9725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58075"/>
    <xdr:graphicFrame>
      <xdr:nvGraphicFramePr>
        <xdr:cNvPr id="1" name="Shape 1025"/>
        <xdr:cNvGraphicFramePr/>
      </xdr:nvGraphicFramePr>
      <xdr:xfrm>
        <a:off x="0" y="0"/>
        <a:ext cx="9725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0.9725</cdr:y>
    </cdr:from>
    <cdr:to>
      <cdr:x>0.25775</cdr:x>
      <cdr:y>0.99975</cdr:y>
    </cdr:to>
    <cdr:sp>
      <cdr:nvSpPr>
        <cdr:cNvPr id="1" name="TextBox 10"/>
        <cdr:cNvSpPr txBox="1">
          <a:spLocks noChangeArrowheads="1"/>
        </cdr:cNvSpPr>
      </cdr:nvSpPr>
      <cdr:spPr>
        <a:xfrm>
          <a:off x="933450" y="7248525"/>
          <a:ext cx="1571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Banco de México.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58075"/>
    <xdr:graphicFrame>
      <xdr:nvGraphicFramePr>
        <xdr:cNvPr id="1" name="Shape 1025"/>
        <xdr:cNvGraphicFramePr/>
      </xdr:nvGraphicFramePr>
      <xdr:xfrm>
        <a:off x="0" y="0"/>
        <a:ext cx="9725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0.97275</cdr:y>
    </cdr:from>
    <cdr:to>
      <cdr:x>0.15525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248525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Banco de México.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58075"/>
    <xdr:graphicFrame>
      <xdr:nvGraphicFramePr>
        <xdr:cNvPr id="1" name="Shape 1025"/>
        <xdr:cNvGraphicFramePr/>
      </xdr:nvGraphicFramePr>
      <xdr:xfrm>
        <a:off x="0" y="0"/>
        <a:ext cx="9725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0.95725</cdr:y>
    </cdr:from>
    <cdr:to>
      <cdr:x>0.25025</cdr:x>
      <cdr:y>0.9845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7134225"/>
          <a:ext cx="1571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Banco de México.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58075"/>
    <xdr:graphicFrame>
      <xdr:nvGraphicFramePr>
        <xdr:cNvPr id="1" name="Shape 1025"/>
        <xdr:cNvGraphicFramePr/>
      </xdr:nvGraphicFramePr>
      <xdr:xfrm>
        <a:off x="0" y="0"/>
        <a:ext cx="9725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0.97025</cdr:y>
    </cdr:from>
    <cdr:to>
      <cdr:x>0.15525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229475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Banco de México.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dif.cnbv.gob.mx/Documentacion/Boletines/BM%20Diciembre%202006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idif.cnbv.gob.mx/Documentacion/Boletines/BM%20Diciembre%2020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1"/>
  <sheetViews>
    <sheetView tabSelected="1" workbookViewId="0" topLeftCell="A1">
      <selection activeCell="A1" sqref="A1"/>
    </sheetView>
  </sheetViews>
  <sheetFormatPr defaultColWidth="9.140625" defaultRowHeight="12.75"/>
  <sheetData>
    <row r="4" spans="3:10" ht="12.75">
      <c r="C4" s="27"/>
      <c r="D4" s="27"/>
      <c r="E4" s="27"/>
      <c r="F4" s="27"/>
      <c r="G4" s="27"/>
      <c r="H4" s="27"/>
      <c r="I4" s="27"/>
      <c r="J4" s="27"/>
    </row>
    <row r="5" spans="3:10" ht="12.75">
      <c r="C5" s="27"/>
      <c r="D5" s="27"/>
      <c r="E5" s="27"/>
      <c r="F5" s="27"/>
      <c r="G5" s="27"/>
      <c r="H5" s="27"/>
      <c r="I5" s="27"/>
      <c r="J5" s="27"/>
    </row>
    <row r="6" spans="3:10" ht="15">
      <c r="C6" s="46" t="s">
        <v>95</v>
      </c>
      <c r="D6" s="27" t="s">
        <v>100</v>
      </c>
      <c r="E6" s="27"/>
      <c r="F6" s="27"/>
      <c r="G6" s="27"/>
      <c r="H6" s="27"/>
      <c r="I6" s="27"/>
      <c r="J6" s="27"/>
    </row>
    <row r="7" spans="3:10" ht="15">
      <c r="C7" s="46" t="s">
        <v>96</v>
      </c>
      <c r="D7" s="27" t="s">
        <v>102</v>
      </c>
      <c r="E7" s="27"/>
      <c r="F7" s="27"/>
      <c r="G7" s="27"/>
      <c r="H7" s="27"/>
      <c r="I7" s="27"/>
      <c r="J7" s="27"/>
    </row>
    <row r="8" spans="3:10" ht="15">
      <c r="C8" s="46" t="s">
        <v>97</v>
      </c>
      <c r="D8" s="27" t="s">
        <v>101</v>
      </c>
      <c r="E8" s="27"/>
      <c r="F8" s="27"/>
      <c r="G8" s="27"/>
      <c r="H8" s="27"/>
      <c r="I8" s="27"/>
      <c r="J8" s="27"/>
    </row>
    <row r="9" spans="3:10" ht="15">
      <c r="C9" s="46" t="s">
        <v>98</v>
      </c>
      <c r="D9" s="27" t="s">
        <v>99</v>
      </c>
      <c r="E9" s="27"/>
      <c r="F9" s="27"/>
      <c r="G9" s="27"/>
      <c r="H9" s="27"/>
      <c r="I9" s="27"/>
      <c r="J9" s="27"/>
    </row>
    <row r="10" spans="3:10" ht="12.75">
      <c r="C10" s="27"/>
      <c r="D10" s="27"/>
      <c r="E10" s="27"/>
      <c r="F10" s="27"/>
      <c r="G10" s="27"/>
      <c r="H10" s="27"/>
      <c r="I10" s="27"/>
      <c r="J10" s="27"/>
    </row>
    <row r="11" spans="3:10" ht="12.75">
      <c r="C11" s="27"/>
      <c r="D11" s="27"/>
      <c r="E11" s="27"/>
      <c r="F11" s="27"/>
      <c r="G11" s="27"/>
      <c r="H11" s="27"/>
      <c r="I11" s="27"/>
      <c r="J11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workbookViewId="0" topLeftCell="C1">
      <selection activeCell="T7" sqref="T7"/>
    </sheetView>
  </sheetViews>
  <sheetFormatPr defaultColWidth="9.140625" defaultRowHeight="12.75"/>
  <cols>
    <col min="2" max="5" width="9.7109375" style="0" customWidth="1"/>
    <col min="6" max="6" width="11.7109375" style="0" customWidth="1"/>
    <col min="7" max="7" width="11.421875" style="0" bestFit="1" customWidth="1"/>
    <col min="8" max="8" width="3.7109375" style="27" customWidth="1"/>
    <col min="11" max="11" width="11.00390625" style="0" bestFit="1" customWidth="1"/>
    <col min="14" max="14" width="3.7109375" style="27" customWidth="1"/>
    <col min="15" max="16" width="9.7109375" style="0" customWidth="1"/>
    <col min="17" max="18" width="9.7109375" style="3" customWidth="1"/>
    <col min="19" max="19" width="9.7109375" style="0" customWidth="1"/>
    <col min="20" max="20" width="11.7109375" style="0" customWidth="1"/>
    <col min="21" max="21" width="17.28125" style="0" bestFit="1" customWidth="1"/>
  </cols>
  <sheetData>
    <row r="1" spans="1:15" ht="12.75">
      <c r="A1" s="29" t="s">
        <v>7</v>
      </c>
      <c r="I1" s="29" t="s">
        <v>56</v>
      </c>
      <c r="O1" s="28" t="s">
        <v>73</v>
      </c>
    </row>
    <row r="2" spans="1:9" ht="12.75">
      <c r="A2" t="s">
        <v>61</v>
      </c>
      <c r="I2" t="s">
        <v>57</v>
      </c>
    </row>
    <row r="3" spans="1:9" ht="12.75">
      <c r="A3" s="26" t="s">
        <v>71</v>
      </c>
      <c r="I3" t="s">
        <v>58</v>
      </c>
    </row>
    <row r="4" ht="12.75">
      <c r="I4" t="s">
        <v>60</v>
      </c>
    </row>
    <row r="5" ht="12.75">
      <c r="I5" s="26" t="s">
        <v>72</v>
      </c>
    </row>
    <row r="6" spans="1:20" ht="12.7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P6" s="7">
        <v>2</v>
      </c>
      <c r="Q6" s="7">
        <v>3</v>
      </c>
      <c r="R6" s="7">
        <v>4</v>
      </c>
      <c r="S6" s="7">
        <v>5</v>
      </c>
      <c r="T6" s="7">
        <v>6</v>
      </c>
    </row>
    <row r="7" spans="1:20" ht="25.5" customHeight="1">
      <c r="A7" s="7" t="s">
        <v>5</v>
      </c>
      <c r="B7" s="30" t="s">
        <v>6</v>
      </c>
      <c r="C7" s="30" t="s">
        <v>52</v>
      </c>
      <c r="D7" s="30" t="s">
        <v>87</v>
      </c>
      <c r="E7" s="30" t="s">
        <v>88</v>
      </c>
      <c r="F7" s="30" t="s">
        <v>89</v>
      </c>
      <c r="I7" s="7" t="s">
        <v>5</v>
      </c>
      <c r="J7" s="7" t="s">
        <v>59</v>
      </c>
      <c r="O7" s="7" t="s">
        <v>5</v>
      </c>
      <c r="P7" s="35" t="s">
        <v>6</v>
      </c>
      <c r="Q7" s="35" t="s">
        <v>52</v>
      </c>
      <c r="R7" s="30" t="s">
        <v>53</v>
      </c>
      <c r="S7" s="30" t="s">
        <v>54</v>
      </c>
      <c r="T7" s="30" t="s">
        <v>55</v>
      </c>
    </row>
    <row r="8" spans="1:20" ht="12.75">
      <c r="A8" s="31">
        <v>34669</v>
      </c>
      <c r="B8" s="32">
        <v>617726</v>
      </c>
      <c r="C8" s="32">
        <v>561612</v>
      </c>
      <c r="D8" s="32">
        <v>158211</v>
      </c>
      <c r="E8" s="32">
        <v>101067.9</v>
      </c>
      <c r="F8" s="32">
        <v>46693.3</v>
      </c>
      <c r="I8" s="31">
        <v>29281</v>
      </c>
      <c r="J8" s="7">
        <v>4332877</v>
      </c>
      <c r="O8" s="34">
        <v>34669</v>
      </c>
      <c r="P8" s="33">
        <f>VLOOKUP($O8,'Data for Figure 1 and 5'!$A$8:$F$155,P$6,FALSE)/VLOOKUP($O8,'Data for Figure 1 and 5'!$I$8:$J$115,2,FALSE)*1000</f>
        <v>0.4041695434645628</v>
      </c>
      <c r="Q8" s="33">
        <f>VLOOKUP($O8,'Data for Figure 1 and 5'!$A$8:$F$155,Q$6,FALSE)/VLOOKUP($O8,'Data for Figure 1 and 5'!$I$8:$J$115,2,FALSE)*1000</f>
        <v>0.3674549325173621</v>
      </c>
      <c r="R8" s="33">
        <f>VLOOKUP($O8,'Data for Figure 1 and 5'!$A$8:$F$155,R$6,FALSE)/VLOOKUP($O8,'Data for Figure 1 and 5'!$I$8:$J$115,2,FALSE)*1000</f>
        <v>0.10351526023038037</v>
      </c>
      <c r="S8" s="33">
        <f>VLOOKUP($O8,'Data for Figure 1 and 5'!$A$8:$F$155,S$6,FALSE)/VLOOKUP($O8,'Data for Figure 1 and 5'!$I$8:$J$115,2,FALSE)*1000</f>
        <v>0.06612732344424888</v>
      </c>
      <c r="T8" s="33">
        <f>VLOOKUP($O8,'Data for Figure 1 and 5'!$A$8:$F$155,T$6,FALSE)/VLOOKUP($O8,'Data for Figure 1 and 5'!$I$8:$J$115,2,FALSE)*1000</f>
        <v>0.030550777762072292</v>
      </c>
    </row>
    <row r="9" spans="1:20" ht="12.75">
      <c r="A9" s="31">
        <v>34700</v>
      </c>
      <c r="B9" s="32">
        <v>629719.6</v>
      </c>
      <c r="C9" s="32">
        <v>573775.6</v>
      </c>
      <c r="D9" s="32">
        <v>170815</v>
      </c>
      <c r="E9" s="32">
        <v>103049.8</v>
      </c>
      <c r="F9" s="32">
        <v>45290.8</v>
      </c>
      <c r="I9" s="31">
        <v>29373</v>
      </c>
      <c r="J9" s="7">
        <v>4544908</v>
      </c>
      <c r="O9" s="34">
        <v>34759</v>
      </c>
      <c r="P9" s="33">
        <f>VLOOKUP($O9,'Data for Figure 1 and 5'!$A$8:$F$155,P$6,FALSE)/VLOOKUP($O9,'Data for Figure 1 and 5'!$I$8:$J$115,2,FALSE)*1000</f>
        <v>0.4119511382640854</v>
      </c>
      <c r="Q9" s="33">
        <f>VLOOKUP($O9,'Data for Figure 1 and 5'!$A$8:$F$155,Q$6,FALSE)/VLOOKUP($O9,'Data for Figure 1 and 5'!$I$8:$J$115,2,FALSE)*1000</f>
        <v>0.3749211300996051</v>
      </c>
      <c r="R9" s="33">
        <f>VLOOKUP($O9,'Data for Figure 1 and 5'!$A$8:$F$155,R$6,FALSE)/VLOOKUP($O9,'Data for Figure 1 and 5'!$I$8:$J$115,2,FALSE)*1000</f>
        <v>0.11029767290825945</v>
      </c>
      <c r="S9" s="33">
        <f>VLOOKUP($O9,'Data for Figure 1 and 5'!$A$8:$F$155,S$6,FALSE)/VLOOKUP($O9,'Data for Figure 1 and 5'!$I$8:$J$115,2,FALSE)*1000</f>
        <v>0.06682954727031862</v>
      </c>
      <c r="T9" s="33">
        <f>VLOOKUP($O9,'Data for Figure 1 and 5'!$A$8:$F$155,T$6,FALSE)/VLOOKUP($O9,'Data for Figure 1 and 5'!$I$8:$J$115,2,FALSE)*1000</f>
        <v>0.02706761395017589</v>
      </c>
    </row>
    <row r="10" spans="1:20" ht="12.75">
      <c r="A10" s="31">
        <v>34731</v>
      </c>
      <c r="B10" s="32">
        <v>638791.3</v>
      </c>
      <c r="C10" s="32">
        <v>578889.3</v>
      </c>
      <c r="D10" s="32">
        <v>166359</v>
      </c>
      <c r="E10" s="32">
        <v>105415.9</v>
      </c>
      <c r="F10" s="32">
        <v>44806.4</v>
      </c>
      <c r="I10" s="31">
        <v>29465</v>
      </c>
      <c r="J10" s="7">
        <v>4724540</v>
      </c>
      <c r="O10" s="34">
        <v>34851</v>
      </c>
      <c r="P10" s="33">
        <f>VLOOKUP($O10,'Data for Figure 1 and 5'!$A$8:$F$155,P$6,FALSE)/VLOOKUP($O10,'Data for Figure 1 and 5'!$I$8:$J$115,2,FALSE)*1000</f>
        <v>0.36715014851609995</v>
      </c>
      <c r="Q10" s="33">
        <f>VLOOKUP($O10,'Data for Figure 1 and 5'!$A$8:$F$155,Q$6,FALSE)/VLOOKUP($O10,'Data for Figure 1 and 5'!$I$8:$J$115,2,FALSE)*1000</f>
        <v>0.3319313088742659</v>
      </c>
      <c r="R10" s="33">
        <f>VLOOKUP($O10,'Data for Figure 1 and 5'!$A$8:$F$155,R$6,FALSE)/VLOOKUP($O10,'Data for Figure 1 and 5'!$I$8:$J$115,2,FALSE)*1000</f>
        <v>0.09313866064603357</v>
      </c>
      <c r="S10" s="33">
        <f>VLOOKUP($O10,'Data for Figure 1 and 5'!$A$8:$F$155,S$6,FALSE)/VLOOKUP($O10,'Data for Figure 1 and 5'!$I$8:$J$115,2,FALSE)*1000</f>
        <v>0.0694350247460283</v>
      </c>
      <c r="T10" s="33">
        <f>VLOOKUP($O10,'Data for Figure 1 and 5'!$A$8:$F$155,T$6,FALSE)/VLOOKUP($O10,'Data for Figure 1 and 5'!$I$8:$J$115,2,FALSE)*1000</f>
        <v>0.023426643807829717</v>
      </c>
    </row>
    <row r="11" spans="1:20" ht="12.75">
      <c r="A11" s="31">
        <v>34759</v>
      </c>
      <c r="B11" s="32">
        <v>671203.2</v>
      </c>
      <c r="C11" s="32">
        <v>610869.2</v>
      </c>
      <c r="D11" s="32">
        <v>179711</v>
      </c>
      <c r="E11" s="32">
        <v>108887.2</v>
      </c>
      <c r="F11" s="32">
        <v>44102</v>
      </c>
      <c r="I11" s="31">
        <v>29556</v>
      </c>
      <c r="J11" s="7">
        <v>5270471</v>
      </c>
      <c r="O11" s="34">
        <v>34943</v>
      </c>
      <c r="P11" s="33">
        <f>VLOOKUP($O11,'Data for Figure 1 and 5'!$A$8:$F$155,P$6,FALSE)/VLOOKUP($O11,'Data for Figure 1 and 5'!$I$8:$J$115,2,FALSE)*1000</f>
        <v>0.3801238970838556</v>
      </c>
      <c r="Q11" s="33">
        <f>VLOOKUP($O11,'Data for Figure 1 and 5'!$A$8:$F$155,Q$6,FALSE)/VLOOKUP($O11,'Data for Figure 1 and 5'!$I$8:$J$115,2,FALSE)*1000</f>
        <v>0.34461933248096693</v>
      </c>
      <c r="R11" s="33">
        <f>VLOOKUP($O11,'Data for Figure 1 and 5'!$A$8:$F$155,R$6,FALSE)/VLOOKUP($O11,'Data for Figure 1 and 5'!$I$8:$J$115,2,FALSE)*1000</f>
        <v>0.08729564196791566</v>
      </c>
      <c r="S11" s="33">
        <f>VLOOKUP($O11,'Data for Figure 1 and 5'!$A$8:$F$155,S$6,FALSE)/VLOOKUP($O11,'Data for Figure 1 and 5'!$I$8:$J$115,2,FALSE)*1000</f>
        <v>0.0769878633617774</v>
      </c>
      <c r="T11" s="33">
        <f>VLOOKUP($O11,'Data for Figure 1 and 5'!$A$8:$F$155,T$6,FALSE)/VLOOKUP($O11,'Data for Figure 1 and 5'!$I$8:$J$115,2,FALSE)*1000</f>
        <v>0.022691551939957474</v>
      </c>
    </row>
    <row r="12" spans="1:20" ht="12.75">
      <c r="A12" s="31">
        <v>34790</v>
      </c>
      <c r="B12" s="32">
        <v>644389.4</v>
      </c>
      <c r="C12" s="32">
        <v>586761.4</v>
      </c>
      <c r="D12" s="32">
        <v>170756</v>
      </c>
      <c r="E12" s="32">
        <v>113546.5</v>
      </c>
      <c r="F12" s="32">
        <v>44053.9</v>
      </c>
      <c r="I12" s="31">
        <v>29646</v>
      </c>
      <c r="J12" s="7">
        <v>5957583</v>
      </c>
      <c r="O12" s="34">
        <v>35034</v>
      </c>
      <c r="P12" s="33">
        <f>VLOOKUP($O12,'Data for Figure 1 and 5'!$A$8:$F$155,P$6,FALSE)/VLOOKUP($O12,'Data for Figure 1 and 5'!$I$8:$J$115,2,FALSE)*1000</f>
        <v>0.36222193564923605</v>
      </c>
      <c r="Q12" s="33">
        <f>VLOOKUP($O12,'Data for Figure 1 and 5'!$A$8:$F$155,Q$6,FALSE)/VLOOKUP($O12,'Data for Figure 1 and 5'!$I$8:$J$115,2,FALSE)*1000</f>
        <v>0.328662186100598</v>
      </c>
      <c r="R12" s="33">
        <f>VLOOKUP($O12,'Data for Figure 1 and 5'!$A$8:$F$155,R$6,FALSE)/VLOOKUP($O12,'Data for Figure 1 and 5'!$I$8:$J$115,2,FALSE)*1000</f>
        <v>0.08890091845092844</v>
      </c>
      <c r="S12" s="33">
        <f>VLOOKUP($O12,'Data for Figure 1 and 5'!$A$8:$F$155,S$6,FALSE)/VLOOKUP($O12,'Data for Figure 1 and 5'!$I$8:$J$115,2,FALSE)*1000</f>
        <v>0.07751390129727301</v>
      </c>
      <c r="T12" s="33">
        <f>VLOOKUP($O12,'Data for Figure 1 and 5'!$A$8:$F$155,T$6,FALSE)/VLOOKUP($O12,'Data for Figure 1 and 5'!$I$8:$J$115,2,FALSE)*1000</f>
        <v>0.019196435709329433</v>
      </c>
    </row>
    <row r="13" spans="1:20" ht="12.75">
      <c r="A13" s="31">
        <v>34820</v>
      </c>
      <c r="B13" s="32">
        <v>667358.2</v>
      </c>
      <c r="C13" s="32">
        <v>605550.2</v>
      </c>
      <c r="D13" s="32">
        <v>173669</v>
      </c>
      <c r="E13" s="32">
        <v>118349.6</v>
      </c>
      <c r="F13" s="32">
        <v>43553.7</v>
      </c>
      <c r="I13" s="31">
        <v>29738</v>
      </c>
      <c r="J13" s="7">
        <v>6333597</v>
      </c>
      <c r="O13" s="34">
        <v>35125</v>
      </c>
      <c r="P13" s="33">
        <f>VLOOKUP($O13,'Data for Figure 1 and 5'!$A$8:$F$155,P$6,FALSE)/VLOOKUP($O13,'Data for Figure 1 and 5'!$I$8:$J$115,2,FALSE)*1000</f>
        <v>0.3487613548446933</v>
      </c>
      <c r="Q13" s="33">
        <f>VLOOKUP($O13,'Data for Figure 1 and 5'!$A$8:$F$155,Q$6,FALSE)/VLOOKUP($O13,'Data for Figure 1 and 5'!$I$8:$J$115,2,FALSE)*1000</f>
        <v>0.31493268713034045</v>
      </c>
      <c r="R13" s="33">
        <f>VLOOKUP($O13,'Data for Figure 1 and 5'!$A$8:$F$155,R$6,FALSE)/VLOOKUP($O13,'Data for Figure 1 and 5'!$I$8:$J$115,2,FALSE)*1000</f>
        <v>0.09136034998839727</v>
      </c>
      <c r="S13" s="33">
        <f>VLOOKUP($O13,'Data for Figure 1 and 5'!$A$8:$F$155,S$6,FALSE)/VLOOKUP($O13,'Data for Figure 1 and 5'!$I$8:$J$115,2,FALSE)*1000</f>
        <v>0.0805604269538714</v>
      </c>
      <c r="T13" s="33">
        <f>VLOOKUP($O13,'Data for Figure 1 and 5'!$A$8:$F$155,T$6,FALSE)/VLOOKUP($O13,'Data for Figure 1 and 5'!$I$8:$J$115,2,FALSE)*1000</f>
        <v>0.016956637208735106</v>
      </c>
    </row>
    <row r="14" spans="1:20" ht="12.75">
      <c r="A14" s="31">
        <v>34851</v>
      </c>
      <c r="B14" s="32">
        <v>658900.9</v>
      </c>
      <c r="C14" s="32">
        <v>595695.9</v>
      </c>
      <c r="D14" s="32">
        <v>167150</v>
      </c>
      <c r="E14" s="32">
        <v>124610.6</v>
      </c>
      <c r="F14" s="32">
        <v>42042.3</v>
      </c>
      <c r="I14" s="31">
        <v>29830</v>
      </c>
      <c r="J14" s="7">
        <v>6435754</v>
      </c>
      <c r="O14" s="34">
        <v>35217</v>
      </c>
      <c r="P14" s="33">
        <f>VLOOKUP($O14,'Data for Figure 1 and 5'!$A$8:$F$155,P$6,FALSE)/VLOOKUP($O14,'Data for Figure 1 and 5'!$I$8:$J$115,2,FALSE)*1000</f>
        <v>0.33094991594718975</v>
      </c>
      <c r="Q14" s="33">
        <f>VLOOKUP($O14,'Data for Figure 1 and 5'!$A$8:$F$155,Q$6,FALSE)/VLOOKUP($O14,'Data for Figure 1 and 5'!$I$8:$J$115,2,FALSE)*1000</f>
        <v>0.30382880132340084</v>
      </c>
      <c r="R14" s="33">
        <f>VLOOKUP($O14,'Data for Figure 1 and 5'!$A$8:$F$155,R$6,FALSE)/VLOOKUP($O14,'Data for Figure 1 and 5'!$I$8:$J$115,2,FALSE)*1000</f>
        <v>0.0822858612679343</v>
      </c>
      <c r="S14" s="33">
        <f>VLOOKUP($O14,'Data for Figure 1 and 5'!$A$8:$F$155,S$6,FALSE)/VLOOKUP($O14,'Data for Figure 1 and 5'!$I$8:$J$115,2,FALSE)*1000</f>
        <v>0.08200625248211653</v>
      </c>
      <c r="T14" s="33">
        <f>VLOOKUP($O14,'Data for Figure 1 and 5'!$A$8:$F$155,T$6,FALSE)/VLOOKUP($O14,'Data for Figure 1 and 5'!$I$8:$J$115,2,FALSE)*1000</f>
        <v>0.015194142801627064</v>
      </c>
    </row>
    <row r="15" spans="1:20" ht="12.75">
      <c r="A15" s="31">
        <v>34881</v>
      </c>
      <c r="B15" s="32">
        <v>670839.1</v>
      </c>
      <c r="C15" s="32">
        <v>604703.1</v>
      </c>
      <c r="D15" s="32">
        <v>162102</v>
      </c>
      <c r="E15" s="32">
        <v>127865.7</v>
      </c>
      <c r="F15" s="32">
        <v>41902.3</v>
      </c>
      <c r="I15" s="31">
        <v>29921</v>
      </c>
      <c r="J15" s="7">
        <v>7141082</v>
      </c>
      <c r="O15" s="34">
        <v>35309</v>
      </c>
      <c r="P15" s="33">
        <f>VLOOKUP($O15,'Data for Figure 1 and 5'!$A$8:$F$155,P$6,FALSE)/VLOOKUP($O15,'Data for Figure 1 and 5'!$I$8:$J$115,2,FALSE)*1000</f>
        <v>0.3339777737186827</v>
      </c>
      <c r="Q15" s="33">
        <f>VLOOKUP($O15,'Data for Figure 1 and 5'!$A$8:$F$155,Q$6,FALSE)/VLOOKUP($O15,'Data for Figure 1 and 5'!$I$8:$J$115,2,FALSE)*1000</f>
        <v>0.3074915718018712</v>
      </c>
      <c r="R15" s="33">
        <f>VLOOKUP($O15,'Data for Figure 1 and 5'!$A$8:$F$155,R$6,FALSE)/VLOOKUP($O15,'Data for Figure 1 and 5'!$I$8:$J$115,2,FALSE)*1000</f>
        <v>0.0826572185773096</v>
      </c>
      <c r="S15" s="33">
        <f>VLOOKUP($O15,'Data for Figure 1 and 5'!$A$8:$F$155,S$6,FALSE)/VLOOKUP($O15,'Data for Figure 1 and 5'!$I$8:$J$115,2,FALSE)*1000</f>
        <v>0.08827532483281508</v>
      </c>
      <c r="T15" s="33">
        <f>VLOOKUP($O15,'Data for Figure 1 and 5'!$A$8:$F$155,T$6,FALSE)/VLOOKUP($O15,'Data for Figure 1 and 5'!$I$8:$J$115,2,FALSE)*1000</f>
        <v>0.01481926163078451</v>
      </c>
    </row>
    <row r="16" spans="1:20" ht="12.75">
      <c r="A16" s="31">
        <v>34912</v>
      </c>
      <c r="B16" s="32">
        <v>688164.6</v>
      </c>
      <c r="C16" s="32">
        <v>619403.6</v>
      </c>
      <c r="D16" s="32">
        <v>163151</v>
      </c>
      <c r="E16" s="32">
        <v>131511.5</v>
      </c>
      <c r="F16" s="32">
        <v>42782.2</v>
      </c>
      <c r="I16" s="31">
        <v>30011</v>
      </c>
      <c r="J16" s="7">
        <v>8461258</v>
      </c>
      <c r="O16" s="34">
        <v>35400</v>
      </c>
      <c r="P16" s="33">
        <f>VLOOKUP($O16,'Data for Figure 1 and 5'!$A$8:$F$155,P$6,FALSE)/VLOOKUP($O16,'Data for Figure 1 and 5'!$I$8:$J$115,2,FALSE)*1000</f>
        <v>0.2931795017649951</v>
      </c>
      <c r="Q16" s="33">
        <f>VLOOKUP($O16,'Data for Figure 1 and 5'!$A$8:$F$155,Q$6,FALSE)/VLOOKUP($O16,'Data for Figure 1 and 5'!$I$8:$J$115,2,FALSE)*1000</f>
        <v>0.2676609133166479</v>
      </c>
      <c r="R16" s="33">
        <f>VLOOKUP($O16,'Data for Figure 1 and 5'!$A$8:$F$155,R$6,FALSE)/VLOOKUP($O16,'Data for Figure 1 and 5'!$I$8:$J$115,2,FALSE)*1000</f>
        <v>0.0726465979907094</v>
      </c>
      <c r="S16" s="33">
        <f>VLOOKUP($O16,'Data for Figure 1 and 5'!$A$8:$F$155,S$6,FALSE)/VLOOKUP($O16,'Data for Figure 1 and 5'!$I$8:$J$115,2,FALSE)*1000</f>
        <v>0.07329186108109266</v>
      </c>
      <c r="T16" s="33">
        <f>VLOOKUP($O16,'Data for Figure 1 and 5'!$A$8:$F$155,T$6,FALSE)/VLOOKUP($O16,'Data for Figure 1 and 5'!$I$8:$J$115,2,FALSE)*1000</f>
        <v>0.01176512542357029</v>
      </c>
    </row>
    <row r="17" spans="1:20" ht="12.75">
      <c r="A17" s="31">
        <v>34943</v>
      </c>
      <c r="B17" s="32">
        <v>686586.8</v>
      </c>
      <c r="C17" s="32">
        <v>622457.8</v>
      </c>
      <c r="D17" s="32">
        <v>157675</v>
      </c>
      <c r="E17" s="32">
        <v>139056.9</v>
      </c>
      <c r="F17" s="32">
        <v>40985.9</v>
      </c>
      <c r="I17" s="31">
        <v>30103</v>
      </c>
      <c r="J17" s="7">
        <v>9539588</v>
      </c>
      <c r="O17" s="34">
        <v>35490</v>
      </c>
      <c r="P17" s="33">
        <f>VLOOKUP($O17,'Data for Figure 1 and 5'!$A$8:$F$155,P$6,FALSE)/VLOOKUP($O17,'Data for Figure 1 and 5'!$I$8:$J$115,2,FALSE)*1000</f>
        <v>0.29871395341502915</v>
      </c>
      <c r="Q17" s="33">
        <f>VLOOKUP($O17,'Data for Figure 1 and 5'!$A$8:$F$155,Q$6,FALSE)/VLOOKUP($O17,'Data for Figure 1 and 5'!$I$8:$J$115,2,FALSE)*1000</f>
        <v>0.2768165681865671</v>
      </c>
      <c r="R17" s="33">
        <f>VLOOKUP($O17,'Data for Figure 1 and 5'!$A$8:$F$155,R$6,FALSE)/VLOOKUP($O17,'Data for Figure 1 and 5'!$I$8:$J$115,2,FALSE)*1000</f>
        <v>0.07053695301494661</v>
      </c>
      <c r="S17" s="33">
        <f>VLOOKUP($O17,'Data for Figure 1 and 5'!$A$8:$F$155,S$6,FALSE)/VLOOKUP($O17,'Data for Figure 1 and 5'!$I$8:$J$115,2,FALSE)*1000</f>
        <v>0.07925840206086006</v>
      </c>
      <c r="T17" s="33">
        <f>VLOOKUP($O17,'Data for Figure 1 and 5'!$A$8:$F$155,T$6,FALSE)/VLOOKUP($O17,'Data for Figure 1 and 5'!$I$8:$J$115,2,FALSE)*1000</f>
        <v>0.010491748231114715</v>
      </c>
    </row>
    <row r="18" spans="1:20" ht="12.75">
      <c r="A18" s="31">
        <v>34973</v>
      </c>
      <c r="B18" s="32">
        <v>721707.9</v>
      </c>
      <c r="C18" s="32">
        <v>645383.9</v>
      </c>
      <c r="D18" s="32">
        <v>159324</v>
      </c>
      <c r="E18" s="32">
        <v>144063.3</v>
      </c>
      <c r="F18" s="32">
        <v>40585.6</v>
      </c>
      <c r="I18" s="31">
        <v>30195</v>
      </c>
      <c r="J18" s="7">
        <v>10783060</v>
      </c>
      <c r="O18" s="34">
        <v>35582</v>
      </c>
      <c r="P18" s="33">
        <f>VLOOKUP($O18,'Data for Figure 1 and 5'!$A$8:$F$155,P$6,FALSE)/VLOOKUP($O18,'Data for Figure 1 and 5'!$I$8:$J$115,2,FALSE)*1000</f>
        <v>0.2809871532395179</v>
      </c>
      <c r="Q18" s="33">
        <f>VLOOKUP($O18,'Data for Figure 1 and 5'!$A$8:$F$155,Q$6,FALSE)/VLOOKUP($O18,'Data for Figure 1 and 5'!$I$8:$J$115,2,FALSE)*1000</f>
        <v>0.2609526833078236</v>
      </c>
      <c r="R18" s="33">
        <f>VLOOKUP($O18,'Data for Figure 1 and 5'!$A$8:$F$155,R$6,FALSE)/VLOOKUP($O18,'Data for Figure 1 and 5'!$I$8:$J$115,2,FALSE)*1000</f>
        <v>0.0666529319917761</v>
      </c>
      <c r="S18" s="33">
        <f>VLOOKUP($O18,'Data for Figure 1 and 5'!$A$8:$F$155,S$6,FALSE)/VLOOKUP($O18,'Data for Figure 1 and 5'!$I$8:$J$115,2,FALSE)*1000</f>
        <v>0.07583003849368307</v>
      </c>
      <c r="T18" s="33">
        <f>VLOOKUP($O18,'Data for Figure 1 and 5'!$A$8:$F$155,T$6,FALSE)/VLOOKUP($O18,'Data for Figure 1 and 5'!$I$8:$J$115,2,FALSE)*1000</f>
        <v>0.009632510684814287</v>
      </c>
    </row>
    <row r="19" spans="1:20" ht="12.75">
      <c r="A19" s="31">
        <v>35004</v>
      </c>
      <c r="B19" s="32">
        <v>757452.3</v>
      </c>
      <c r="C19" s="32">
        <v>687572.3</v>
      </c>
      <c r="D19" s="32">
        <v>187823</v>
      </c>
      <c r="E19" s="32">
        <v>150293.3</v>
      </c>
      <c r="F19" s="32">
        <v>40923</v>
      </c>
      <c r="I19" s="31">
        <v>30286</v>
      </c>
      <c r="J19" s="7">
        <v>12863919</v>
      </c>
      <c r="O19" s="34">
        <v>35674</v>
      </c>
      <c r="P19" s="33">
        <f>VLOOKUP($O19,'Data for Figure 1 and 5'!$A$8:$F$155,P$6,FALSE)/VLOOKUP($O19,'Data for Figure 1 and 5'!$I$8:$J$115,2,FALSE)*1000</f>
        <v>0.2813951753331259</v>
      </c>
      <c r="Q19" s="33">
        <f>VLOOKUP($O19,'Data for Figure 1 and 5'!$A$8:$F$155,Q$6,FALSE)/VLOOKUP($O19,'Data for Figure 1 and 5'!$I$8:$J$115,2,FALSE)*1000</f>
        <v>0.2594807065053708</v>
      </c>
      <c r="R19" s="33">
        <f>VLOOKUP($O19,'Data for Figure 1 and 5'!$A$8:$F$155,R$6,FALSE)/VLOOKUP($O19,'Data for Figure 1 and 5'!$I$8:$J$115,2,FALSE)*1000</f>
        <v>0.06590066096903957</v>
      </c>
      <c r="S19" s="33">
        <f>VLOOKUP($O19,'Data for Figure 1 and 5'!$A$8:$F$155,S$6,FALSE)/VLOOKUP($O19,'Data for Figure 1 and 5'!$I$8:$J$115,2,FALSE)*1000</f>
        <v>0.07650535871171292</v>
      </c>
      <c r="T19" s="33">
        <f>VLOOKUP($O19,'Data for Figure 1 and 5'!$A$8:$F$155,T$6,FALSE)/VLOOKUP($O19,'Data for Figure 1 and 5'!$I$8:$J$115,2,FALSE)*1000</f>
        <v>0.010346187025573755</v>
      </c>
    </row>
    <row r="20" spans="1:20" ht="12.75">
      <c r="A20" s="31">
        <v>35034</v>
      </c>
      <c r="B20" s="32">
        <v>772091.1</v>
      </c>
      <c r="C20" s="32">
        <v>700557.1</v>
      </c>
      <c r="D20" s="32">
        <v>189496</v>
      </c>
      <c r="E20" s="32">
        <v>165224.1</v>
      </c>
      <c r="F20" s="32">
        <v>40918</v>
      </c>
      <c r="I20" s="31">
        <v>30376</v>
      </c>
      <c r="J20" s="7">
        <v>15566825</v>
      </c>
      <c r="O20" s="34">
        <v>35765</v>
      </c>
      <c r="P20" s="33">
        <f>VLOOKUP($O20,'Data for Figure 1 and 5'!$A$8:$F$155,P$6,FALSE)/VLOOKUP($O20,'Data for Figure 1 and 5'!$I$8:$J$115,2,FALSE)*1000</f>
        <v>0.2530457915877322</v>
      </c>
      <c r="Q20" s="33">
        <f>VLOOKUP($O20,'Data for Figure 1 and 5'!$A$8:$F$155,Q$6,FALSE)/VLOOKUP($O20,'Data for Figure 1 and 5'!$I$8:$J$115,2,FALSE)*1000</f>
        <v>0.23230789569736598</v>
      </c>
      <c r="R20" s="33">
        <f>VLOOKUP($O20,'Data for Figure 1 and 5'!$A$8:$F$155,R$6,FALSE)/VLOOKUP($O20,'Data for Figure 1 and 5'!$I$8:$J$115,2,FALSE)*1000</f>
        <v>0.06386756769498689</v>
      </c>
      <c r="S20" s="33">
        <f>VLOOKUP($O20,'Data for Figure 1 and 5'!$A$8:$F$155,S$6,FALSE)/VLOOKUP($O20,'Data for Figure 1 and 5'!$I$8:$J$115,2,FALSE)*1000</f>
        <v>0.06698294644228638</v>
      </c>
      <c r="T20" s="33">
        <f>VLOOKUP($O20,'Data for Figure 1 and 5'!$A$8:$F$155,T$6,FALSE)/VLOOKUP($O20,'Data for Figure 1 and 5'!$I$8:$J$115,2,FALSE)*1000</f>
        <v>0.009168083914440807</v>
      </c>
    </row>
    <row r="21" spans="1:20" ht="12.75">
      <c r="A21" s="31">
        <v>35065</v>
      </c>
      <c r="B21" s="32">
        <v>773009.6</v>
      </c>
      <c r="C21" s="32">
        <v>696332.6</v>
      </c>
      <c r="D21" s="32">
        <v>195245</v>
      </c>
      <c r="E21" s="32">
        <v>170351.4</v>
      </c>
      <c r="F21" s="32">
        <v>40613.2</v>
      </c>
      <c r="I21" s="31">
        <v>30468</v>
      </c>
      <c r="J21" s="7">
        <v>17556968</v>
      </c>
      <c r="O21" s="34">
        <v>35855</v>
      </c>
      <c r="P21" s="33">
        <f>VLOOKUP($O21,'Data for Figure 1 and 5'!$A$8:$F$155,P$6,FALSE)/VLOOKUP($O21,'Data for Figure 1 and 5'!$I$8:$J$115,2,FALSE)*1000</f>
        <v>0.24675318713553548</v>
      </c>
      <c r="Q21" s="33">
        <f>VLOOKUP($O21,'Data for Figure 1 and 5'!$A$8:$F$155,Q$6,FALSE)/VLOOKUP($O21,'Data for Figure 1 and 5'!$I$8:$J$115,2,FALSE)*1000</f>
        <v>0.22616350570114327</v>
      </c>
      <c r="R21" s="33">
        <f>VLOOKUP($O21,'Data for Figure 1 and 5'!$A$8:$F$155,R$6,FALSE)/VLOOKUP($O21,'Data for Figure 1 and 5'!$I$8:$J$115,2,FALSE)*1000</f>
        <v>0.0615965770574682</v>
      </c>
      <c r="S21" s="33">
        <f>VLOOKUP($O21,'Data for Figure 1 and 5'!$A$8:$F$155,S$6,FALSE)/VLOOKUP($O21,'Data for Figure 1 and 5'!$I$8:$J$115,2,FALSE)*1000</f>
        <v>0.06616199902990823</v>
      </c>
      <c r="T21" s="33">
        <f>VLOOKUP($O21,'Data for Figure 1 and 5'!$A$8:$F$155,T$6,FALSE)/VLOOKUP($O21,'Data for Figure 1 and 5'!$I$8:$J$115,2,FALSE)*1000</f>
        <v>0.008930392788601776</v>
      </c>
    </row>
    <row r="22" spans="1:20" ht="12.75">
      <c r="A22" s="31">
        <v>35096</v>
      </c>
      <c r="B22" s="32">
        <v>782447</v>
      </c>
      <c r="C22" s="32">
        <v>705884</v>
      </c>
      <c r="D22" s="32">
        <v>202433</v>
      </c>
      <c r="E22" s="32">
        <v>174997</v>
      </c>
      <c r="F22" s="32">
        <v>39312.9</v>
      </c>
      <c r="I22" s="31">
        <v>30560</v>
      </c>
      <c r="J22" s="7">
        <v>19448127</v>
      </c>
      <c r="O22" s="34">
        <v>35947</v>
      </c>
      <c r="P22" s="33">
        <f>VLOOKUP($O22,'Data for Figure 1 and 5'!$A$8:$F$155,P$6,FALSE)/VLOOKUP($O22,'Data for Figure 1 and 5'!$I$8:$J$115,2,FALSE)*1000</f>
        <v>0.2483448075153941</v>
      </c>
      <c r="Q22" s="33">
        <f>VLOOKUP($O22,'Data for Figure 1 and 5'!$A$8:$F$155,Q$6,FALSE)/VLOOKUP($O22,'Data for Figure 1 and 5'!$I$8:$J$115,2,FALSE)*1000</f>
        <v>0.22575357217044564</v>
      </c>
      <c r="R22" s="33">
        <f>VLOOKUP($O22,'Data for Figure 1 and 5'!$A$8:$F$155,R$6,FALSE)/VLOOKUP($O22,'Data for Figure 1 and 5'!$I$8:$J$115,2,FALSE)*1000</f>
        <v>0.0662496719443019</v>
      </c>
      <c r="S22" s="33">
        <f>VLOOKUP($O22,'Data for Figure 1 and 5'!$A$8:$F$155,S$6,FALSE)/VLOOKUP($O22,'Data for Figure 1 and 5'!$I$8:$J$115,2,FALSE)*1000</f>
        <v>0.06572903438575683</v>
      </c>
      <c r="T22" s="33">
        <f>VLOOKUP($O22,'Data for Figure 1 and 5'!$A$8:$F$155,T$6,FALSE)/VLOOKUP($O22,'Data for Figure 1 and 5'!$I$8:$J$115,2,FALSE)*1000</f>
        <v>0.009090993516135992</v>
      </c>
    </row>
    <row r="23" spans="1:20" ht="12.75">
      <c r="A23" s="31">
        <v>35125</v>
      </c>
      <c r="B23" s="32">
        <v>796399</v>
      </c>
      <c r="C23" s="32">
        <v>719151</v>
      </c>
      <c r="D23" s="32">
        <v>208622</v>
      </c>
      <c r="E23" s="32">
        <v>183960.3</v>
      </c>
      <c r="F23" s="32">
        <v>38720.6</v>
      </c>
      <c r="I23" s="31">
        <v>30651</v>
      </c>
      <c r="J23" s="7">
        <v>22446959</v>
      </c>
      <c r="O23" s="34">
        <v>36039</v>
      </c>
      <c r="P23" s="33">
        <f>VLOOKUP($O23,'Data for Figure 1 and 5'!$A$8:$F$155,P$6,FALSE)/VLOOKUP($O23,'Data for Figure 1 and 5'!$I$8:$J$115,2,FALSE)*1000</f>
        <v>0.2513214667618581</v>
      </c>
      <c r="Q23" s="33">
        <f>VLOOKUP($O23,'Data for Figure 1 and 5'!$A$8:$F$155,Q$6,FALSE)/VLOOKUP($O23,'Data for Figure 1 and 5'!$I$8:$J$115,2,FALSE)*1000</f>
        <v>0.22835556350060762</v>
      </c>
      <c r="R23" s="33">
        <f>VLOOKUP($O23,'Data for Figure 1 and 5'!$A$8:$F$155,R$6,FALSE)/VLOOKUP($O23,'Data for Figure 1 and 5'!$I$8:$J$115,2,FALSE)*1000</f>
        <v>0.06656004769891662</v>
      </c>
      <c r="S23" s="33">
        <f>VLOOKUP($O23,'Data for Figure 1 and 5'!$A$8:$F$155,S$6,FALSE)/VLOOKUP($O23,'Data for Figure 1 and 5'!$I$8:$J$115,2,FALSE)*1000</f>
        <v>0.06584982261710982</v>
      </c>
      <c r="T23" s="33">
        <f>VLOOKUP($O23,'Data for Figure 1 and 5'!$A$8:$F$155,T$6,FALSE)/VLOOKUP($O23,'Data for Figure 1 and 5'!$I$8:$J$115,2,FALSE)*1000</f>
        <v>0.009040393094686823</v>
      </c>
    </row>
    <row r="24" spans="1:20" ht="12.75">
      <c r="A24" s="31">
        <v>35156</v>
      </c>
      <c r="B24" s="32">
        <v>797346.3</v>
      </c>
      <c r="C24" s="32">
        <v>725692.3</v>
      </c>
      <c r="D24" s="32">
        <v>206868</v>
      </c>
      <c r="E24" s="32">
        <v>190643.1</v>
      </c>
      <c r="F24" s="32">
        <v>38066.3</v>
      </c>
      <c r="I24" s="31">
        <v>30742</v>
      </c>
      <c r="J24" s="7">
        <v>26942345</v>
      </c>
      <c r="O24" s="34">
        <v>36130</v>
      </c>
      <c r="P24" s="33">
        <f>VLOOKUP($O24,'Data for Figure 1 and 5'!$A$8:$F$155,P$6,FALSE)/VLOOKUP($O24,'Data for Figure 1 and 5'!$I$8:$J$115,2,FALSE)*1000</f>
        <v>0.21999264199936383</v>
      </c>
      <c r="Q24" s="33">
        <f>VLOOKUP($O24,'Data for Figure 1 and 5'!$A$8:$F$155,Q$6,FALSE)/VLOOKUP($O24,'Data for Figure 1 and 5'!$I$8:$J$115,2,FALSE)*1000</f>
        <v>0.19626429465717074</v>
      </c>
      <c r="R24" s="33">
        <f>VLOOKUP($O24,'Data for Figure 1 and 5'!$A$8:$F$155,R$6,FALSE)/VLOOKUP($O24,'Data for Figure 1 and 5'!$I$8:$J$115,2,FALSE)*1000</f>
        <v>0.0569012930845679</v>
      </c>
      <c r="S24" s="33">
        <f>VLOOKUP($O24,'Data for Figure 1 and 5'!$A$8:$F$155,S$6,FALSE)/VLOOKUP($O24,'Data for Figure 1 and 5'!$I$8:$J$115,2,FALSE)*1000</f>
        <v>0.05979778709334148</v>
      </c>
      <c r="T24" s="33">
        <f>VLOOKUP($O24,'Data for Figure 1 and 5'!$A$8:$F$155,T$6,FALSE)/VLOOKUP($O24,'Data for Figure 1 and 5'!$I$8:$J$115,2,FALSE)*1000</f>
        <v>0.007392353549481142</v>
      </c>
    </row>
    <row r="25" spans="1:20" ht="12.75">
      <c r="A25" s="31">
        <v>35186</v>
      </c>
      <c r="B25" s="32">
        <v>806459.9</v>
      </c>
      <c r="C25" s="32">
        <v>739422.9</v>
      </c>
      <c r="D25" s="32">
        <v>204663</v>
      </c>
      <c r="E25" s="32">
        <v>195795.6</v>
      </c>
      <c r="F25" s="32">
        <v>38026.3</v>
      </c>
      <c r="I25" s="31">
        <v>30834</v>
      </c>
      <c r="J25" s="7">
        <v>29193488</v>
      </c>
      <c r="O25" s="34">
        <v>36220</v>
      </c>
      <c r="P25" s="33">
        <f>VLOOKUP($O25,'Data for Figure 1 and 5'!$A$8:$F$155,P$6,FALSE)/VLOOKUP($O25,'Data for Figure 1 and 5'!$I$8:$J$115,2,FALSE)*1000</f>
        <v>0.21613753668969976</v>
      </c>
      <c r="Q25" s="33">
        <f>VLOOKUP($O25,'Data for Figure 1 and 5'!$A$8:$F$155,Q$6,FALSE)/VLOOKUP($O25,'Data for Figure 1 and 5'!$I$8:$J$115,2,FALSE)*1000</f>
        <v>0.19248458438593474</v>
      </c>
      <c r="R25" s="33">
        <f>VLOOKUP($O25,'Data for Figure 1 and 5'!$A$8:$F$155,R$6,FALSE)/VLOOKUP($O25,'Data for Figure 1 and 5'!$I$8:$J$115,2,FALSE)*1000</f>
        <v>0.05257237549436145</v>
      </c>
      <c r="S25" s="33">
        <f>VLOOKUP($O25,'Data for Figure 1 and 5'!$A$8:$F$155,S$6,FALSE)/VLOOKUP($O25,'Data for Figure 1 and 5'!$I$8:$J$115,2,FALSE)*1000</f>
        <v>0.06051186633998192</v>
      </c>
      <c r="T25" s="33">
        <f>VLOOKUP($O25,'Data for Figure 1 and 5'!$A$8:$F$155,T$6,FALSE)/VLOOKUP($O25,'Data for Figure 1 and 5'!$I$8:$J$115,2,FALSE)*1000</f>
        <v>0.007223323321280049</v>
      </c>
    </row>
    <row r="26" spans="1:20" ht="12.75">
      <c r="A26" s="31">
        <v>35217</v>
      </c>
      <c r="B26" s="32">
        <v>811843.4</v>
      </c>
      <c r="C26" s="32">
        <v>745313.4</v>
      </c>
      <c r="D26" s="32">
        <v>201853</v>
      </c>
      <c r="E26" s="32">
        <v>201167.1</v>
      </c>
      <c r="F26" s="32">
        <v>37272.3</v>
      </c>
      <c r="I26" s="31">
        <v>30926</v>
      </c>
      <c r="J26" s="7">
        <v>32047337</v>
      </c>
      <c r="O26" s="34">
        <v>36312</v>
      </c>
      <c r="P26" s="33">
        <f>VLOOKUP($O26,'Data for Figure 1 and 5'!$A$8:$F$155,P$6,FALSE)/VLOOKUP($O26,'Data for Figure 1 and 5'!$I$8:$J$115,2,FALSE)*1000</f>
        <v>0.2056095508187656</v>
      </c>
      <c r="Q26" s="33">
        <f>VLOOKUP($O26,'Data for Figure 1 and 5'!$A$8:$F$155,Q$6,FALSE)/VLOOKUP($O26,'Data for Figure 1 and 5'!$I$8:$J$115,2,FALSE)*1000</f>
        <v>0.18496385303241833</v>
      </c>
      <c r="R26" s="33">
        <f>VLOOKUP($O26,'Data for Figure 1 and 5'!$A$8:$F$155,R$6,FALSE)/VLOOKUP($O26,'Data for Figure 1 and 5'!$I$8:$J$115,2,FALSE)*1000</f>
        <v>0.04964455454369426</v>
      </c>
      <c r="S26" s="33">
        <f>VLOOKUP($O26,'Data for Figure 1 and 5'!$A$8:$F$155,S$6,FALSE)/VLOOKUP($O26,'Data for Figure 1 and 5'!$I$8:$J$115,2,FALSE)*1000</f>
        <v>0.05717166038226357</v>
      </c>
      <c r="T26" s="33">
        <f>VLOOKUP($O26,'Data for Figure 1 and 5'!$A$8:$F$155,T$6,FALSE)/VLOOKUP($O26,'Data for Figure 1 and 5'!$I$8:$J$115,2,FALSE)*1000</f>
        <v>0.0075437986874136945</v>
      </c>
    </row>
    <row r="27" spans="1:20" ht="12.75">
      <c r="A27" s="31">
        <v>35247</v>
      </c>
      <c r="B27" s="32">
        <v>824269.4</v>
      </c>
      <c r="C27" s="32">
        <v>755669.4</v>
      </c>
      <c r="D27" s="32">
        <v>203855</v>
      </c>
      <c r="E27" s="32">
        <v>204259.9</v>
      </c>
      <c r="F27" s="32">
        <v>37424.6</v>
      </c>
      <c r="I27" s="31">
        <v>31017</v>
      </c>
      <c r="J27" s="7">
        <v>35493147</v>
      </c>
      <c r="O27" s="34">
        <v>36404</v>
      </c>
      <c r="P27" s="33">
        <f>VLOOKUP($O27,'Data for Figure 1 and 5'!$A$8:$F$155,P$6,FALSE)/VLOOKUP($O27,'Data for Figure 1 and 5'!$I$8:$J$115,2,FALSE)*1000</f>
        <v>0.19216179535740185</v>
      </c>
      <c r="Q27" s="33">
        <f>VLOOKUP($O27,'Data for Figure 1 and 5'!$A$8:$F$155,Q$6,FALSE)/VLOOKUP($O27,'Data for Figure 1 and 5'!$I$8:$J$115,2,FALSE)*1000</f>
        <v>0.1697723031269383</v>
      </c>
      <c r="R27" s="33">
        <f>VLOOKUP($O27,'Data for Figure 1 and 5'!$A$8:$F$155,R$6,FALSE)/VLOOKUP($O27,'Data for Figure 1 and 5'!$I$8:$J$115,2,FALSE)*1000</f>
        <v>0.04615219776123552</v>
      </c>
      <c r="S27" s="33">
        <f>VLOOKUP($O27,'Data for Figure 1 and 5'!$A$8:$F$155,S$6,FALSE)/VLOOKUP($O27,'Data for Figure 1 and 5'!$I$8:$J$115,2,FALSE)*1000</f>
        <v>0.05341640781032982</v>
      </c>
      <c r="T27" s="33">
        <f>VLOOKUP($O27,'Data for Figure 1 and 5'!$A$8:$F$155,T$6,FALSE)/VLOOKUP($O27,'Data for Figure 1 and 5'!$I$8:$J$115,2,FALSE)*1000</f>
        <v>0.007574331065644654</v>
      </c>
    </row>
    <row r="28" spans="1:20" ht="12.75">
      <c r="A28" s="31">
        <v>35278</v>
      </c>
      <c r="B28" s="32">
        <v>823500.9</v>
      </c>
      <c r="C28" s="32">
        <v>756177.9</v>
      </c>
      <c r="D28" s="32">
        <v>201238</v>
      </c>
      <c r="E28" s="32">
        <v>212066.4</v>
      </c>
      <c r="F28" s="32">
        <v>37321.5</v>
      </c>
      <c r="I28" s="31">
        <v>31107</v>
      </c>
      <c r="J28" s="7">
        <v>43258011</v>
      </c>
      <c r="O28" s="34">
        <v>36495</v>
      </c>
      <c r="P28" s="33">
        <f>VLOOKUP($O28,'Data for Figure 1 and 5'!$A$8:$F$155,P$6,FALSE)/VLOOKUP($O28,'Data for Figure 1 and 5'!$I$8:$J$115,2,FALSE)*1000</f>
        <v>0.19814934493227948</v>
      </c>
      <c r="Q28" s="33">
        <f>VLOOKUP($O28,'Data for Figure 1 and 5'!$A$8:$F$155,Q$6,FALSE)/VLOOKUP($O28,'Data for Figure 1 and 5'!$I$8:$J$115,2,FALSE)*1000</f>
        <v>0.1540833064248675</v>
      </c>
      <c r="R28" s="33">
        <f>VLOOKUP($O28,'Data for Figure 1 and 5'!$A$8:$F$155,R$6,FALSE)/VLOOKUP($O28,'Data for Figure 1 and 5'!$I$8:$J$115,2,FALSE)*1000</f>
        <v>0.0417250925374097</v>
      </c>
      <c r="S28" s="33">
        <f>VLOOKUP($O28,'Data for Figure 1 and 5'!$A$8:$F$155,S$6,FALSE)/VLOOKUP($O28,'Data for Figure 1 and 5'!$I$8:$J$115,2,FALSE)*1000</f>
        <v>0.048404794136047424</v>
      </c>
      <c r="T28" s="33">
        <f>VLOOKUP($O28,'Data for Figure 1 and 5'!$A$8:$F$155,T$6,FALSE)/VLOOKUP($O28,'Data for Figure 1 and 5'!$I$8:$J$115,2,FALSE)*1000</f>
        <v>0.006985340375574325</v>
      </c>
    </row>
    <row r="29" spans="1:20" ht="12.75">
      <c r="A29" s="31">
        <v>35309</v>
      </c>
      <c r="B29" s="32">
        <v>831130</v>
      </c>
      <c r="C29" s="32">
        <v>765217</v>
      </c>
      <c r="D29" s="32">
        <v>205699</v>
      </c>
      <c r="E29" s="32">
        <v>219680.1</v>
      </c>
      <c r="F29" s="32">
        <v>36878.9</v>
      </c>
      <c r="I29" s="31">
        <v>31199</v>
      </c>
      <c r="J29" s="7">
        <v>47195004</v>
      </c>
      <c r="O29" s="34">
        <v>36586</v>
      </c>
      <c r="P29" s="33">
        <f>VLOOKUP($O29,'Data for Figure 1 and 5'!$A$8:$F$155,P$6,FALSE)/VLOOKUP($O29,'Data for Figure 1 and 5'!$I$8:$J$115,2,FALSE)*1000</f>
        <v>0.18157870754318364</v>
      </c>
      <c r="Q29" s="33">
        <f>VLOOKUP($O29,'Data for Figure 1 and 5'!$A$8:$F$155,Q$6,FALSE)/VLOOKUP($O29,'Data for Figure 1 and 5'!$I$8:$J$115,2,FALSE)*1000</f>
        <v>0.14098137030304908</v>
      </c>
      <c r="R29" s="33">
        <f>VLOOKUP($O29,'Data for Figure 1 and 5'!$A$8:$F$155,R$6,FALSE)/VLOOKUP($O29,'Data for Figure 1 and 5'!$I$8:$J$115,2,FALSE)*1000</f>
        <v>0.03678858640837868</v>
      </c>
      <c r="S29" s="33">
        <f>VLOOKUP($O29,'Data for Figure 1 and 5'!$A$8:$F$155,S$6,FALSE)/VLOOKUP($O29,'Data for Figure 1 and 5'!$I$8:$J$115,2,FALSE)*1000</f>
        <v>0.04558672052486083</v>
      </c>
      <c r="T29" s="33">
        <f>VLOOKUP($O29,'Data for Figure 1 and 5'!$A$8:$F$155,T$6,FALSE)/VLOOKUP($O29,'Data for Figure 1 and 5'!$I$8:$J$115,2,FALSE)*1000</f>
        <v>0.006362690882225113</v>
      </c>
    </row>
    <row r="30" spans="1:20" ht="12.75">
      <c r="A30" s="31">
        <v>35339</v>
      </c>
      <c r="B30" s="32">
        <v>857282.1</v>
      </c>
      <c r="C30" s="32">
        <v>785577.1</v>
      </c>
      <c r="D30" s="32">
        <v>214656</v>
      </c>
      <c r="E30" s="32">
        <v>226145.5</v>
      </c>
      <c r="F30" s="32">
        <v>36086.6</v>
      </c>
      <c r="I30" s="31">
        <v>31291</v>
      </c>
      <c r="J30" s="7">
        <v>51326277</v>
      </c>
      <c r="O30" s="34">
        <v>36678</v>
      </c>
      <c r="P30" s="33">
        <f>VLOOKUP($O30,'Data for Figure 1 and 5'!$A$8:$F$155,P$6,FALSE)/VLOOKUP($O30,'Data for Figure 1 and 5'!$I$8:$J$115,2,FALSE)*1000</f>
        <v>0.1773423040817224</v>
      </c>
      <c r="Q30" s="33">
        <f>VLOOKUP($O30,'Data for Figure 1 and 5'!$A$8:$F$155,Q$6,FALSE)/VLOOKUP($O30,'Data for Figure 1 and 5'!$I$8:$J$115,2,FALSE)*1000</f>
        <v>0.13692481003425389</v>
      </c>
      <c r="R30" s="33">
        <f>VLOOKUP($O30,'Data for Figure 1 and 5'!$A$8:$F$155,R$6,FALSE)/VLOOKUP($O30,'Data for Figure 1 and 5'!$I$8:$J$115,2,FALSE)*1000</f>
        <v>0.036400010020350475</v>
      </c>
      <c r="S30" s="33">
        <f>VLOOKUP($O30,'Data for Figure 1 and 5'!$A$8:$F$155,S$6,FALSE)/VLOOKUP($O30,'Data for Figure 1 and 5'!$I$8:$J$115,2,FALSE)*1000</f>
        <v>0.04305687184625084</v>
      </c>
      <c r="T30" s="33">
        <f>VLOOKUP($O30,'Data for Figure 1 and 5'!$A$8:$F$155,T$6,FALSE)/VLOOKUP($O30,'Data for Figure 1 and 5'!$I$8:$J$115,2,FALSE)*1000</f>
        <v>0.0066894809182395</v>
      </c>
    </row>
    <row r="31" spans="1:20" ht="12.75">
      <c r="A31" s="31">
        <v>35370</v>
      </c>
      <c r="B31" s="32">
        <v>860332.7</v>
      </c>
      <c r="C31" s="32">
        <v>790711.7</v>
      </c>
      <c r="D31" s="32">
        <v>208443</v>
      </c>
      <c r="E31" s="32">
        <v>226345.5</v>
      </c>
      <c r="F31" s="32">
        <v>36466.3</v>
      </c>
      <c r="I31" s="31">
        <v>31382</v>
      </c>
      <c r="J31" s="7">
        <v>58828564</v>
      </c>
      <c r="O31" s="34">
        <v>36770</v>
      </c>
      <c r="P31" s="33">
        <f>VLOOKUP($O31,'Data for Figure 1 and 5'!$A$8:$F$155,P$6,FALSE)/VLOOKUP($O31,'Data for Figure 1 and 5'!$I$8:$J$115,2,FALSE)*1000</f>
        <v>0.17605403741633996</v>
      </c>
      <c r="Q31" s="33">
        <f>VLOOKUP($O31,'Data for Figure 1 and 5'!$A$8:$F$155,Q$6,FALSE)/VLOOKUP($O31,'Data for Figure 1 and 5'!$I$8:$J$115,2,FALSE)*1000</f>
        <v>0.13456158720962838</v>
      </c>
      <c r="R31" s="33">
        <f>VLOOKUP($O31,'Data for Figure 1 and 5'!$A$8:$F$155,R$6,FALSE)/VLOOKUP($O31,'Data for Figure 1 and 5'!$I$8:$J$115,2,FALSE)*1000</f>
        <v>0.034854091823493985</v>
      </c>
      <c r="S31" s="33">
        <f>VLOOKUP($O31,'Data for Figure 1 and 5'!$A$8:$F$155,S$6,FALSE)/VLOOKUP($O31,'Data for Figure 1 and 5'!$I$8:$J$115,2,FALSE)*1000</f>
        <v>0.040956940490327595</v>
      </c>
      <c r="T31" s="33">
        <f>VLOOKUP($O31,'Data for Figure 1 and 5'!$A$8:$F$155,T$6,FALSE)/VLOOKUP($O31,'Data for Figure 1 and 5'!$I$8:$J$115,2,FALSE)*1000</f>
        <v>0.007204035846393131</v>
      </c>
    </row>
    <row r="32" spans="1:20" ht="12.75">
      <c r="A32" s="31">
        <v>35400</v>
      </c>
      <c r="B32" s="32">
        <v>848601.7</v>
      </c>
      <c r="C32" s="32">
        <v>774738.7</v>
      </c>
      <c r="D32" s="32">
        <v>210274</v>
      </c>
      <c r="E32" s="32">
        <v>212141.7</v>
      </c>
      <c r="F32" s="32">
        <v>34053.9</v>
      </c>
      <c r="I32" s="31">
        <v>31472</v>
      </c>
      <c r="J32" s="7">
        <v>65534936</v>
      </c>
      <c r="O32" s="34">
        <v>36861</v>
      </c>
      <c r="P32" s="33">
        <f>VLOOKUP($O32,'Data for Figure 1 and 5'!$A$8:$F$155,P$6,FALSE)/VLOOKUP($O32,'Data for Figure 1 and 5'!$I$8:$J$115,2,FALSE)*1000</f>
        <v>0.1637273522763213</v>
      </c>
      <c r="Q32" s="33">
        <f>VLOOKUP($O32,'Data for Figure 1 and 5'!$A$8:$F$155,Q$6,FALSE)/VLOOKUP($O32,'Data for Figure 1 and 5'!$I$8:$J$115,2,FALSE)*1000</f>
        <v>0.12077882871104335</v>
      </c>
      <c r="R32" s="33">
        <f>VLOOKUP($O32,'Data for Figure 1 and 5'!$A$8:$F$155,R$6,FALSE)/VLOOKUP($O32,'Data for Figure 1 and 5'!$I$8:$J$115,2,FALSE)*1000</f>
        <v>0.03194893188845962</v>
      </c>
      <c r="S32" s="33">
        <f>VLOOKUP($O32,'Data for Figure 1 and 5'!$A$8:$F$155,S$6,FALSE)/VLOOKUP($O32,'Data for Figure 1 and 5'!$I$8:$J$115,2,FALSE)*1000</f>
        <v>0.03447545966014748</v>
      </c>
      <c r="T32" s="33">
        <f>VLOOKUP($O32,'Data for Figure 1 and 5'!$A$8:$F$155,T$6,FALSE)/VLOOKUP($O32,'Data for Figure 1 and 5'!$I$8:$J$115,2,FALSE)*1000</f>
        <v>0.007595567885601493</v>
      </c>
    </row>
    <row r="33" spans="1:20" ht="12.75">
      <c r="A33" s="31">
        <v>35431</v>
      </c>
      <c r="B33" s="32">
        <v>876888.7</v>
      </c>
      <c r="C33" s="32">
        <v>811490.5</v>
      </c>
      <c r="D33" s="32">
        <v>209587</v>
      </c>
      <c r="E33" s="32">
        <v>229309</v>
      </c>
      <c r="F33" s="32">
        <v>33358.7</v>
      </c>
      <c r="I33" s="31">
        <v>31564</v>
      </c>
      <c r="J33" s="7">
        <v>76229632</v>
      </c>
      <c r="O33" s="34">
        <v>36951</v>
      </c>
      <c r="P33" s="33">
        <f>VLOOKUP($O33,'Data for Figure 1 and 5'!$A$8:$F$155,P$6,FALSE)/VLOOKUP($O33,'Data for Figure 1 and 5'!$I$8:$J$115,2,FALSE)*1000</f>
        <v>0.1597424483566511</v>
      </c>
      <c r="Q33" s="33">
        <f>VLOOKUP($O33,'Data for Figure 1 and 5'!$A$8:$F$155,Q$6,FALSE)/VLOOKUP($O33,'Data for Figure 1 and 5'!$I$8:$J$115,2,FALSE)*1000</f>
        <v>0.11759992030247128</v>
      </c>
      <c r="R33" s="33">
        <f>VLOOKUP($O33,'Data for Figure 1 and 5'!$A$8:$F$155,R$6,FALSE)/VLOOKUP($O33,'Data for Figure 1 and 5'!$I$8:$J$115,2,FALSE)*1000</f>
        <v>0.03138236780594003</v>
      </c>
      <c r="S33" s="33">
        <f>VLOOKUP($O33,'Data for Figure 1 and 5'!$A$8:$F$155,S$6,FALSE)/VLOOKUP($O33,'Data for Figure 1 and 5'!$I$8:$J$115,2,FALSE)*1000</f>
        <v>0.03290362816485993</v>
      </c>
      <c r="T33" s="33">
        <f>VLOOKUP($O33,'Data for Figure 1 and 5'!$A$8:$F$155,T$6,FALSE)/VLOOKUP($O33,'Data for Figure 1 and 5'!$I$8:$J$115,2,FALSE)*1000</f>
        <v>0.008229982260270538</v>
      </c>
    </row>
    <row r="34" spans="1:20" ht="12.75">
      <c r="A34" s="31">
        <v>35462</v>
      </c>
      <c r="B34" s="32">
        <v>878542.6</v>
      </c>
      <c r="C34" s="32">
        <v>812391.6</v>
      </c>
      <c r="D34" s="32">
        <v>206526</v>
      </c>
      <c r="E34" s="32">
        <v>233810.8</v>
      </c>
      <c r="F34" s="32">
        <v>29796.8</v>
      </c>
      <c r="I34" s="31">
        <v>31656</v>
      </c>
      <c r="J34" s="7">
        <v>84115555</v>
      </c>
      <c r="O34" s="34">
        <v>37043</v>
      </c>
      <c r="P34" s="33">
        <f>VLOOKUP($O34,'Data for Figure 1 and 5'!$A$8:$F$155,P$6,FALSE)/VLOOKUP($O34,'Data for Figure 1 and 5'!$I$8:$J$115,2,FALSE)*1000</f>
        <v>0.15503926852344127</v>
      </c>
      <c r="Q34" s="33">
        <f>VLOOKUP($O34,'Data for Figure 1 and 5'!$A$8:$F$155,Q$6,FALSE)/VLOOKUP($O34,'Data for Figure 1 and 5'!$I$8:$J$115,2,FALSE)*1000</f>
        <v>0.11333698566241734</v>
      </c>
      <c r="R34" s="33">
        <f>VLOOKUP($O34,'Data for Figure 1 and 5'!$A$8:$F$155,R$6,FALSE)/VLOOKUP($O34,'Data for Figure 1 and 5'!$I$8:$J$115,2,FALSE)*1000</f>
        <v>0.029245937619109597</v>
      </c>
      <c r="S34" s="33">
        <f>VLOOKUP($O34,'Data for Figure 1 and 5'!$A$8:$F$155,S$6,FALSE)/VLOOKUP($O34,'Data for Figure 1 and 5'!$I$8:$J$115,2,FALSE)*1000</f>
        <v>0.030493102375053538</v>
      </c>
      <c r="T34" s="33">
        <f>VLOOKUP($O34,'Data for Figure 1 and 5'!$A$8:$F$155,T$6,FALSE)/VLOOKUP($O34,'Data for Figure 1 and 5'!$I$8:$J$115,2,FALSE)*1000</f>
        <v>0.008631059140689878</v>
      </c>
    </row>
    <row r="35" spans="1:20" ht="12.75">
      <c r="A35" s="31">
        <v>35490</v>
      </c>
      <c r="B35" s="32">
        <v>880888.5</v>
      </c>
      <c r="C35" s="32">
        <v>816314.5</v>
      </c>
      <c r="D35" s="32">
        <v>208009</v>
      </c>
      <c r="E35" s="32">
        <v>233728</v>
      </c>
      <c r="F35" s="32">
        <v>30939.5</v>
      </c>
      <c r="I35" s="31">
        <v>31747</v>
      </c>
      <c r="J35" s="7">
        <v>103390873</v>
      </c>
      <c r="O35" s="34">
        <v>37135</v>
      </c>
      <c r="P35" s="33">
        <f>VLOOKUP($O35,'Data for Figure 1 and 5'!$A$8:$F$155,P$6,FALSE)/VLOOKUP($O35,'Data for Figure 1 and 5'!$I$8:$J$115,2,FALSE)*1000</f>
        <v>0.15767763163901985</v>
      </c>
      <c r="Q35" s="33">
        <f>VLOOKUP($O35,'Data for Figure 1 and 5'!$A$8:$F$155,Q$6,FALSE)/VLOOKUP($O35,'Data for Figure 1 and 5'!$I$8:$J$115,2,FALSE)*1000</f>
        <v>0.11369573672596404</v>
      </c>
      <c r="R35" s="33">
        <f>VLOOKUP($O35,'Data for Figure 1 and 5'!$A$8:$F$155,R$6,FALSE)/VLOOKUP($O35,'Data for Figure 1 and 5'!$I$8:$J$115,2,FALSE)*1000</f>
        <v>0.0307554010957476</v>
      </c>
      <c r="S35" s="33">
        <f>VLOOKUP($O35,'Data for Figure 1 and 5'!$A$8:$F$155,S$6,FALSE)/VLOOKUP($O35,'Data for Figure 1 and 5'!$I$8:$J$115,2,FALSE)*1000</f>
        <v>0.030506668894025844</v>
      </c>
      <c r="T35" s="33">
        <f>VLOOKUP($O35,'Data for Figure 1 and 5'!$A$8:$F$155,T$6,FALSE)/VLOOKUP($O35,'Data for Figure 1 and 5'!$I$8:$J$115,2,FALSE)*1000</f>
        <v>0.009161471217450867</v>
      </c>
    </row>
    <row r="36" spans="1:20" ht="12.75">
      <c r="A36" s="31">
        <v>35521</v>
      </c>
      <c r="B36" s="32">
        <v>880102.9</v>
      </c>
      <c r="C36" s="32">
        <v>815383.9</v>
      </c>
      <c r="D36" s="32">
        <v>208134</v>
      </c>
      <c r="E36" s="32">
        <v>232794</v>
      </c>
      <c r="F36" s="32">
        <v>31078.9</v>
      </c>
      <c r="I36" s="31">
        <v>31837</v>
      </c>
      <c r="J36" s="7">
        <v>142013130</v>
      </c>
      <c r="O36" s="34">
        <v>37226</v>
      </c>
      <c r="P36" s="33">
        <f>VLOOKUP($O36,'Data for Figure 1 and 5'!$A$8:$F$155,P$6,FALSE)/VLOOKUP($O36,'Data for Figure 1 and 5'!$I$8:$J$115,2,FALSE)*1000</f>
        <v>0.14775929892342934</v>
      </c>
      <c r="Q36" s="33">
        <f>VLOOKUP($O36,'Data for Figure 1 and 5'!$A$8:$F$155,Q$6,FALSE)/VLOOKUP($O36,'Data for Figure 1 and 5'!$I$8:$J$115,2,FALSE)*1000</f>
        <v>0.10399647027723248</v>
      </c>
      <c r="R36" s="33">
        <f>VLOOKUP($O36,'Data for Figure 1 and 5'!$A$8:$F$155,R$6,FALSE)/VLOOKUP($O36,'Data for Figure 1 and 5'!$I$8:$J$115,2,FALSE)*1000</f>
        <v>0.027277336001245895</v>
      </c>
      <c r="S36" s="33">
        <f>VLOOKUP($O36,'Data for Figure 1 and 5'!$A$8:$F$155,S$6,FALSE)/VLOOKUP($O36,'Data for Figure 1 and 5'!$I$8:$J$115,2,FALSE)*1000</f>
        <v>0.028130731430164178</v>
      </c>
      <c r="T36" s="33">
        <f>VLOOKUP($O36,'Data for Figure 1 and 5'!$A$8:$F$155,T$6,FALSE)/VLOOKUP($O36,'Data for Figure 1 and 5'!$I$8:$J$115,2,FALSE)*1000</f>
        <v>0.009832325869096758</v>
      </c>
    </row>
    <row r="37" spans="1:20" ht="12.75">
      <c r="A37" s="31">
        <v>35551</v>
      </c>
      <c r="B37" s="32">
        <v>880193.7</v>
      </c>
      <c r="C37" s="32">
        <v>819871.7</v>
      </c>
      <c r="D37" s="32">
        <v>208763</v>
      </c>
      <c r="E37" s="32">
        <v>234047.2</v>
      </c>
      <c r="F37" s="32">
        <v>31659.5</v>
      </c>
      <c r="I37" s="31">
        <v>31929</v>
      </c>
      <c r="J37" s="7">
        <v>178761173</v>
      </c>
      <c r="O37" s="34">
        <v>37316</v>
      </c>
      <c r="P37" s="33">
        <f>VLOOKUP($O37,'Data for Figure 1 and 5'!$A$8:$F$155,P$6,FALSE)/VLOOKUP($O37,'Data for Figure 1 and 5'!$I$8:$J$115,2,FALSE)*1000</f>
        <v>0.14289756709155366</v>
      </c>
      <c r="Q37" s="33">
        <f>VLOOKUP($O37,'Data for Figure 1 and 5'!$A$8:$F$155,Q$6,FALSE)/VLOOKUP($O37,'Data for Figure 1 and 5'!$I$8:$J$115,2,FALSE)*1000</f>
        <v>0.09973918557965324</v>
      </c>
      <c r="R37" s="33">
        <f>VLOOKUP($O37,'Data for Figure 1 and 5'!$A$8:$F$155,R$6,FALSE)/VLOOKUP($O37,'Data for Figure 1 and 5'!$I$8:$J$115,2,FALSE)*1000</f>
        <v>0.025277030779082315</v>
      </c>
      <c r="S37" s="33">
        <f>VLOOKUP($O37,'Data for Figure 1 and 5'!$A$8:$F$155,S$6,FALSE)/VLOOKUP($O37,'Data for Figure 1 and 5'!$I$8:$J$115,2,FALSE)*1000</f>
        <v>0.02802836864643788</v>
      </c>
      <c r="T37" s="33">
        <f>VLOOKUP($O37,'Data for Figure 1 and 5'!$A$8:$F$155,T$6,FALSE)/VLOOKUP($O37,'Data for Figure 1 and 5'!$I$8:$J$115,2,FALSE)*1000</f>
        <v>0.010166746410492878</v>
      </c>
    </row>
    <row r="38" spans="1:20" ht="12.75">
      <c r="A38" s="31">
        <v>35582</v>
      </c>
      <c r="B38" s="32">
        <v>881763.4</v>
      </c>
      <c r="C38" s="32">
        <v>818893.4</v>
      </c>
      <c r="D38" s="32">
        <v>209163</v>
      </c>
      <c r="E38" s="32">
        <v>237961.6</v>
      </c>
      <c r="F38" s="32">
        <v>30227.7</v>
      </c>
      <c r="I38" s="31">
        <v>32021</v>
      </c>
      <c r="J38" s="7">
        <v>211755842</v>
      </c>
      <c r="O38" s="34">
        <v>37408</v>
      </c>
      <c r="P38" s="33">
        <f>VLOOKUP($O38,'Data for Figure 1 and 5'!$A$8:$F$155,P$6,FALSE)/VLOOKUP($O38,'Data for Figure 1 and 5'!$I$8:$J$115,2,FALSE)*1000</f>
        <v>0.13453020718696962</v>
      </c>
      <c r="Q38" s="33">
        <f>VLOOKUP($O38,'Data for Figure 1 and 5'!$A$8:$F$155,Q$6,FALSE)/VLOOKUP($O38,'Data for Figure 1 and 5'!$I$8:$J$115,2,FALSE)*1000</f>
        <v>0.09422063646051622</v>
      </c>
      <c r="R38" s="33">
        <f>VLOOKUP($O38,'Data for Figure 1 and 5'!$A$8:$F$155,R$6,FALSE)/VLOOKUP($O38,'Data for Figure 1 and 5'!$I$8:$J$115,2,FALSE)*1000</f>
        <v>0.024096289149395683</v>
      </c>
      <c r="S38" s="33">
        <f>VLOOKUP($O38,'Data for Figure 1 and 5'!$A$8:$F$155,S$6,FALSE)/VLOOKUP($O38,'Data for Figure 1 and 5'!$I$8:$J$115,2,FALSE)*1000</f>
        <v>0.025584117835092558</v>
      </c>
      <c r="T38" s="33">
        <f>VLOOKUP($O38,'Data for Figure 1 and 5'!$A$8:$F$155,T$6,FALSE)/VLOOKUP($O38,'Data for Figure 1 and 5'!$I$8:$J$115,2,FALSE)*1000</f>
        <v>0.01067639722620506</v>
      </c>
    </row>
    <row r="39" spans="1:20" ht="12.75">
      <c r="A39" s="31">
        <v>35612</v>
      </c>
      <c r="B39" s="32">
        <v>869049.5</v>
      </c>
      <c r="C39" s="32">
        <v>807777.5</v>
      </c>
      <c r="D39" s="32">
        <v>214771</v>
      </c>
      <c r="E39" s="32">
        <v>236626.5</v>
      </c>
      <c r="F39" s="32">
        <v>30499.1</v>
      </c>
      <c r="I39" s="31">
        <v>32112</v>
      </c>
      <c r="J39" s="7">
        <v>280832438</v>
      </c>
      <c r="O39" s="34">
        <v>37500</v>
      </c>
      <c r="P39" s="33">
        <f>VLOOKUP($O39,'Data for Figure 1 and 5'!$A$8:$F$155,P$6,FALSE)/VLOOKUP($O39,'Data for Figure 1 and 5'!$I$8:$J$115,2,FALSE)*1000</f>
        <v>0.13945641007500495</v>
      </c>
      <c r="Q39" s="33">
        <f>VLOOKUP($O39,'Data for Figure 1 and 5'!$A$8:$F$155,Q$6,FALSE)/VLOOKUP($O39,'Data for Figure 1 and 5'!$I$8:$J$115,2,FALSE)*1000</f>
        <v>0.09795616193539836</v>
      </c>
      <c r="R39" s="33">
        <f>VLOOKUP($O39,'Data for Figure 1 and 5'!$A$8:$F$155,R$6,FALSE)/VLOOKUP($O39,'Data for Figure 1 and 5'!$I$8:$J$115,2,FALSE)*1000</f>
        <v>0.025297361081829443</v>
      </c>
      <c r="S39" s="33">
        <f>VLOOKUP($O39,'Data for Figure 1 and 5'!$A$8:$F$155,S$6,FALSE)/VLOOKUP($O39,'Data for Figure 1 and 5'!$I$8:$J$115,2,FALSE)*1000</f>
        <v>0.025772234437824466</v>
      </c>
      <c r="T39" s="33">
        <f>VLOOKUP($O39,'Data for Figure 1 and 5'!$A$8:$F$155,T$6,FALSE)/VLOOKUP($O39,'Data for Figure 1 and 5'!$I$8:$J$115,2,FALSE)*1000</f>
        <v>0.011976801126860451</v>
      </c>
    </row>
    <row r="40" spans="1:20" ht="12.75">
      <c r="A40" s="31">
        <v>35643</v>
      </c>
      <c r="B40" s="32">
        <v>865550</v>
      </c>
      <c r="C40" s="32">
        <v>796490.1</v>
      </c>
      <c r="D40" s="32">
        <v>204971.8</v>
      </c>
      <c r="E40" s="32">
        <v>235701.5</v>
      </c>
      <c r="F40" s="32">
        <v>30930.9</v>
      </c>
      <c r="I40" s="31">
        <v>32203</v>
      </c>
      <c r="J40" s="7">
        <v>374183484</v>
      </c>
      <c r="O40" s="34">
        <v>37591</v>
      </c>
      <c r="P40" s="33">
        <f>VLOOKUP($O40,'Data for Figure 1 and 5'!$A$8:$F$155,P$6,FALSE)/VLOOKUP($O40,'Data for Figure 1 and 5'!$I$8:$J$115,2,FALSE)*1000</f>
        <v>0.14058660499213727</v>
      </c>
      <c r="Q40" s="33">
        <f>VLOOKUP($O40,'Data for Figure 1 and 5'!$A$8:$F$155,Q$6,FALSE)/VLOOKUP($O40,'Data for Figure 1 and 5'!$I$8:$J$115,2,FALSE)*1000</f>
        <v>0.09376480153679123</v>
      </c>
      <c r="R40" s="33">
        <f>VLOOKUP($O40,'Data for Figure 1 and 5'!$A$8:$F$155,R$6,FALSE)/VLOOKUP($O40,'Data for Figure 1 and 5'!$I$8:$J$115,2,FALSE)*1000</f>
        <v>0.023541486990272923</v>
      </c>
      <c r="S40" s="33">
        <f>VLOOKUP($O40,'Data for Figure 1 and 5'!$A$8:$F$155,S$6,FALSE)/VLOOKUP($O40,'Data for Figure 1 and 5'!$I$8:$J$115,2,FALSE)*1000</f>
        <v>0.02340010324455173</v>
      </c>
      <c r="T40" s="33">
        <f>VLOOKUP($O40,'Data for Figure 1 and 5'!$A$8:$F$155,T$6,FALSE)/VLOOKUP($O40,'Data for Figure 1 and 5'!$I$8:$J$115,2,FALSE)*1000</f>
        <v>0.01212522879022142</v>
      </c>
    </row>
    <row r="41" spans="1:20" ht="12.75">
      <c r="A41" s="31">
        <v>35674</v>
      </c>
      <c r="B41" s="32">
        <v>869839.7</v>
      </c>
      <c r="C41" s="32">
        <v>802098.4</v>
      </c>
      <c r="D41" s="32">
        <v>203710</v>
      </c>
      <c r="E41" s="32">
        <v>236490.9</v>
      </c>
      <c r="F41" s="32">
        <v>31981.8</v>
      </c>
      <c r="I41" s="31">
        <v>32295</v>
      </c>
      <c r="J41" s="7">
        <v>414229365</v>
      </c>
      <c r="O41" s="34">
        <v>37681</v>
      </c>
      <c r="P41" s="33">
        <f>VLOOKUP($O41,'Data for Figure 1 and 5'!$A$8:$F$155,P$6,FALSE)/VLOOKUP($O41,'Data for Figure 1 and 5'!$I$8:$J$115,2,FALSE)*1000</f>
        <v>0.13744537092316117</v>
      </c>
      <c r="Q41" s="33">
        <f>VLOOKUP($O41,'Data for Figure 1 and 5'!$A$8:$F$155,Q$6,FALSE)/VLOOKUP($O41,'Data for Figure 1 and 5'!$I$8:$J$115,2,FALSE)*1000</f>
        <v>0.09229279734389753</v>
      </c>
      <c r="R41" s="33">
        <f>VLOOKUP($O41,'Data for Figure 1 and 5'!$A$8:$F$155,R$6,FALSE)/VLOOKUP($O41,'Data for Figure 1 and 5'!$I$8:$J$115,2,FALSE)*1000</f>
        <v>0.02301002842763058</v>
      </c>
      <c r="S41" s="33">
        <f>VLOOKUP($O41,'Data for Figure 1 and 5'!$A$8:$F$155,S$6,FALSE)/VLOOKUP($O41,'Data for Figure 1 and 5'!$I$8:$J$115,2,FALSE)*1000</f>
        <v>0.022281712003142235</v>
      </c>
      <c r="T41" s="33">
        <f>VLOOKUP($O41,'Data for Figure 1 and 5'!$A$8:$F$155,T$6,FALSE)/VLOOKUP($O41,'Data for Figure 1 and 5'!$I$8:$J$115,2,FALSE)*1000</f>
        <v>0.012636810540982233</v>
      </c>
    </row>
    <row r="42" spans="1:20" ht="12.75">
      <c r="A42" s="31">
        <v>35704</v>
      </c>
      <c r="B42" s="32">
        <v>882759.8</v>
      </c>
      <c r="C42" s="32">
        <v>815163.9</v>
      </c>
      <c r="D42" s="32">
        <v>214020.5</v>
      </c>
      <c r="E42" s="32">
        <v>237073.3</v>
      </c>
      <c r="F42" s="32">
        <v>32055.4</v>
      </c>
      <c r="I42" s="31">
        <v>32387</v>
      </c>
      <c r="J42" s="7">
        <v>410721753</v>
      </c>
      <c r="O42" s="34">
        <v>37773</v>
      </c>
      <c r="P42" s="33">
        <f>VLOOKUP($O42,'Data for Figure 1 and 5'!$A$8:$F$155,P$6,FALSE)/VLOOKUP($O42,'Data for Figure 1 and 5'!$I$8:$J$115,2,FALSE)*1000</f>
        <v>0.13363566000229582</v>
      </c>
      <c r="Q42" s="33">
        <f>VLOOKUP($O42,'Data for Figure 1 and 5'!$A$8:$F$155,Q$6,FALSE)/VLOOKUP($O42,'Data for Figure 1 and 5'!$I$8:$J$115,2,FALSE)*1000</f>
        <v>0.08848968049862273</v>
      </c>
      <c r="R42" s="33">
        <f>VLOOKUP($O42,'Data for Figure 1 and 5'!$A$8:$F$155,R$6,FALSE)/VLOOKUP($O42,'Data for Figure 1 and 5'!$I$8:$J$115,2,FALSE)*1000</f>
        <v>0.023257858481890308</v>
      </c>
      <c r="S42" s="33">
        <f>VLOOKUP($O42,'Data for Figure 1 and 5'!$A$8:$F$155,S$6,FALSE)/VLOOKUP($O42,'Data for Figure 1 and 5'!$I$8:$J$115,2,FALSE)*1000</f>
        <v>0.020876000459323717</v>
      </c>
      <c r="T42" s="33">
        <f>VLOOKUP($O42,'Data for Figure 1 and 5'!$A$8:$F$155,T$6,FALSE)/VLOOKUP($O42,'Data for Figure 1 and 5'!$I$8:$J$115,2,FALSE)*1000</f>
        <v>0.01325185616230551</v>
      </c>
    </row>
    <row r="43" spans="1:20" ht="12.75">
      <c r="A43" s="31">
        <v>35735</v>
      </c>
      <c r="B43" s="32">
        <v>893611.9</v>
      </c>
      <c r="C43" s="32">
        <v>823091.9</v>
      </c>
      <c r="D43" s="32">
        <v>220446.9</v>
      </c>
      <c r="E43" s="32">
        <v>236564.3</v>
      </c>
      <c r="F43" s="32">
        <v>32572.7</v>
      </c>
      <c r="I43" s="31">
        <v>32478</v>
      </c>
      <c r="J43" s="7">
        <v>452150256</v>
      </c>
      <c r="O43" s="34">
        <v>37865</v>
      </c>
      <c r="P43" s="33">
        <f>VLOOKUP($O43,'Data for Figure 1 and 5'!$A$8:$F$155,P$6,FALSE)/VLOOKUP($O43,'Data for Figure 1 and 5'!$I$8:$J$115,2,FALSE)*1000</f>
        <v>0.13878726269768468</v>
      </c>
      <c r="Q43" s="33">
        <f>VLOOKUP($O43,'Data for Figure 1 and 5'!$A$8:$F$155,Q$6,FALSE)/VLOOKUP($O43,'Data for Figure 1 and 5'!$I$8:$J$115,2,FALSE)*1000</f>
        <v>0.09236331407803038</v>
      </c>
      <c r="R43" s="33">
        <f>VLOOKUP($O43,'Data for Figure 1 and 5'!$A$8:$F$155,R$6,FALSE)/VLOOKUP($O43,'Data for Figure 1 and 5'!$I$8:$J$115,2,FALSE)*1000</f>
        <v>0.023129540886619053</v>
      </c>
      <c r="S43" s="33">
        <f>VLOOKUP($O43,'Data for Figure 1 and 5'!$A$8:$F$155,S$6,FALSE)/VLOOKUP($O43,'Data for Figure 1 and 5'!$I$8:$J$115,2,FALSE)*1000</f>
        <v>0.02113413318079478</v>
      </c>
      <c r="T43" s="33">
        <f>VLOOKUP($O43,'Data for Figure 1 and 5'!$A$8:$F$155,T$6,FALSE)/VLOOKUP($O43,'Data for Figure 1 and 5'!$I$8:$J$115,2,FALSE)*1000</f>
        <v>0.015708913221811126</v>
      </c>
    </row>
    <row r="44" spans="1:20" ht="12.75">
      <c r="A44" s="31">
        <v>35765</v>
      </c>
      <c r="B44" s="32">
        <v>895348.3</v>
      </c>
      <c r="C44" s="32">
        <v>821971.7</v>
      </c>
      <c r="D44" s="32">
        <v>225981.7</v>
      </c>
      <c r="E44" s="32">
        <v>237004.8</v>
      </c>
      <c r="F44" s="32">
        <v>32439.3</v>
      </c>
      <c r="I44" s="31">
        <v>32568</v>
      </c>
      <c r="J44" s="7">
        <v>503224588</v>
      </c>
      <c r="O44" s="34">
        <v>37956</v>
      </c>
      <c r="P44" s="33">
        <f>VLOOKUP($O44,'Data for Figure 1 and 5'!$A$8:$F$155,P$6,FALSE)/VLOOKUP($O44,'Data for Figure 1 and 5'!$I$8:$J$115,2,FALSE)*1000</f>
        <v>0.12999557227083208</v>
      </c>
      <c r="Q44" s="33">
        <f>VLOOKUP($O44,'Data for Figure 1 and 5'!$A$8:$F$155,Q$6,FALSE)/VLOOKUP($O44,'Data for Figure 1 and 5'!$I$8:$J$115,2,FALSE)*1000</f>
        <v>0.08671890255548939</v>
      </c>
      <c r="R44" s="33">
        <f>VLOOKUP($O44,'Data for Figure 1 and 5'!$A$8:$F$155,R$6,FALSE)/VLOOKUP($O44,'Data for Figure 1 and 5'!$I$8:$J$115,2,FALSE)*1000</f>
        <v>0.02165693768760844</v>
      </c>
      <c r="S44" s="33">
        <f>VLOOKUP($O44,'Data for Figure 1 and 5'!$A$8:$F$155,S$6,FALSE)/VLOOKUP($O44,'Data for Figure 1 and 5'!$I$8:$J$115,2,FALSE)*1000</f>
        <v>0.01873324903814518</v>
      </c>
      <c r="T44" s="33">
        <f>VLOOKUP($O44,'Data for Figure 1 and 5'!$A$8:$F$155,T$6,FALSE)/VLOOKUP($O44,'Data for Figure 1 and 5'!$I$8:$J$115,2,FALSE)*1000</f>
        <v>0.016160038529351214</v>
      </c>
    </row>
    <row r="45" spans="1:20" ht="12.75">
      <c r="A45" s="31">
        <v>35796</v>
      </c>
      <c r="B45" s="32">
        <v>897162.3</v>
      </c>
      <c r="C45" s="32">
        <v>821640</v>
      </c>
      <c r="D45" s="32">
        <v>226527.2</v>
      </c>
      <c r="E45" s="32">
        <v>238136.7</v>
      </c>
      <c r="F45" s="32">
        <v>32396</v>
      </c>
      <c r="I45" s="31">
        <v>32660</v>
      </c>
      <c r="J45" s="7">
        <v>545260576</v>
      </c>
      <c r="O45" s="34">
        <v>38047</v>
      </c>
      <c r="P45" s="33">
        <f>VLOOKUP($O45,'Data for Figure 1 and 5'!$A$8:$F$155,P$6,FALSE)/VLOOKUP($O45,'Data for Figure 1 and 5'!$I$8:$J$115,2,FALSE)*1000</f>
        <v>0.12803910860610057</v>
      </c>
      <c r="Q45" s="33">
        <f>VLOOKUP($O45,'Data for Figure 1 and 5'!$A$8:$F$155,Q$6,FALSE)/VLOOKUP($O45,'Data for Figure 1 and 5'!$I$8:$J$115,2,FALSE)*1000</f>
        <v>0.08579879585294768</v>
      </c>
      <c r="R45" s="33">
        <f>VLOOKUP($O45,'Data for Figure 1 and 5'!$A$8:$F$155,R$6,FALSE)/VLOOKUP($O45,'Data for Figure 1 and 5'!$I$8:$J$115,2,FALSE)*1000</f>
        <v>0.020346242828941753</v>
      </c>
      <c r="S45" s="33">
        <f>VLOOKUP($O45,'Data for Figure 1 and 5'!$A$8:$F$155,S$6,FALSE)/VLOOKUP($O45,'Data for Figure 1 and 5'!$I$8:$J$115,2,FALSE)*1000</f>
        <v>0.018574942103505878</v>
      </c>
      <c r="T45" s="33">
        <f>VLOOKUP($O45,'Data for Figure 1 and 5'!$A$8:$F$155,T$6,FALSE)/VLOOKUP($O45,'Data for Figure 1 and 5'!$I$8:$J$115,2,FALSE)*1000</f>
        <v>0.017160228328262236</v>
      </c>
    </row>
    <row r="46" spans="1:20" ht="12.75">
      <c r="A46" s="31">
        <v>35827</v>
      </c>
      <c r="B46" s="32">
        <v>908758.6</v>
      </c>
      <c r="C46" s="32">
        <v>834018.5</v>
      </c>
      <c r="D46" s="32">
        <v>233843.6</v>
      </c>
      <c r="E46" s="32">
        <v>241980.4</v>
      </c>
      <c r="F46" s="32">
        <v>32405.2</v>
      </c>
      <c r="I46" s="31">
        <v>32752</v>
      </c>
      <c r="J46" s="7">
        <v>541013605</v>
      </c>
      <c r="O46" s="34">
        <v>38139</v>
      </c>
      <c r="P46" s="33">
        <f>VLOOKUP($O46,'Data for Figure 1 and 5'!$A$8:$F$155,P$6,FALSE)/VLOOKUP($O46,'Data for Figure 1 and 5'!$I$8:$J$115,2,FALSE)*1000</f>
        <v>0.1261655201966544</v>
      </c>
      <c r="Q46" s="33">
        <f>VLOOKUP($O46,'Data for Figure 1 and 5'!$A$8:$F$155,Q$6,FALSE)/VLOOKUP($O46,'Data for Figure 1 and 5'!$I$8:$J$115,2,FALSE)*1000</f>
        <v>0.0851999507732363</v>
      </c>
      <c r="R46" s="33">
        <f>VLOOKUP($O46,'Data for Figure 1 and 5'!$A$8:$F$155,R$6,FALSE)/VLOOKUP($O46,'Data for Figure 1 and 5'!$I$8:$J$115,2,FALSE)*1000</f>
        <v>0.02007538960990465</v>
      </c>
      <c r="S46" s="33">
        <f>VLOOKUP($O46,'Data for Figure 1 and 5'!$A$8:$F$155,S$6,FALSE)/VLOOKUP($O46,'Data for Figure 1 and 5'!$I$8:$J$115,2,FALSE)*1000</f>
        <v>0.017481367675180128</v>
      </c>
      <c r="T46" s="33">
        <f>VLOOKUP($O46,'Data for Figure 1 and 5'!$A$8:$F$155,T$6,FALSE)/VLOOKUP($O46,'Data for Figure 1 and 5'!$I$8:$J$115,2,FALSE)*1000</f>
        <v>0.018253010186384828</v>
      </c>
    </row>
    <row r="47" spans="1:20" ht="12.75">
      <c r="A47" s="31">
        <v>35855</v>
      </c>
      <c r="B47" s="32">
        <v>902930.5</v>
      </c>
      <c r="C47" s="32">
        <v>827587.8</v>
      </c>
      <c r="D47" s="32">
        <v>225397</v>
      </c>
      <c r="E47" s="32">
        <v>242103</v>
      </c>
      <c r="F47" s="32">
        <v>32678.5</v>
      </c>
      <c r="I47" s="31">
        <v>32843</v>
      </c>
      <c r="J47" s="7">
        <v>590412224</v>
      </c>
      <c r="O47" s="34">
        <v>38231</v>
      </c>
      <c r="P47" s="33">
        <f>VLOOKUP($O47,'Data for Figure 1 and 5'!$A$8:$F$155,P$6,FALSE)/VLOOKUP($O47,'Data for Figure 1 and 5'!$I$8:$J$115,2,FALSE)*1000</f>
        <v>0.13108356455673237</v>
      </c>
      <c r="Q47" s="33">
        <f>VLOOKUP($O47,'Data for Figure 1 and 5'!$A$8:$F$155,Q$6,FALSE)/VLOOKUP($O47,'Data for Figure 1 and 5'!$I$8:$J$115,2,FALSE)*1000</f>
        <v>0.08962612446292796</v>
      </c>
      <c r="R47" s="33">
        <f>VLOOKUP($O47,'Data for Figure 1 and 5'!$A$8:$F$155,R$6,FALSE)/VLOOKUP($O47,'Data for Figure 1 and 5'!$I$8:$J$115,2,FALSE)*1000</f>
        <v>0.020357360102596644</v>
      </c>
      <c r="S47" s="33">
        <f>VLOOKUP($O47,'Data for Figure 1 and 5'!$A$8:$F$155,S$6,FALSE)/VLOOKUP($O47,'Data for Figure 1 and 5'!$I$8:$J$115,2,FALSE)*1000</f>
        <v>0.017996514123888828</v>
      </c>
      <c r="T47" s="33">
        <f>VLOOKUP($O47,'Data for Figure 1 and 5'!$A$8:$F$155,T$6,FALSE)/VLOOKUP($O47,'Data for Figure 1 and 5'!$I$8:$J$115,2,FALSE)*1000</f>
        <v>0.020492008407109248</v>
      </c>
    </row>
    <row r="48" spans="1:20" ht="12.75">
      <c r="A48" s="31">
        <v>35886</v>
      </c>
      <c r="B48" s="32">
        <v>909561.3</v>
      </c>
      <c r="C48" s="32">
        <v>830250.1</v>
      </c>
      <c r="D48" s="32">
        <v>227470.6</v>
      </c>
      <c r="E48" s="32">
        <v>244312.2</v>
      </c>
      <c r="F48" s="32">
        <v>33242.2</v>
      </c>
      <c r="I48" s="31">
        <v>32933</v>
      </c>
      <c r="J48" s="7">
        <v>657690824</v>
      </c>
      <c r="O48" s="34">
        <v>38322</v>
      </c>
      <c r="P48" s="33">
        <f>VLOOKUP($O48,'Data for Figure 1 and 5'!$A$8:$F$155,P$6,FALSE)/VLOOKUP($O48,'Data for Figure 1 and 5'!$I$8:$J$115,2,FALSE)*1000</f>
        <v>0.11934965089438285</v>
      </c>
      <c r="Q48" s="33">
        <f>VLOOKUP($O48,'Data for Figure 1 and 5'!$A$8:$F$155,Q$6,FALSE)/VLOOKUP($O48,'Data for Figure 1 and 5'!$I$8:$J$115,2,FALSE)*1000</f>
        <v>0.08743893328369823</v>
      </c>
      <c r="R48" s="33">
        <f>VLOOKUP($O48,'Data for Figure 1 and 5'!$A$8:$F$155,R$6,FALSE)/VLOOKUP($O48,'Data for Figure 1 and 5'!$I$8:$J$115,2,FALSE)*1000</f>
        <v>0.020649395145500047</v>
      </c>
      <c r="S48" s="33">
        <f>VLOOKUP($O48,'Data for Figure 1 and 5'!$A$8:$F$155,S$6,FALSE)/VLOOKUP($O48,'Data for Figure 1 and 5'!$I$8:$J$115,2,FALSE)*1000</f>
        <v>0.016550218391593832</v>
      </c>
      <c r="T48" s="33">
        <f>VLOOKUP($O48,'Data for Figure 1 and 5'!$A$8:$F$155,T$6,FALSE)/VLOOKUP($O48,'Data for Figure 1 and 5'!$I$8:$J$115,2,FALSE)*1000</f>
        <v>0.02101144596934675</v>
      </c>
    </row>
    <row r="49" spans="1:20" ht="12.75">
      <c r="A49" s="31">
        <v>35916</v>
      </c>
      <c r="B49" s="32">
        <v>927520.9</v>
      </c>
      <c r="C49" s="32">
        <v>847553.8</v>
      </c>
      <c r="D49" s="32">
        <v>241321.8</v>
      </c>
      <c r="E49" s="32">
        <v>246838.8</v>
      </c>
      <c r="F49" s="32">
        <v>33535.5</v>
      </c>
      <c r="I49" s="31">
        <v>33025</v>
      </c>
      <c r="J49" s="7">
        <v>712552832</v>
      </c>
      <c r="O49" s="34">
        <v>38412</v>
      </c>
      <c r="P49" s="33">
        <f>VLOOKUP($O49,'Data for Figure 1 and 5'!$A$8:$F$155,P$6,FALSE)/VLOOKUP($O49,'Data for Figure 1 and 5'!$I$8:$J$115,2,FALSE)*1000</f>
        <v>0.1274479918232239</v>
      </c>
      <c r="Q49" s="33">
        <f>VLOOKUP($O49,'Data for Figure 1 and 5'!$A$8:$F$155,Q$6,FALSE)/VLOOKUP($O49,'Data for Figure 1 and 5'!$I$8:$J$115,2,FALSE)*1000</f>
        <v>0.09333751028072113</v>
      </c>
      <c r="R49" s="33">
        <f>VLOOKUP($O49,'Data for Figure 1 and 5'!$A$8:$F$155,R$6,FALSE)/VLOOKUP($O49,'Data for Figure 1 and 5'!$I$8:$J$115,2,FALSE)*1000</f>
        <v>0.02148415935960793</v>
      </c>
      <c r="S49" s="33">
        <f>VLOOKUP($O49,'Data for Figure 1 and 5'!$A$8:$F$155,S$6,FALSE)/VLOOKUP($O49,'Data for Figure 1 and 5'!$I$8:$J$115,2,FALSE)*1000</f>
        <v>0.017751992841055567</v>
      </c>
      <c r="T49" s="33">
        <f>VLOOKUP($O49,'Data for Figure 1 and 5'!$A$8:$F$155,T$6,FALSE)/VLOOKUP($O49,'Data for Figure 1 and 5'!$I$8:$J$115,2,FALSE)*1000</f>
        <v>0.023858701445695643</v>
      </c>
    </row>
    <row r="50" spans="1:20" ht="12.75">
      <c r="A50" s="31">
        <v>35947</v>
      </c>
      <c r="B50" s="32">
        <v>932966.9</v>
      </c>
      <c r="C50" s="32">
        <v>848097.5</v>
      </c>
      <c r="D50" s="32">
        <v>248882.8</v>
      </c>
      <c r="E50" s="32">
        <v>246926.9</v>
      </c>
      <c r="F50" s="32">
        <v>34152.5</v>
      </c>
      <c r="I50" s="31">
        <v>33117</v>
      </c>
      <c r="J50" s="7">
        <v>732529152</v>
      </c>
      <c r="O50" s="34">
        <v>38504</v>
      </c>
      <c r="P50" s="33">
        <f>VLOOKUP($O50,'Data for Figure 1 and 5'!$A$8:$F$155,P$6,FALSE)/VLOOKUP($O50,'Data for Figure 1 and 5'!$I$8:$J$115,2,FALSE)*1000</f>
        <v>0.12635077617790677</v>
      </c>
      <c r="Q50" s="33">
        <f>VLOOKUP($O50,'Data for Figure 1 and 5'!$A$8:$F$155,Q$6,FALSE)/VLOOKUP($O50,'Data for Figure 1 and 5'!$I$8:$J$115,2,FALSE)*1000</f>
        <v>0.09325416727727945</v>
      </c>
      <c r="R50" s="33">
        <f>VLOOKUP($O50,'Data for Figure 1 and 5'!$A$8:$F$155,R$6,FALSE)/VLOOKUP($O50,'Data for Figure 1 and 5'!$I$8:$J$115,2,FALSE)*1000</f>
        <v>0.020709785522370034</v>
      </c>
      <c r="S50" s="33">
        <f>VLOOKUP($O50,'Data for Figure 1 and 5'!$A$8:$F$155,S$6,FALSE)/VLOOKUP($O50,'Data for Figure 1 and 5'!$I$8:$J$115,2,FALSE)*1000</f>
        <v>0.017728404073448625</v>
      </c>
      <c r="T50" s="33">
        <f>VLOOKUP($O50,'Data for Figure 1 and 5'!$A$8:$F$155,T$6,FALSE)/VLOOKUP($O50,'Data for Figure 1 and 5'!$I$8:$J$115,2,FALSE)*1000</f>
        <v>0.025204863109190644</v>
      </c>
    </row>
    <row r="51" spans="1:20" ht="12.75">
      <c r="A51" s="31">
        <v>35977</v>
      </c>
      <c r="B51" s="32">
        <v>922581.2</v>
      </c>
      <c r="C51" s="32">
        <v>836531.9</v>
      </c>
      <c r="D51" s="32">
        <v>246076.7</v>
      </c>
      <c r="E51" s="32">
        <v>249080.7</v>
      </c>
      <c r="F51" s="32">
        <v>34816.4</v>
      </c>
      <c r="I51" s="31">
        <v>33208</v>
      </c>
      <c r="J51" s="7">
        <v>836434499</v>
      </c>
      <c r="O51" s="34">
        <v>38596</v>
      </c>
      <c r="P51" s="33">
        <f>VLOOKUP($O51,'Data for Figure 1 and 5'!$A$8:$F$155,P$6,FALSE)/VLOOKUP($O51,'Data for Figure 1 and 5'!$I$8:$J$115,2,FALSE)*1000</f>
        <v>0.13053162103056423</v>
      </c>
      <c r="Q51" s="33">
        <f>VLOOKUP($O51,'Data for Figure 1 and 5'!$A$8:$F$155,Q$6,FALSE)/VLOOKUP($O51,'Data for Figure 1 and 5'!$I$8:$J$115,2,FALSE)*1000</f>
        <v>0.09557793623076705</v>
      </c>
      <c r="R51" s="33">
        <f>VLOOKUP($O51,'Data for Figure 1 and 5'!$A$8:$F$155,R$6,FALSE)/VLOOKUP($O51,'Data for Figure 1 and 5'!$I$8:$J$115,2,FALSE)*1000</f>
        <v>0.019095628155485947</v>
      </c>
      <c r="S51" s="33">
        <f>VLOOKUP($O51,'Data for Figure 1 and 5'!$A$8:$F$155,S$6,FALSE)/VLOOKUP($O51,'Data for Figure 1 and 5'!$I$8:$J$115,2,FALSE)*1000</f>
        <v>0.018454646987011228</v>
      </c>
      <c r="T51" s="33">
        <f>VLOOKUP($O51,'Data for Figure 1 and 5'!$A$8:$F$155,T$6,FALSE)/VLOOKUP($O51,'Data for Figure 1 and 5'!$I$8:$J$115,2,FALSE)*1000</f>
        <v>0.028474651259590554</v>
      </c>
    </row>
    <row r="52" spans="1:20" ht="12.75">
      <c r="A52" s="31">
        <v>36008</v>
      </c>
      <c r="B52" s="32">
        <v>957999.2</v>
      </c>
      <c r="C52" s="32">
        <v>873861.8</v>
      </c>
      <c r="D52" s="32">
        <v>256014.9</v>
      </c>
      <c r="E52" s="32">
        <v>251997.4</v>
      </c>
      <c r="F52" s="32">
        <v>35523.2</v>
      </c>
      <c r="I52" s="31">
        <v>33298</v>
      </c>
      <c r="J52" s="7">
        <v>876158794</v>
      </c>
      <c r="O52" s="34">
        <v>38687</v>
      </c>
      <c r="P52" s="33">
        <f>VLOOKUP($O52,'Data for Figure 1 and 5'!$A$8:$F$155,P$6,FALSE)/VLOOKUP($O52,'Data for Figure 1 and 5'!$I$8:$J$115,2,FALSE)*1000</f>
        <v>0.12750095670777561</v>
      </c>
      <c r="Q52" s="33">
        <f>VLOOKUP($O52,'Data for Figure 1 and 5'!$A$8:$F$155,Q$6,FALSE)/VLOOKUP($O52,'Data for Figure 1 and 5'!$I$8:$J$115,2,FALSE)*1000</f>
        <v>0.0956838494944228</v>
      </c>
      <c r="R52" s="33">
        <f>VLOOKUP($O52,'Data for Figure 1 and 5'!$A$8:$F$155,R$6,FALSE)/VLOOKUP($O52,'Data for Figure 1 and 5'!$I$8:$J$115,2,FALSE)*1000</f>
        <v>0.017642763140367158</v>
      </c>
      <c r="S52" s="33">
        <f>VLOOKUP($O52,'Data for Figure 1 and 5'!$A$8:$F$155,S$6,FALSE)/VLOOKUP($O52,'Data for Figure 1 and 5'!$I$8:$J$115,2,FALSE)*1000</f>
        <v>0.019794532858360178</v>
      </c>
      <c r="T52" s="33">
        <f>VLOOKUP($O52,'Data for Figure 1 and 5'!$A$8:$F$155,T$6,FALSE)/VLOOKUP($O52,'Data for Figure 1 and 5'!$I$8:$J$115,2,FALSE)*1000</f>
        <v>0.029810894036962864</v>
      </c>
    </row>
    <row r="53" spans="1:20" ht="12.75">
      <c r="A53" s="31">
        <v>36039</v>
      </c>
      <c r="B53" s="32">
        <v>949375.6</v>
      </c>
      <c r="C53" s="32">
        <v>862621.1</v>
      </c>
      <c r="D53" s="32">
        <v>251432.9</v>
      </c>
      <c r="E53" s="32">
        <v>248750</v>
      </c>
      <c r="F53" s="32">
        <v>34150.4</v>
      </c>
      <c r="I53" s="31">
        <v>33390</v>
      </c>
      <c r="J53" s="7">
        <v>949987302</v>
      </c>
      <c r="O53" s="34">
        <v>38777</v>
      </c>
      <c r="P53" s="33">
        <f>VLOOKUP($O53,'Data for Figure 1 and 5'!$A$8:$F$155,P$6,FALSE)/VLOOKUP($O53,'Data for Figure 1 and 5'!$I$8:$J$115,2,FALSE)*1000</f>
        <v>0.1361551372092282</v>
      </c>
      <c r="Q53" s="33">
        <f>VLOOKUP($O53,'Data for Figure 1 and 5'!$A$8:$F$155,Q$6,FALSE)/VLOOKUP($O53,'Data for Figure 1 and 5'!$I$8:$J$115,2,FALSE)*1000</f>
        <v>0.10371042410231703</v>
      </c>
      <c r="R53" s="33">
        <f>VLOOKUP($O53,'Data for Figure 1 and 5'!$A$8:$F$155,R$6,FALSE)/VLOOKUP($O53,'Data for Figure 1 and 5'!$I$8:$J$115,2,FALSE)*1000</f>
        <v>0.018169948031975386</v>
      </c>
      <c r="S53" s="33">
        <f>VLOOKUP($O53,'Data for Figure 1 and 5'!$A$8:$F$155,S$6,FALSE)/VLOOKUP($O53,'Data for Figure 1 and 5'!$I$8:$J$115,2,FALSE)*1000</f>
        <v>0.022622039816156538</v>
      </c>
      <c r="T53" s="33">
        <f>VLOOKUP($O53,'Data for Figure 1 and 5'!$A$8:$F$155,T$6,FALSE)/VLOOKUP($O53,'Data for Figure 1 and 5'!$I$8:$J$115,2,FALSE)*1000</f>
        <v>0.03279349919953246</v>
      </c>
    </row>
    <row r="54" spans="1:20" ht="12.75">
      <c r="A54" s="31">
        <v>36069</v>
      </c>
      <c r="B54" s="32">
        <v>902454.3</v>
      </c>
      <c r="C54" s="32">
        <v>818628.3</v>
      </c>
      <c r="D54" s="32">
        <v>243891.6</v>
      </c>
      <c r="E54" s="32">
        <v>246863.9</v>
      </c>
      <c r="F54" s="32">
        <v>30256.5</v>
      </c>
      <c r="I54" s="31">
        <v>33482</v>
      </c>
      <c r="J54" s="7">
        <v>922292932</v>
      </c>
      <c r="O54" s="34">
        <v>38869</v>
      </c>
      <c r="P54" s="33">
        <f>VLOOKUP($O54,'Data for Figure 1 and 5'!$A$8:$F$155,P$6,FALSE)/VLOOKUP($O54,'Data for Figure 1 and 5'!$I$8:$J$115,2,FALSE)*1000</f>
        <v>0.1313046381289333</v>
      </c>
      <c r="Q54" s="33">
        <f>VLOOKUP($O54,'Data for Figure 1 and 5'!$A$8:$F$155,Q$6,FALSE)/VLOOKUP($O54,'Data for Figure 1 and 5'!$I$8:$J$115,2,FALSE)*1000</f>
        <v>0.10294945992698924</v>
      </c>
      <c r="R54" s="33">
        <f>VLOOKUP($O54,'Data for Figure 1 and 5'!$A$8:$F$155,R$6,FALSE)/VLOOKUP($O54,'Data for Figure 1 and 5'!$I$8:$J$115,2,FALSE)*1000</f>
        <v>0.018376945353640997</v>
      </c>
      <c r="S54" s="33">
        <f>VLOOKUP($O54,'Data for Figure 1 and 5'!$A$8:$F$155,S$6,FALSE)/VLOOKUP($O54,'Data for Figure 1 and 5'!$I$8:$J$115,2,FALSE)*1000</f>
        <v>0.02207983668075935</v>
      </c>
      <c r="T54" s="33">
        <f>VLOOKUP($O54,'Data for Figure 1 and 5'!$A$8:$F$155,T$6,FALSE)/VLOOKUP($O54,'Data for Figure 1 and 5'!$I$8:$J$115,2,FALSE)*1000</f>
        <v>0.03379238882835833</v>
      </c>
    </row>
    <row r="55" spans="1:20" ht="12.75">
      <c r="A55" s="31">
        <v>36100</v>
      </c>
      <c r="B55" s="32">
        <v>908871.1</v>
      </c>
      <c r="C55" s="32">
        <v>817504.7</v>
      </c>
      <c r="D55" s="32">
        <v>238450.2</v>
      </c>
      <c r="E55" s="32">
        <v>250113.8</v>
      </c>
      <c r="F55" s="32">
        <v>30918.9</v>
      </c>
      <c r="I55" s="31">
        <v>33573</v>
      </c>
      <c r="J55" s="7">
        <v>1032321503</v>
      </c>
      <c r="O55" s="34">
        <v>38961</v>
      </c>
      <c r="P55" s="33">
        <f>VLOOKUP($O55,'Data for Figure 1 and 5'!$A$8:$F$155,P$6,FALSE)/VLOOKUP($O55,'Data for Figure 1 and 5'!$I$8:$J$115,2,FALSE)*1000</f>
        <v>0.14356912345136608</v>
      </c>
      <c r="Q55" s="33">
        <f>VLOOKUP($O55,'Data for Figure 1 and 5'!$A$8:$F$155,Q$6,FALSE)/VLOOKUP($O55,'Data for Figure 1 and 5'!$I$8:$J$115,2,FALSE)*1000</f>
        <v>0.11657019029592668</v>
      </c>
      <c r="R55" s="33">
        <f>VLOOKUP($O55,'Data for Figure 1 and 5'!$A$8:$F$155,R$6,FALSE)/VLOOKUP($O55,'Data for Figure 1 and 5'!$I$8:$J$115,2,FALSE)*1000</f>
        <v>0.019571013851069987</v>
      </c>
      <c r="S55" s="33">
        <f>VLOOKUP($O55,'Data for Figure 1 and 5'!$A$8:$F$155,S$6,FALSE)/VLOOKUP($O55,'Data for Figure 1 and 5'!$I$8:$J$115,2,FALSE)*1000</f>
        <v>0.02554891413239263</v>
      </c>
      <c r="T55" s="33">
        <f>VLOOKUP($O55,'Data for Figure 1 and 5'!$A$8:$F$155,T$6,FALSE)/VLOOKUP($O55,'Data for Figure 1 and 5'!$I$8:$J$115,2,FALSE)*1000</f>
        <v>0.0394312086296465</v>
      </c>
    </row>
    <row r="56" spans="1:20" ht="12.75">
      <c r="A56" s="31">
        <v>36130</v>
      </c>
      <c r="B56" s="32">
        <v>923826.7</v>
      </c>
      <c r="C56" s="32">
        <v>824183</v>
      </c>
      <c r="D56" s="32">
        <v>238948.6</v>
      </c>
      <c r="E56" s="32">
        <v>251112</v>
      </c>
      <c r="F56" s="32">
        <v>31043.1</v>
      </c>
      <c r="I56" s="31">
        <v>33664</v>
      </c>
      <c r="J56" s="7">
        <v>1057357073</v>
      </c>
      <c r="O56" s="34">
        <v>39052</v>
      </c>
      <c r="P56" s="33">
        <f>VLOOKUP($O56,'Data for Figure 1 and 5'!$A$8:$F$155,P$6,FALSE)/VLOOKUP($O56,'Data for Figure 1 and 5'!$I$8:$J$115,2,FALSE)*1000</f>
        <v>0.1463097613385229</v>
      </c>
      <c r="Q56" s="33">
        <f>VLOOKUP($O56,'Data for Figure 1 and 5'!$A$8:$F$155,Q$6,FALSE)/VLOOKUP($O56,'Data for Figure 1 and 5'!$I$8:$J$115,2,FALSE)*1000</f>
        <v>0.12069888770499593</v>
      </c>
      <c r="R56" s="33">
        <f>VLOOKUP($O56,'Data for Figure 1 and 5'!$A$8:$F$155,R$6,FALSE)/VLOOKUP($O56,'Data for Figure 1 and 5'!$I$8:$J$115,2,FALSE)*1000</f>
        <v>0.019657790407854887</v>
      </c>
      <c r="S56" s="33">
        <f>VLOOKUP($O56,'Data for Figure 1 and 5'!$A$8:$F$155,S$6,FALSE)/VLOOKUP($O56,'Data for Figure 1 and 5'!$I$8:$J$115,2,FALSE)*1000</f>
        <v>0.025572077229222303</v>
      </c>
      <c r="T56" s="33">
        <f>VLOOKUP($O56,'Data for Figure 1 and 5'!$A$8:$F$155,T$6,FALSE)/VLOOKUP($O56,'Data for Figure 1 and 5'!$I$8:$J$115,2,FALSE)*1000</f>
        <v>0.04100171008481792</v>
      </c>
    </row>
    <row r="57" spans="1:10" ht="12.75">
      <c r="A57" s="31">
        <v>36161</v>
      </c>
      <c r="B57" s="32">
        <v>950826</v>
      </c>
      <c r="C57" s="32">
        <v>851276.7</v>
      </c>
      <c r="D57" s="32">
        <v>237608.9</v>
      </c>
      <c r="E57" s="32">
        <v>257162</v>
      </c>
      <c r="F57" s="32">
        <v>31674.8</v>
      </c>
      <c r="I57" s="31">
        <v>33756</v>
      </c>
      <c r="J57" s="7">
        <v>1123373629</v>
      </c>
    </row>
    <row r="58" spans="1:10" ht="12.75">
      <c r="A58" s="31">
        <v>36192</v>
      </c>
      <c r="B58" s="32">
        <v>951422.4</v>
      </c>
      <c r="C58" s="32">
        <v>851072.6</v>
      </c>
      <c r="D58" s="32">
        <v>227351.7</v>
      </c>
      <c r="E58" s="32">
        <v>260457.5</v>
      </c>
      <c r="F58" s="32">
        <v>31222.5</v>
      </c>
      <c r="I58" s="31">
        <v>33848</v>
      </c>
      <c r="J58" s="7">
        <v>1107118935</v>
      </c>
    </row>
    <row r="59" spans="1:10" ht="12.75">
      <c r="A59" s="31">
        <v>36220</v>
      </c>
      <c r="B59" s="32">
        <v>934696.9</v>
      </c>
      <c r="C59" s="32">
        <v>832408.6</v>
      </c>
      <c r="D59" s="32">
        <v>227351.7</v>
      </c>
      <c r="E59" s="32">
        <v>261686.4</v>
      </c>
      <c r="F59" s="32">
        <v>31237.6</v>
      </c>
      <c r="I59" s="31">
        <v>33939</v>
      </c>
      <c r="J59" s="7">
        <v>1207896165</v>
      </c>
    </row>
    <row r="60" spans="1:10" ht="12.75">
      <c r="A60" s="31">
        <v>36251</v>
      </c>
      <c r="B60" s="32">
        <v>919647.4</v>
      </c>
      <c r="C60" s="32">
        <v>823811.7</v>
      </c>
      <c r="D60" s="32">
        <v>216389.1</v>
      </c>
      <c r="E60" s="32">
        <v>258572.7</v>
      </c>
      <c r="F60" s="32">
        <v>32432.4</v>
      </c>
      <c r="I60" s="31">
        <v>34029</v>
      </c>
      <c r="J60" s="7">
        <v>1221500537</v>
      </c>
    </row>
    <row r="61" spans="1:10" ht="12.75">
      <c r="A61" s="31">
        <v>36281</v>
      </c>
      <c r="B61" s="32">
        <v>934479.7</v>
      </c>
      <c r="C61" s="32">
        <v>838178.6</v>
      </c>
      <c r="D61" s="32">
        <v>225579.3</v>
      </c>
      <c r="E61" s="32">
        <v>260291.7</v>
      </c>
      <c r="F61" s="32">
        <v>33801.4</v>
      </c>
      <c r="I61" s="31">
        <v>34121</v>
      </c>
      <c r="J61" s="7">
        <v>1250154558</v>
      </c>
    </row>
    <row r="62" spans="1:10" ht="12.75">
      <c r="A62" s="31">
        <v>36312</v>
      </c>
      <c r="B62" s="32">
        <v>931182.1</v>
      </c>
      <c r="C62" s="32">
        <v>837680.1</v>
      </c>
      <c r="D62" s="32">
        <v>224834.5</v>
      </c>
      <c r="E62" s="32">
        <v>258923.9</v>
      </c>
      <c r="F62" s="32">
        <v>34165</v>
      </c>
      <c r="I62" s="31">
        <v>34213</v>
      </c>
      <c r="J62" s="7">
        <v>1218290072</v>
      </c>
    </row>
    <row r="63" spans="1:10" ht="12.75">
      <c r="A63" s="31">
        <v>36342</v>
      </c>
      <c r="B63" s="32">
        <v>896789.6</v>
      </c>
      <c r="C63" s="32">
        <v>792155.8</v>
      </c>
      <c r="D63" s="32">
        <v>214957.5</v>
      </c>
      <c r="E63" s="32">
        <v>247255.9</v>
      </c>
      <c r="F63" s="32">
        <v>33582</v>
      </c>
      <c r="I63" s="31">
        <v>34304</v>
      </c>
      <c r="J63" s="7">
        <v>1334838713</v>
      </c>
    </row>
    <row r="64" spans="1:10" ht="12.75">
      <c r="A64" s="31">
        <v>36373</v>
      </c>
      <c r="B64" s="32">
        <v>879151.2</v>
      </c>
      <c r="C64" s="32">
        <v>775980.1</v>
      </c>
      <c r="D64" s="32">
        <v>212954.1</v>
      </c>
      <c r="E64" s="32">
        <v>241524.6</v>
      </c>
      <c r="F64" s="32">
        <v>34600.6</v>
      </c>
      <c r="I64" s="31">
        <v>34394</v>
      </c>
      <c r="J64" s="7">
        <v>1355462582</v>
      </c>
    </row>
    <row r="65" spans="1:10" ht="12.75">
      <c r="A65" s="31">
        <v>36404</v>
      </c>
      <c r="B65" s="32">
        <v>870401.1</v>
      </c>
      <c r="C65" s="32">
        <v>768987.4</v>
      </c>
      <c r="D65" s="32">
        <v>209047.4</v>
      </c>
      <c r="E65" s="32">
        <v>241950.8</v>
      </c>
      <c r="F65" s="32">
        <v>34308.1</v>
      </c>
      <c r="I65" s="31">
        <v>34486</v>
      </c>
      <c r="J65" s="7">
        <v>1424843654</v>
      </c>
    </row>
    <row r="66" spans="1:10" ht="12.75">
      <c r="A66" s="31">
        <v>36434</v>
      </c>
      <c r="B66" s="32">
        <v>873425.2</v>
      </c>
      <c r="C66" s="32">
        <v>764718.8</v>
      </c>
      <c r="D66" s="32">
        <v>206188.3</v>
      </c>
      <c r="E66" s="32">
        <v>244733.6</v>
      </c>
      <c r="F66" s="32">
        <v>34663</v>
      </c>
      <c r="I66" s="31">
        <v>34578</v>
      </c>
      <c r="J66" s="7">
        <v>1384767096</v>
      </c>
    </row>
    <row r="67" spans="1:10" ht="12.75">
      <c r="A67" s="31">
        <v>36465</v>
      </c>
      <c r="B67" s="32">
        <v>983355.2</v>
      </c>
      <c r="C67" s="32">
        <v>770299.9</v>
      </c>
      <c r="D67" s="32">
        <v>205663.6</v>
      </c>
      <c r="E67" s="32">
        <v>243405.8</v>
      </c>
      <c r="F67" s="32">
        <v>36267.4</v>
      </c>
      <c r="I67" s="31">
        <v>34669</v>
      </c>
      <c r="J67" s="7">
        <v>1528383348</v>
      </c>
    </row>
    <row r="68" spans="1:10" ht="12.75">
      <c r="A68" s="31">
        <v>36495</v>
      </c>
      <c r="B68" s="32">
        <v>994510.9</v>
      </c>
      <c r="C68" s="32">
        <v>773343.6</v>
      </c>
      <c r="D68" s="32">
        <v>209418.1</v>
      </c>
      <c r="E68" s="32">
        <v>242943.5</v>
      </c>
      <c r="F68" s="32">
        <v>35059.4</v>
      </c>
      <c r="I68" s="31">
        <v>34759</v>
      </c>
      <c r="J68" s="7">
        <v>1629327213</v>
      </c>
    </row>
    <row r="69" spans="1:10" ht="12.75">
      <c r="A69" s="31">
        <v>36526</v>
      </c>
      <c r="B69" s="32">
        <v>985708</v>
      </c>
      <c r="C69" s="32">
        <v>766131.3</v>
      </c>
      <c r="D69" s="32">
        <v>206299.4</v>
      </c>
      <c r="E69" s="32">
        <v>242759.2</v>
      </c>
      <c r="F69" s="32">
        <v>33774</v>
      </c>
      <c r="I69" s="31">
        <v>34851</v>
      </c>
      <c r="J69" s="7">
        <v>1794636071</v>
      </c>
    </row>
    <row r="70" spans="1:10" ht="12.75">
      <c r="A70" s="31">
        <v>36557</v>
      </c>
      <c r="B70" s="32">
        <v>971051.5</v>
      </c>
      <c r="C70" s="32">
        <v>749872.4</v>
      </c>
      <c r="D70" s="32">
        <v>199695.5</v>
      </c>
      <c r="E70" s="32">
        <v>240633.2</v>
      </c>
      <c r="F70" s="32">
        <v>33566</v>
      </c>
      <c r="I70" s="31">
        <v>34943</v>
      </c>
      <c r="J70" s="7">
        <v>1806218460</v>
      </c>
    </row>
    <row r="71" spans="1:10" ht="12.75">
      <c r="A71" s="31">
        <v>36586</v>
      </c>
      <c r="B71" s="32">
        <v>963235.8</v>
      </c>
      <c r="C71" s="32">
        <v>747875.7</v>
      </c>
      <c r="D71" s="32">
        <v>195155.5</v>
      </c>
      <c r="E71" s="32">
        <v>241827.7</v>
      </c>
      <c r="F71" s="32">
        <v>33752.7</v>
      </c>
      <c r="I71" s="31">
        <v>35034</v>
      </c>
      <c r="J71" s="7">
        <v>2131541533</v>
      </c>
    </row>
    <row r="72" spans="1:10" ht="12.75">
      <c r="A72" s="31">
        <v>36617</v>
      </c>
      <c r="B72" s="32">
        <v>961945.6</v>
      </c>
      <c r="C72" s="32">
        <v>738306.6</v>
      </c>
      <c r="D72" s="32">
        <v>191423.1</v>
      </c>
      <c r="E72" s="32">
        <v>238252</v>
      </c>
      <c r="F72" s="32">
        <v>34787.1</v>
      </c>
      <c r="I72" s="31">
        <v>35125</v>
      </c>
      <c r="J72" s="7">
        <v>2283507014</v>
      </c>
    </row>
    <row r="73" spans="1:10" ht="12.75">
      <c r="A73" s="31">
        <v>36647</v>
      </c>
      <c r="B73" s="32">
        <v>968323</v>
      </c>
      <c r="C73" s="32">
        <v>743495.7</v>
      </c>
      <c r="D73" s="32">
        <v>187880.9</v>
      </c>
      <c r="E73" s="32">
        <v>238254.8</v>
      </c>
      <c r="F73" s="32">
        <v>35762.7</v>
      </c>
      <c r="I73" s="31">
        <v>35217</v>
      </c>
      <c r="J73" s="7">
        <v>2453070271</v>
      </c>
    </row>
    <row r="74" spans="1:10" ht="12.75">
      <c r="A74" s="31">
        <v>36678</v>
      </c>
      <c r="B74" s="32">
        <v>967200.3</v>
      </c>
      <c r="C74" s="32">
        <v>746768.9</v>
      </c>
      <c r="D74" s="32">
        <v>198520.6</v>
      </c>
      <c r="E74" s="32">
        <v>234826.2</v>
      </c>
      <c r="F74" s="32">
        <v>36483.5</v>
      </c>
      <c r="I74" s="31">
        <v>35309</v>
      </c>
      <c r="J74" s="7">
        <v>2488578778</v>
      </c>
    </row>
    <row r="75" spans="1:10" ht="12.75">
      <c r="A75" s="31">
        <v>36708</v>
      </c>
      <c r="B75" s="32">
        <v>956047.3</v>
      </c>
      <c r="C75" s="32">
        <v>738520.1</v>
      </c>
      <c r="D75" s="32">
        <v>192765.2</v>
      </c>
      <c r="E75" s="32">
        <v>233521.1</v>
      </c>
      <c r="F75" s="32">
        <v>37668.9</v>
      </c>
      <c r="I75" s="31">
        <v>35400</v>
      </c>
      <c r="J75" s="7">
        <v>2894478280</v>
      </c>
    </row>
    <row r="76" spans="1:10" ht="12.75">
      <c r="A76" s="31">
        <v>36739</v>
      </c>
      <c r="B76" s="32">
        <v>967875.7</v>
      </c>
      <c r="C76" s="32">
        <v>729205.5</v>
      </c>
      <c r="D76" s="32">
        <v>192279.2</v>
      </c>
      <c r="E76" s="32">
        <v>232722.6</v>
      </c>
      <c r="F76" s="32">
        <v>38766.2</v>
      </c>
      <c r="I76" s="31">
        <v>35490</v>
      </c>
      <c r="J76" s="7">
        <v>2948936566</v>
      </c>
    </row>
    <row r="77" spans="1:10" ht="12.75">
      <c r="A77" s="31">
        <v>36770</v>
      </c>
      <c r="B77" s="32">
        <v>956493.6</v>
      </c>
      <c r="C77" s="32">
        <v>731067</v>
      </c>
      <c r="D77" s="32">
        <v>189360.7</v>
      </c>
      <c r="E77" s="32">
        <v>222517.2</v>
      </c>
      <c r="F77" s="32">
        <v>39139.2</v>
      </c>
      <c r="I77" s="31">
        <v>35582</v>
      </c>
      <c r="J77" s="7">
        <v>3138091510</v>
      </c>
    </row>
    <row r="78" spans="1:10" ht="12.75">
      <c r="A78" s="31">
        <v>36800</v>
      </c>
      <c r="B78" s="32">
        <v>953340.6</v>
      </c>
      <c r="C78" s="32">
        <v>726640</v>
      </c>
      <c r="D78" s="32">
        <v>188882.8</v>
      </c>
      <c r="E78" s="32">
        <v>222487.1</v>
      </c>
      <c r="F78" s="32">
        <v>39812.4</v>
      </c>
      <c r="I78" s="31">
        <v>35674</v>
      </c>
      <c r="J78" s="7">
        <v>3091167782</v>
      </c>
    </row>
    <row r="79" spans="1:10" ht="12.75">
      <c r="A79" s="31">
        <v>36831</v>
      </c>
      <c r="B79" s="32">
        <v>944302.3</v>
      </c>
      <c r="C79" s="32">
        <v>716522.1</v>
      </c>
      <c r="D79" s="32">
        <v>187721</v>
      </c>
      <c r="E79" s="32">
        <v>211655.2</v>
      </c>
      <c r="F79" s="32">
        <v>41774.2</v>
      </c>
      <c r="I79" s="31">
        <v>35765</v>
      </c>
      <c r="J79" s="7">
        <v>3538285677</v>
      </c>
    </row>
    <row r="80" spans="1:10" ht="12.75">
      <c r="A80" s="31">
        <v>36861</v>
      </c>
      <c r="B80" s="32">
        <v>949511</v>
      </c>
      <c r="C80" s="32">
        <v>700437.8</v>
      </c>
      <c r="D80" s="32">
        <v>185282.8</v>
      </c>
      <c r="E80" s="32">
        <v>199935</v>
      </c>
      <c r="F80" s="32">
        <v>44049.3</v>
      </c>
      <c r="I80" s="31">
        <v>35855</v>
      </c>
      <c r="J80" s="7">
        <v>3659245542</v>
      </c>
    </row>
    <row r="81" spans="1:10" ht="12.75">
      <c r="A81" s="31">
        <v>36892</v>
      </c>
      <c r="B81" s="32">
        <v>940251.2</v>
      </c>
      <c r="C81" s="32">
        <v>692524.1</v>
      </c>
      <c r="D81" s="32">
        <v>189703.1</v>
      </c>
      <c r="E81" s="32">
        <v>192157.1</v>
      </c>
      <c r="F81" s="32">
        <v>45348.5</v>
      </c>
      <c r="I81" s="31">
        <v>35947</v>
      </c>
      <c r="J81" s="7">
        <v>3756740112</v>
      </c>
    </row>
    <row r="82" spans="1:10" ht="12.75">
      <c r="A82" s="31">
        <v>36923</v>
      </c>
      <c r="B82" s="32">
        <v>936926.4</v>
      </c>
      <c r="C82" s="32">
        <v>690388.6</v>
      </c>
      <c r="D82" s="32">
        <v>186119.2</v>
      </c>
      <c r="E82" s="32">
        <v>196107.3</v>
      </c>
      <c r="F82" s="32">
        <v>45923</v>
      </c>
      <c r="I82" s="31">
        <v>36039</v>
      </c>
      <c r="J82" s="7">
        <v>3777534853</v>
      </c>
    </row>
    <row r="83" spans="1:10" ht="12.75">
      <c r="A83" s="31">
        <v>36951</v>
      </c>
      <c r="B83" s="32">
        <v>929004.3</v>
      </c>
      <c r="C83" s="32">
        <v>683918.6</v>
      </c>
      <c r="D83" s="32">
        <v>182508.5</v>
      </c>
      <c r="E83" s="32">
        <v>191355.6</v>
      </c>
      <c r="F83" s="32">
        <v>47862.6</v>
      </c>
      <c r="I83" s="31">
        <v>36130</v>
      </c>
      <c r="J83" s="7">
        <v>4199352722</v>
      </c>
    </row>
    <row r="84" spans="1:10" ht="12.75">
      <c r="A84" s="31">
        <v>36982</v>
      </c>
      <c r="B84" s="32">
        <v>924862</v>
      </c>
      <c r="C84" s="32">
        <v>680398.7</v>
      </c>
      <c r="D84" s="32">
        <v>180790.2</v>
      </c>
      <c r="E84" s="32">
        <v>188163.9</v>
      </c>
      <c r="F84" s="32">
        <v>49834.9</v>
      </c>
      <c r="I84" s="31">
        <v>36220</v>
      </c>
      <c r="J84" s="7">
        <v>4324546834</v>
      </c>
    </row>
    <row r="85" spans="1:10" ht="12.75">
      <c r="A85" s="31">
        <v>37012</v>
      </c>
      <c r="B85" s="32">
        <v>917511.4</v>
      </c>
      <c r="C85" s="32">
        <v>671878.6</v>
      </c>
      <c r="D85" s="32">
        <v>177869.8</v>
      </c>
      <c r="E85" s="32">
        <v>187970.7</v>
      </c>
      <c r="F85" s="32">
        <v>48152.7</v>
      </c>
      <c r="I85" s="31">
        <v>36312</v>
      </c>
      <c r="J85" s="7">
        <v>4528885435</v>
      </c>
    </row>
    <row r="86" spans="1:10" ht="12.75">
      <c r="A86" s="31">
        <v>37043</v>
      </c>
      <c r="B86" s="32">
        <v>898686.3</v>
      </c>
      <c r="C86" s="32">
        <v>656958.7</v>
      </c>
      <c r="D86" s="32">
        <v>169524.3</v>
      </c>
      <c r="E86" s="32">
        <v>176753.5</v>
      </c>
      <c r="F86" s="32">
        <v>50030</v>
      </c>
      <c r="I86" s="31">
        <v>36404</v>
      </c>
      <c r="J86" s="7">
        <v>4529522106</v>
      </c>
    </row>
    <row r="87" spans="1:10" ht="12.75">
      <c r="A87" s="31">
        <v>37073</v>
      </c>
      <c r="B87" s="32">
        <v>889611.8</v>
      </c>
      <c r="C87" s="32">
        <v>645201.5</v>
      </c>
      <c r="D87" s="32">
        <v>172310.7</v>
      </c>
      <c r="E87" s="32">
        <v>173887.8</v>
      </c>
      <c r="F87" s="32">
        <v>51005.7</v>
      </c>
      <c r="I87" s="31">
        <v>36495</v>
      </c>
      <c r="J87" s="7">
        <v>5018996658</v>
      </c>
    </row>
    <row r="88" spans="1:10" ht="12.75">
      <c r="A88" s="31">
        <v>37104</v>
      </c>
      <c r="B88" s="32">
        <v>891580.9</v>
      </c>
      <c r="C88" s="32">
        <v>642859.4</v>
      </c>
      <c r="D88" s="32">
        <v>174256.6</v>
      </c>
      <c r="E88" s="32">
        <v>172352.9</v>
      </c>
      <c r="F88" s="32">
        <v>51235.3</v>
      </c>
      <c r="I88" s="31">
        <v>36586</v>
      </c>
      <c r="J88" s="7">
        <v>5304783876</v>
      </c>
    </row>
    <row r="89" spans="1:10" ht="12.75">
      <c r="A89" s="31">
        <v>37135</v>
      </c>
      <c r="B89" s="32">
        <v>892566.8</v>
      </c>
      <c r="C89" s="32">
        <v>643598.2</v>
      </c>
      <c r="D89" s="32">
        <v>174097.3</v>
      </c>
      <c r="E89" s="32">
        <v>172689.3</v>
      </c>
      <c r="F89" s="32">
        <v>51860.4</v>
      </c>
      <c r="I89" s="31">
        <v>36678</v>
      </c>
      <c r="J89" s="7">
        <v>5453861136</v>
      </c>
    </row>
    <row r="90" spans="1:10" ht="12.75">
      <c r="A90" s="31">
        <v>37165</v>
      </c>
      <c r="B90" s="32">
        <v>899617.1</v>
      </c>
      <c r="C90" s="32">
        <v>637764</v>
      </c>
      <c r="D90" s="32">
        <v>169040.3</v>
      </c>
      <c r="E90" s="32">
        <v>172381.8</v>
      </c>
      <c r="F90" s="32">
        <v>53271.7</v>
      </c>
      <c r="I90" s="31">
        <v>36770</v>
      </c>
      <c r="J90" s="7">
        <v>5432954643</v>
      </c>
    </row>
    <row r="91" spans="1:10" ht="12.75">
      <c r="A91" s="31">
        <v>37196</v>
      </c>
      <c r="B91" s="32">
        <v>888573.4</v>
      </c>
      <c r="C91" s="32">
        <v>629643.9</v>
      </c>
      <c r="D91" s="32">
        <v>167569.8</v>
      </c>
      <c r="E91" s="32">
        <v>169916.3</v>
      </c>
      <c r="F91" s="32">
        <v>56905.8</v>
      </c>
      <c r="I91" s="31">
        <v>36861</v>
      </c>
      <c r="J91" s="7">
        <v>5799342546</v>
      </c>
    </row>
    <row r="92" spans="1:10" ht="12.75">
      <c r="A92" s="31">
        <v>37226</v>
      </c>
      <c r="B92" s="32">
        <v>882751.4</v>
      </c>
      <c r="C92" s="32">
        <v>621301.2</v>
      </c>
      <c r="D92" s="32">
        <v>162961.7</v>
      </c>
      <c r="E92" s="32">
        <v>168060.1</v>
      </c>
      <c r="F92" s="32">
        <v>58740.8</v>
      </c>
      <c r="I92" s="31">
        <v>36951</v>
      </c>
      <c r="J92" s="7">
        <v>5815638295</v>
      </c>
    </row>
    <row r="93" spans="1:10" ht="12.75">
      <c r="A93" s="31">
        <v>37257</v>
      </c>
      <c r="B93" s="32">
        <v>849335.8</v>
      </c>
      <c r="C93" s="32">
        <v>594070.5</v>
      </c>
      <c r="D93" s="32">
        <v>157800.1</v>
      </c>
      <c r="E93" s="32">
        <v>165193.5</v>
      </c>
      <c r="F93" s="32">
        <v>59336.8</v>
      </c>
      <c r="I93" s="31">
        <v>37043</v>
      </c>
      <c r="J93" s="7">
        <v>5796507611</v>
      </c>
    </row>
    <row r="94" spans="1:10" ht="12.75">
      <c r="A94" s="31">
        <v>37288</v>
      </c>
      <c r="B94" s="32">
        <v>845026.5</v>
      </c>
      <c r="C94" s="32">
        <v>590307.2</v>
      </c>
      <c r="D94" s="32">
        <v>154879.8</v>
      </c>
      <c r="E94" s="32">
        <v>165111.3</v>
      </c>
      <c r="F94" s="32">
        <v>59782.7</v>
      </c>
      <c r="I94" s="31">
        <v>37135</v>
      </c>
      <c r="J94" s="7">
        <v>5660706536</v>
      </c>
    </row>
    <row r="95" spans="1:10" ht="12.75">
      <c r="A95" s="31">
        <v>37316</v>
      </c>
      <c r="B95" s="32">
        <v>843833.5</v>
      </c>
      <c r="C95" s="32">
        <v>588976.2</v>
      </c>
      <c r="D95" s="32">
        <v>149265</v>
      </c>
      <c r="E95" s="32">
        <v>165512.1</v>
      </c>
      <c r="F95" s="32">
        <v>60036.3</v>
      </c>
      <c r="I95" s="31">
        <v>37226</v>
      </c>
      <c r="J95" s="7">
        <v>5974252764</v>
      </c>
    </row>
    <row r="96" spans="1:10" ht="12.75">
      <c r="A96" s="31">
        <v>37347</v>
      </c>
      <c r="B96" s="32">
        <v>850688.8</v>
      </c>
      <c r="C96" s="32">
        <v>595320.7</v>
      </c>
      <c r="D96" s="32">
        <v>149551.8</v>
      </c>
      <c r="E96" s="32">
        <v>164510.4</v>
      </c>
      <c r="F96" s="32">
        <v>62081.5</v>
      </c>
      <c r="I96" s="31">
        <v>37316</v>
      </c>
      <c r="J96" s="7">
        <v>5905163518</v>
      </c>
    </row>
    <row r="97" spans="1:10" ht="12.75">
      <c r="A97" s="31">
        <v>37377</v>
      </c>
      <c r="B97" s="32">
        <v>854747.5</v>
      </c>
      <c r="C97" s="32">
        <v>599872.4</v>
      </c>
      <c r="D97" s="32">
        <v>149051.8</v>
      </c>
      <c r="E97" s="32">
        <v>164322.5</v>
      </c>
      <c r="F97" s="32">
        <v>65155.9</v>
      </c>
      <c r="I97" s="31">
        <v>37408</v>
      </c>
      <c r="J97" s="7">
        <v>6319275929</v>
      </c>
    </row>
    <row r="98" spans="1:10" ht="12.75">
      <c r="A98" s="31">
        <v>37408</v>
      </c>
      <c r="B98" s="32">
        <v>850133.5</v>
      </c>
      <c r="C98" s="32">
        <v>595406.2</v>
      </c>
      <c r="D98" s="32">
        <v>152271.1</v>
      </c>
      <c r="E98" s="32">
        <v>161673.1</v>
      </c>
      <c r="F98" s="32">
        <v>67467.1</v>
      </c>
      <c r="I98" s="31">
        <v>37500</v>
      </c>
      <c r="J98" s="7">
        <v>6168592032</v>
      </c>
    </row>
    <row r="99" spans="1:10" ht="12.75">
      <c r="A99" s="31">
        <v>37438</v>
      </c>
      <c r="B99" s="32">
        <v>849564.1</v>
      </c>
      <c r="C99" s="32">
        <v>593677.3</v>
      </c>
      <c r="D99" s="32">
        <v>153105.5</v>
      </c>
      <c r="E99" s="32">
        <v>161054.8</v>
      </c>
      <c r="F99" s="32">
        <v>69084.6</v>
      </c>
      <c r="I99" s="31">
        <v>37591</v>
      </c>
      <c r="J99" s="7">
        <v>6676863703</v>
      </c>
    </row>
    <row r="100" spans="1:10" ht="12.75">
      <c r="A100" s="31">
        <v>37469</v>
      </c>
      <c r="B100" s="32">
        <v>855141.5</v>
      </c>
      <c r="C100" s="32">
        <v>599073.4</v>
      </c>
      <c r="D100" s="32">
        <v>154054.5</v>
      </c>
      <c r="E100" s="32">
        <v>159500.8</v>
      </c>
      <c r="F100" s="32">
        <v>72088.4</v>
      </c>
      <c r="I100" s="31">
        <v>37681</v>
      </c>
      <c r="J100" s="7">
        <v>6732925189</v>
      </c>
    </row>
    <row r="101" spans="1:10" ht="12.75">
      <c r="A101" s="31">
        <v>37500</v>
      </c>
      <c r="B101" s="32">
        <v>860249.7</v>
      </c>
      <c r="C101" s="32">
        <v>604251.6</v>
      </c>
      <c r="D101" s="32">
        <v>156049.1</v>
      </c>
      <c r="E101" s="32">
        <v>158978.4</v>
      </c>
      <c r="F101" s="32">
        <v>73880</v>
      </c>
      <c r="I101" s="31">
        <v>37773</v>
      </c>
      <c r="J101" s="7">
        <v>6904315809</v>
      </c>
    </row>
    <row r="102" spans="1:10" ht="12.75">
      <c r="A102" s="31">
        <v>37530</v>
      </c>
      <c r="B102" s="32">
        <v>914501.5</v>
      </c>
      <c r="C102" s="32">
        <v>608271.7</v>
      </c>
      <c r="D102" s="32">
        <v>156908.1</v>
      </c>
      <c r="E102" s="32">
        <v>157946</v>
      </c>
      <c r="F102" s="32">
        <v>75655.7</v>
      </c>
      <c r="I102" s="31">
        <v>37865</v>
      </c>
      <c r="J102" s="7">
        <v>6668411654</v>
      </c>
    </row>
    <row r="103" spans="1:10" ht="12.75">
      <c r="A103" s="31">
        <v>37561</v>
      </c>
      <c r="B103" s="32">
        <v>927500.5</v>
      </c>
      <c r="C103" s="32">
        <v>614889.2</v>
      </c>
      <c r="D103" s="32">
        <v>157929.1</v>
      </c>
      <c r="E103" s="32">
        <v>157070.8</v>
      </c>
      <c r="F103" s="32">
        <v>78120.1</v>
      </c>
      <c r="I103" s="31">
        <v>37956</v>
      </c>
      <c r="J103" s="7">
        <v>7275774732</v>
      </c>
    </row>
    <row r="104" spans="1:10" ht="12.75">
      <c r="A104" s="31">
        <v>37591</v>
      </c>
      <c r="B104" s="32">
        <v>938677.6</v>
      </c>
      <c r="C104" s="32">
        <v>626054.8</v>
      </c>
      <c r="D104" s="32">
        <v>157183.3</v>
      </c>
      <c r="E104" s="32">
        <v>156239.3</v>
      </c>
      <c r="F104" s="32">
        <v>80958.5</v>
      </c>
      <c r="I104" s="31">
        <v>38047</v>
      </c>
      <c r="J104" s="7">
        <v>7374919353</v>
      </c>
    </row>
    <row r="105" spans="1:10" ht="12.75">
      <c r="A105" s="31">
        <v>37622</v>
      </c>
      <c r="B105" s="32">
        <v>933057.4</v>
      </c>
      <c r="C105" s="32">
        <v>628327.2</v>
      </c>
      <c r="D105" s="32">
        <v>159863.5</v>
      </c>
      <c r="E105" s="32">
        <v>151959.7</v>
      </c>
      <c r="F105" s="32">
        <v>81843</v>
      </c>
      <c r="I105" s="31">
        <v>38139</v>
      </c>
      <c r="J105" s="7">
        <v>7615702757</v>
      </c>
    </row>
    <row r="106" spans="1:10" ht="12.75">
      <c r="A106" s="31">
        <v>37653</v>
      </c>
      <c r="B106" s="32">
        <v>929761.4</v>
      </c>
      <c r="C106" s="32">
        <v>624499.7</v>
      </c>
      <c r="D106" s="32">
        <v>160051.6</v>
      </c>
      <c r="E106" s="32">
        <v>151775.8</v>
      </c>
      <c r="F106" s="32">
        <v>83911.7</v>
      </c>
      <c r="I106" s="31">
        <v>38231</v>
      </c>
      <c r="J106" s="7">
        <v>7543355289</v>
      </c>
    </row>
    <row r="107" spans="1:10" ht="12.75">
      <c r="A107" s="31">
        <v>37681</v>
      </c>
      <c r="B107" s="32">
        <v>925409.4</v>
      </c>
      <c r="C107" s="32">
        <v>621400.5</v>
      </c>
      <c r="D107" s="32">
        <v>154924.8</v>
      </c>
      <c r="E107" s="32">
        <v>150021.1</v>
      </c>
      <c r="F107" s="32">
        <v>85082.7</v>
      </c>
      <c r="I107" s="31">
        <v>38322</v>
      </c>
      <c r="J107" s="7">
        <v>8321207415</v>
      </c>
    </row>
    <row r="108" spans="1:10" ht="12.75">
      <c r="A108" s="31">
        <v>37712</v>
      </c>
      <c r="B108" s="32">
        <v>932308.1</v>
      </c>
      <c r="C108" s="32">
        <v>624805.4</v>
      </c>
      <c r="D108" s="32">
        <v>158865.3</v>
      </c>
      <c r="E108" s="32">
        <v>150192.1</v>
      </c>
      <c r="F108" s="32">
        <v>88080</v>
      </c>
      <c r="I108" s="31">
        <v>38412</v>
      </c>
      <c r="J108" s="7">
        <v>7976653735.03948</v>
      </c>
    </row>
    <row r="109" spans="1:10" ht="12.75">
      <c r="A109" s="31">
        <v>37742</v>
      </c>
      <c r="B109" s="32">
        <v>937871.4</v>
      </c>
      <c r="C109" s="32">
        <v>627972.4</v>
      </c>
      <c r="D109" s="32">
        <v>163968</v>
      </c>
      <c r="E109" s="32">
        <v>150125.1</v>
      </c>
      <c r="F109" s="32">
        <v>88708.8</v>
      </c>
      <c r="I109" s="31">
        <v>38504</v>
      </c>
      <c r="J109" s="7">
        <v>8324127732.45715</v>
      </c>
    </row>
    <row r="110" spans="1:10" ht="12.75">
      <c r="A110" s="31">
        <v>37773</v>
      </c>
      <c r="B110" s="32">
        <v>922662.8</v>
      </c>
      <c r="C110" s="32">
        <v>610960.7</v>
      </c>
      <c r="D110" s="32">
        <v>160579.6</v>
      </c>
      <c r="E110" s="32">
        <v>144134.5</v>
      </c>
      <c r="F110" s="32">
        <v>91495</v>
      </c>
      <c r="I110" s="31">
        <v>38596</v>
      </c>
      <c r="J110" s="7">
        <v>8173719069.57454</v>
      </c>
    </row>
    <row r="111" spans="1:10" ht="12.75">
      <c r="A111" s="31">
        <v>37803</v>
      </c>
      <c r="B111" s="32">
        <v>909522.8</v>
      </c>
      <c r="C111" s="32">
        <v>603303.8</v>
      </c>
      <c r="D111" s="32">
        <v>154682.3</v>
      </c>
      <c r="E111" s="32">
        <v>140684</v>
      </c>
      <c r="F111" s="32">
        <v>94139.3</v>
      </c>
      <c r="I111" s="31">
        <v>38687</v>
      </c>
      <c r="J111" s="7">
        <v>8990320775.60948</v>
      </c>
    </row>
    <row r="112" spans="1:10" ht="12.75">
      <c r="A112" s="31">
        <v>37834</v>
      </c>
      <c r="B112" s="32">
        <v>923293.5</v>
      </c>
      <c r="C112" s="32">
        <v>615272.1</v>
      </c>
      <c r="D112" s="32">
        <v>158794.5</v>
      </c>
      <c r="E112" s="32">
        <v>140764.1</v>
      </c>
      <c r="F112" s="32">
        <v>97548.1</v>
      </c>
      <c r="I112" s="31">
        <v>38777</v>
      </c>
      <c r="J112" s="7">
        <v>8808264047.77561</v>
      </c>
    </row>
    <row r="113" spans="1:10" ht="12.75">
      <c r="A113" s="31">
        <v>37865</v>
      </c>
      <c r="B113" s="32">
        <v>925490.6</v>
      </c>
      <c r="C113" s="32">
        <v>615916.6</v>
      </c>
      <c r="D113" s="32">
        <v>154237.3</v>
      </c>
      <c r="E113" s="32">
        <v>140931.1</v>
      </c>
      <c r="F113" s="32">
        <v>104753.5</v>
      </c>
      <c r="I113" s="31">
        <v>38869</v>
      </c>
      <c r="J113" s="7">
        <v>9492312059.65569</v>
      </c>
    </row>
    <row r="114" spans="1:10" ht="12.75">
      <c r="A114" s="31">
        <v>37895</v>
      </c>
      <c r="B114" s="32">
        <v>928053.4</v>
      </c>
      <c r="C114" s="32">
        <v>616487</v>
      </c>
      <c r="D114" s="32">
        <v>152617.9</v>
      </c>
      <c r="E114" s="32">
        <v>138904.4</v>
      </c>
      <c r="F114" s="32">
        <v>107120.2</v>
      </c>
      <c r="I114" s="31">
        <v>38961</v>
      </c>
      <c r="J114" s="7">
        <v>8944227485.20153</v>
      </c>
    </row>
    <row r="115" spans="1:10" ht="12.75">
      <c r="A115" s="31">
        <v>37926</v>
      </c>
      <c r="B115" s="32">
        <v>938726.4</v>
      </c>
      <c r="C115" s="32">
        <v>626391.5</v>
      </c>
      <c r="D115" s="32">
        <v>156781.9</v>
      </c>
      <c r="E115" s="32">
        <v>138002.2</v>
      </c>
      <c r="F115" s="32">
        <v>110897.3</v>
      </c>
      <c r="I115" s="31">
        <v>39052</v>
      </c>
      <c r="J115" s="7">
        <v>9377157665.00102</v>
      </c>
    </row>
    <row r="116" spans="1:6" ht="12.75">
      <c r="A116" s="31">
        <v>37956</v>
      </c>
      <c r="B116" s="32">
        <v>945818.5</v>
      </c>
      <c r="C116" s="32">
        <v>630947.2</v>
      </c>
      <c r="D116" s="32">
        <v>157571</v>
      </c>
      <c r="E116" s="32">
        <v>136298.9</v>
      </c>
      <c r="F116" s="32">
        <v>117576.8</v>
      </c>
    </row>
    <row r="117" spans="1:6" ht="12.75">
      <c r="A117" s="31">
        <v>37987</v>
      </c>
      <c r="B117" s="32">
        <v>933071.8</v>
      </c>
      <c r="C117" s="32">
        <v>624435.9</v>
      </c>
      <c r="D117" s="32">
        <v>154025.5</v>
      </c>
      <c r="E117" s="32">
        <v>136096.4</v>
      </c>
      <c r="F117" s="32">
        <v>118293.1</v>
      </c>
    </row>
    <row r="118" spans="1:6" ht="12.75">
      <c r="A118" s="31">
        <v>38018</v>
      </c>
      <c r="B118" s="32">
        <v>934664.1</v>
      </c>
      <c r="C118" s="32">
        <v>628582.8</v>
      </c>
      <c r="D118" s="32">
        <v>149102.9</v>
      </c>
      <c r="E118" s="32">
        <v>136551.4</v>
      </c>
      <c r="F118" s="32">
        <v>123158.7</v>
      </c>
    </row>
    <row r="119" spans="1:6" ht="12.75">
      <c r="A119" s="31">
        <v>38047</v>
      </c>
      <c r="B119" s="32">
        <v>944278.1</v>
      </c>
      <c r="C119" s="32">
        <v>632759.2</v>
      </c>
      <c r="D119" s="32">
        <v>150051.9</v>
      </c>
      <c r="E119" s="32">
        <v>136988.7</v>
      </c>
      <c r="F119" s="32">
        <v>126555.3</v>
      </c>
    </row>
    <row r="120" spans="1:6" ht="12.75">
      <c r="A120" s="31">
        <v>38078</v>
      </c>
      <c r="B120" s="32">
        <v>952235.9</v>
      </c>
      <c r="C120" s="32">
        <v>640980.8</v>
      </c>
      <c r="D120" s="32">
        <v>151579.7</v>
      </c>
      <c r="E120" s="32">
        <v>137277.5</v>
      </c>
      <c r="F120" s="32">
        <v>130678.5</v>
      </c>
    </row>
    <row r="121" spans="1:6" ht="12.75">
      <c r="A121" s="31">
        <v>38108</v>
      </c>
      <c r="B121" s="32">
        <v>958950.5</v>
      </c>
      <c r="C121" s="32">
        <v>648379.7</v>
      </c>
      <c r="D121" s="32">
        <v>151554.8</v>
      </c>
      <c r="E121" s="32">
        <v>138024</v>
      </c>
      <c r="F121" s="32">
        <v>134841.4</v>
      </c>
    </row>
    <row r="122" spans="1:6" ht="12.75">
      <c r="A122" s="31">
        <v>38139</v>
      </c>
      <c r="B122" s="32">
        <v>960839.1</v>
      </c>
      <c r="C122" s="32">
        <v>648857.5</v>
      </c>
      <c r="D122" s="32">
        <v>152888.2</v>
      </c>
      <c r="E122" s="32">
        <v>133132.9</v>
      </c>
      <c r="F122" s="32">
        <v>139009.5</v>
      </c>
    </row>
    <row r="123" spans="1:6" ht="12.75">
      <c r="A123" s="31">
        <v>38169</v>
      </c>
      <c r="B123" s="32">
        <v>964660.1</v>
      </c>
      <c r="C123" s="32">
        <v>653191.1</v>
      </c>
      <c r="D123" s="32">
        <v>154163.1</v>
      </c>
      <c r="E123" s="32">
        <v>134476.4</v>
      </c>
      <c r="F123" s="32">
        <v>143175.6</v>
      </c>
    </row>
    <row r="124" spans="1:6" ht="12.75">
      <c r="A124" s="31">
        <v>38200</v>
      </c>
      <c r="B124" s="32">
        <v>974822.5</v>
      </c>
      <c r="C124" s="32">
        <v>659296.4</v>
      </c>
      <c r="D124" s="32">
        <v>152627.3</v>
      </c>
      <c r="E124" s="32">
        <v>135723</v>
      </c>
      <c r="F124" s="32">
        <v>148719.3</v>
      </c>
    </row>
    <row r="125" spans="1:6" ht="12.75">
      <c r="A125" s="31">
        <v>38231</v>
      </c>
      <c r="B125" s="32">
        <v>988809.9</v>
      </c>
      <c r="C125" s="32">
        <v>676081.7</v>
      </c>
      <c r="D125" s="32">
        <v>153562.8</v>
      </c>
      <c r="E125" s="32">
        <v>135754.1</v>
      </c>
      <c r="F125" s="32">
        <v>154578.5</v>
      </c>
    </row>
    <row r="126" spans="1:6" ht="12.75">
      <c r="A126" s="31">
        <v>38261</v>
      </c>
      <c r="B126" s="32">
        <v>1023077.7</v>
      </c>
      <c r="C126" s="32">
        <v>705854.3</v>
      </c>
      <c r="D126" s="32">
        <v>168668.9</v>
      </c>
      <c r="E126" s="32">
        <v>137074.4</v>
      </c>
      <c r="F126" s="32">
        <v>161905.3</v>
      </c>
    </row>
    <row r="127" spans="1:6" ht="12.75">
      <c r="A127" s="31">
        <v>38292</v>
      </c>
      <c r="B127" s="32">
        <v>1020009.3</v>
      </c>
      <c r="C127" s="32">
        <v>716081.9</v>
      </c>
      <c r="D127" s="32">
        <v>167489.4</v>
      </c>
      <c r="E127" s="32">
        <v>138017.5</v>
      </c>
      <c r="F127" s="32">
        <v>170649.5</v>
      </c>
    </row>
    <row r="128" spans="1:6" ht="12.75">
      <c r="A128" s="31">
        <v>38322</v>
      </c>
      <c r="B128" s="32">
        <v>993133.2</v>
      </c>
      <c r="C128" s="32">
        <v>727597.5</v>
      </c>
      <c r="D128" s="32">
        <v>171827.9</v>
      </c>
      <c r="E128" s="32">
        <v>137717.8</v>
      </c>
      <c r="F128" s="32">
        <v>174840.6</v>
      </c>
    </row>
    <row r="129" spans="1:6" ht="12.75">
      <c r="A129" s="31">
        <v>38353</v>
      </c>
      <c r="B129" s="32">
        <v>996677.8</v>
      </c>
      <c r="C129" s="32">
        <v>733898.3</v>
      </c>
      <c r="D129" s="32">
        <v>174561.6</v>
      </c>
      <c r="E129" s="32">
        <v>138647.1</v>
      </c>
      <c r="F129" s="32">
        <v>178821.5</v>
      </c>
    </row>
    <row r="130" spans="1:6" ht="12.75">
      <c r="A130" s="31">
        <v>38384</v>
      </c>
      <c r="B130" s="32">
        <v>1003977.9</v>
      </c>
      <c r="C130" s="32">
        <v>738137.1</v>
      </c>
      <c r="D130" s="32">
        <v>171226.2</v>
      </c>
      <c r="E130" s="32">
        <v>139525.8</v>
      </c>
      <c r="F130" s="32">
        <v>183601.2</v>
      </c>
    </row>
    <row r="131" spans="1:6" ht="12.75">
      <c r="A131" s="31">
        <v>38412</v>
      </c>
      <c r="B131" s="32">
        <v>1016608.5</v>
      </c>
      <c r="C131" s="32">
        <v>744521</v>
      </c>
      <c r="D131" s="32">
        <v>171371.7</v>
      </c>
      <c r="E131" s="32">
        <v>141601.5</v>
      </c>
      <c r="F131" s="32">
        <v>190312.6</v>
      </c>
    </row>
    <row r="132" spans="1:6" ht="12.75">
      <c r="A132" s="31">
        <v>38443</v>
      </c>
      <c r="B132" s="32">
        <v>1038175.6</v>
      </c>
      <c r="C132" s="32">
        <v>763970.2</v>
      </c>
      <c r="D132" s="32">
        <v>173696.7</v>
      </c>
      <c r="E132" s="32">
        <v>145180.4</v>
      </c>
      <c r="F132" s="32">
        <v>196609.5</v>
      </c>
    </row>
    <row r="133" spans="1:6" ht="12.75">
      <c r="A133" s="31">
        <v>38473</v>
      </c>
      <c r="B133" s="32">
        <v>1055922.4</v>
      </c>
      <c r="C133" s="32">
        <v>774213.1</v>
      </c>
      <c r="D133" s="32">
        <v>176094.8</v>
      </c>
      <c r="E133" s="32">
        <v>149372.1</v>
      </c>
      <c r="F133" s="32">
        <v>202472.7</v>
      </c>
    </row>
    <row r="134" spans="1:6" ht="12.75">
      <c r="A134" s="31">
        <v>38504</v>
      </c>
      <c r="B134" s="32">
        <v>1051760</v>
      </c>
      <c r="C134" s="32">
        <v>776259.6</v>
      </c>
      <c r="D134" s="32">
        <v>172390.9</v>
      </c>
      <c r="E134" s="32">
        <v>147573.5</v>
      </c>
      <c r="F134" s="32">
        <v>209808.5</v>
      </c>
    </row>
    <row r="135" spans="1:6" ht="12.75">
      <c r="A135" s="31">
        <v>38534</v>
      </c>
      <c r="B135" s="32">
        <v>1059833.7</v>
      </c>
      <c r="C135" s="32">
        <v>782276.1</v>
      </c>
      <c r="D135" s="32">
        <v>165765.8</v>
      </c>
      <c r="E135" s="32">
        <v>149990.3</v>
      </c>
      <c r="F135" s="32">
        <v>216733.2</v>
      </c>
    </row>
    <row r="136" spans="1:6" ht="12.75">
      <c r="A136" s="31">
        <v>38565</v>
      </c>
      <c r="B136" s="32">
        <v>1067877.9</v>
      </c>
      <c r="C136" s="32">
        <v>783518.8</v>
      </c>
      <c r="D136" s="32">
        <v>164226.7</v>
      </c>
      <c r="E136" s="32">
        <v>144804.9</v>
      </c>
      <c r="F136" s="32">
        <v>224504.2</v>
      </c>
    </row>
    <row r="137" spans="1:6" ht="12.75">
      <c r="A137" s="31">
        <v>38596</v>
      </c>
      <c r="B137" s="32">
        <v>1066928.8</v>
      </c>
      <c r="C137" s="32">
        <v>781227.2</v>
      </c>
      <c r="D137" s="32">
        <v>156082.3</v>
      </c>
      <c r="E137" s="32">
        <v>150843.1</v>
      </c>
      <c r="F137" s="32">
        <v>232743.8</v>
      </c>
    </row>
    <row r="138" spans="1:6" ht="12.75">
      <c r="A138" s="31">
        <v>38626</v>
      </c>
      <c r="B138" s="32">
        <v>1087194</v>
      </c>
      <c r="C138" s="32">
        <v>800468.8</v>
      </c>
      <c r="D138" s="32">
        <v>155890.8</v>
      </c>
      <c r="E138" s="32">
        <v>154934.3</v>
      </c>
      <c r="F138" s="32">
        <v>248541.6</v>
      </c>
    </row>
    <row r="139" spans="1:6" ht="12.75">
      <c r="A139" s="31">
        <v>38657</v>
      </c>
      <c r="B139" s="32">
        <v>1107617.1</v>
      </c>
      <c r="C139" s="32">
        <v>826263.3</v>
      </c>
      <c r="D139" s="32">
        <v>155570.3</v>
      </c>
      <c r="E139" s="32">
        <v>160654.7</v>
      </c>
      <c r="F139" s="32">
        <v>258012</v>
      </c>
    </row>
    <row r="140" spans="1:6" ht="12.75">
      <c r="A140" s="31">
        <v>38687</v>
      </c>
      <c r="B140" s="32">
        <v>1146274.5</v>
      </c>
      <c r="C140" s="32">
        <v>860228.5</v>
      </c>
      <c r="D140" s="32">
        <v>158614.1</v>
      </c>
      <c r="E140" s="32">
        <v>177959.2</v>
      </c>
      <c r="F140" s="32">
        <v>268009.5</v>
      </c>
    </row>
    <row r="141" spans="1:6" ht="12.75">
      <c r="A141" s="31">
        <v>38718</v>
      </c>
      <c r="B141" s="32">
        <v>1153427.2</v>
      </c>
      <c r="C141" s="32">
        <v>870167.7</v>
      </c>
      <c r="D141" s="32">
        <v>156128.9</v>
      </c>
      <c r="E141" s="32">
        <v>185308.2</v>
      </c>
      <c r="F141" s="32">
        <v>271722.5</v>
      </c>
    </row>
    <row r="142" spans="1:6" ht="12.75">
      <c r="A142" s="31">
        <v>38749</v>
      </c>
      <c r="B142" s="32">
        <v>1170243.5</v>
      </c>
      <c r="C142" s="32">
        <v>890315.5</v>
      </c>
      <c r="D142" s="32">
        <v>156160.5</v>
      </c>
      <c r="E142" s="32">
        <v>188763.5</v>
      </c>
      <c r="F142" s="32">
        <v>281887</v>
      </c>
    </row>
    <row r="143" spans="1:6" ht="12.75">
      <c r="A143" s="31">
        <v>38777</v>
      </c>
      <c r="B143" s="32">
        <v>1199290.4</v>
      </c>
      <c r="C143" s="32">
        <v>913508.8</v>
      </c>
      <c r="D143" s="32">
        <v>160045.7</v>
      </c>
      <c r="E143" s="32">
        <v>199260.9</v>
      </c>
      <c r="F143" s="32">
        <v>288853.8</v>
      </c>
    </row>
    <row r="144" spans="1:6" ht="12.75">
      <c r="A144" s="31">
        <v>38808</v>
      </c>
      <c r="B144" s="32">
        <v>1228140.1</v>
      </c>
      <c r="C144" s="32">
        <v>945764.7</v>
      </c>
      <c r="D144" s="32">
        <v>166651.4</v>
      </c>
      <c r="E144" s="32">
        <v>206922.4</v>
      </c>
      <c r="F144" s="32">
        <v>301606.1</v>
      </c>
    </row>
    <row r="145" spans="1:6" ht="12.75">
      <c r="A145" s="31">
        <v>38838</v>
      </c>
      <c r="B145" s="32">
        <v>1241060.7</v>
      </c>
      <c r="C145" s="32">
        <v>961475.1</v>
      </c>
      <c r="D145" s="32">
        <v>169639.8</v>
      </c>
      <c r="E145" s="32">
        <v>211945.6</v>
      </c>
      <c r="F145" s="32">
        <v>310760.5</v>
      </c>
    </row>
    <row r="146" spans="1:6" ht="12.75">
      <c r="A146" s="31">
        <v>38869</v>
      </c>
      <c r="B146" s="32">
        <v>1246384.6</v>
      </c>
      <c r="C146" s="32">
        <v>977228.4</v>
      </c>
      <c r="D146" s="32">
        <v>174439.7</v>
      </c>
      <c r="E146" s="32">
        <v>209588.7</v>
      </c>
      <c r="F146" s="32">
        <v>320767.9</v>
      </c>
    </row>
    <row r="147" spans="1:6" ht="12.75">
      <c r="A147" s="31">
        <v>38899</v>
      </c>
      <c r="B147" s="32">
        <v>1257416.8</v>
      </c>
      <c r="C147" s="32">
        <v>990634.9</v>
      </c>
      <c r="D147" s="32">
        <v>171623</v>
      </c>
      <c r="E147" s="32">
        <v>216319.1</v>
      </c>
      <c r="F147" s="32">
        <v>330241.4</v>
      </c>
    </row>
    <row r="148" spans="1:6" ht="12.75">
      <c r="A148" s="31">
        <v>38930</v>
      </c>
      <c r="B148" s="32">
        <v>1258899.8</v>
      </c>
      <c r="C148" s="32">
        <v>1008071.9</v>
      </c>
      <c r="D148" s="32">
        <v>171442</v>
      </c>
      <c r="E148" s="32">
        <v>219895.1</v>
      </c>
      <c r="F148" s="32">
        <v>339888.5</v>
      </c>
    </row>
    <row r="149" spans="1:6" ht="12.75">
      <c r="A149" s="31">
        <v>38961</v>
      </c>
      <c r="B149" s="32">
        <v>1284114.9</v>
      </c>
      <c r="C149" s="32">
        <v>1042630.3</v>
      </c>
      <c r="D149" s="32">
        <v>175047.6</v>
      </c>
      <c r="E149" s="32">
        <v>228515.3</v>
      </c>
      <c r="F149" s="32">
        <v>352681.7</v>
      </c>
    </row>
    <row r="150" spans="1:6" ht="12.75">
      <c r="A150" s="31">
        <v>38991</v>
      </c>
      <c r="B150" s="32">
        <v>1303573.6</v>
      </c>
      <c r="C150" s="32">
        <v>1072553.7</v>
      </c>
      <c r="D150" s="32">
        <v>183201</v>
      </c>
      <c r="E150" s="32">
        <v>232490.6</v>
      </c>
      <c r="F150" s="32">
        <v>365100.4</v>
      </c>
    </row>
    <row r="151" spans="1:6" ht="12.75">
      <c r="A151" s="31">
        <v>39022</v>
      </c>
      <c r="B151" s="32">
        <v>1338026.2</v>
      </c>
      <c r="C151" s="32">
        <v>1099999.6</v>
      </c>
      <c r="D151" s="32">
        <v>178957.7</v>
      </c>
      <c r="E151" s="32">
        <v>233782.1</v>
      </c>
      <c r="F151" s="32">
        <v>379301.8</v>
      </c>
    </row>
    <row r="152" spans="1:6" ht="12.75">
      <c r="A152" s="31">
        <v>39052</v>
      </c>
      <c r="B152" s="32">
        <v>1371969.7</v>
      </c>
      <c r="C152" s="32">
        <v>1131812.5</v>
      </c>
      <c r="D152" s="32">
        <v>184334.2</v>
      </c>
      <c r="E152" s="32">
        <v>239793.4</v>
      </c>
      <c r="F152" s="32">
        <v>384479.5</v>
      </c>
    </row>
    <row r="153" spans="1:6" ht="12.75">
      <c r="A153" s="31">
        <v>39083</v>
      </c>
      <c r="B153" s="32">
        <v>1374245.9</v>
      </c>
      <c r="C153" s="32">
        <v>1131114.3</v>
      </c>
      <c r="D153" s="32">
        <v>199478.6</v>
      </c>
      <c r="E153" s="32">
        <v>32894</v>
      </c>
      <c r="F153" s="32">
        <v>229019.9</v>
      </c>
    </row>
    <row r="154" spans="1:6" ht="12.75">
      <c r="A154" s="31">
        <v>39114</v>
      </c>
      <c r="B154" s="32">
        <v>1410063.3</v>
      </c>
      <c r="C154" s="32">
        <v>1167157.7</v>
      </c>
      <c r="D154" s="32">
        <v>202770.2</v>
      </c>
      <c r="E154" s="32">
        <v>33565.7</v>
      </c>
      <c r="F154" s="32">
        <v>234609.3</v>
      </c>
    </row>
    <row r="155" spans="1:6" ht="12.75">
      <c r="A155" s="31">
        <v>39142</v>
      </c>
      <c r="B155" s="32">
        <v>1439856.4</v>
      </c>
      <c r="C155" s="32">
        <v>1193754.7</v>
      </c>
      <c r="D155" s="32">
        <v>210117</v>
      </c>
      <c r="E155" s="32">
        <v>35276.9</v>
      </c>
      <c r="F155" s="32">
        <v>240171.4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workbookViewId="0" topLeftCell="A1">
      <selection activeCell="B7" sqref="B7"/>
    </sheetView>
  </sheetViews>
  <sheetFormatPr defaultColWidth="9.140625" defaultRowHeight="12.75"/>
  <sheetData>
    <row r="1" ht="12.75">
      <c r="A1" s="29" t="s">
        <v>85</v>
      </c>
    </row>
    <row r="2" ht="12.75">
      <c r="A2" t="s">
        <v>63</v>
      </c>
    </row>
    <row r="3" ht="12.75">
      <c r="A3" t="s">
        <v>62</v>
      </c>
    </row>
    <row r="4" ht="12.75">
      <c r="A4" t="s">
        <v>43</v>
      </c>
    </row>
    <row r="5" ht="12.75">
      <c r="A5" s="26" t="s">
        <v>77</v>
      </c>
    </row>
    <row r="7" spans="1:2" ht="12.75">
      <c r="A7" s="7"/>
      <c r="B7" s="7" t="s">
        <v>45</v>
      </c>
    </row>
    <row r="8" spans="1:2" ht="12.75">
      <c r="A8" s="34">
        <v>29921</v>
      </c>
      <c r="B8" s="7">
        <v>0</v>
      </c>
    </row>
    <row r="9" spans="1:2" ht="12.75">
      <c r="A9" s="34">
        <v>30011</v>
      </c>
      <c r="B9" s="7">
        <v>3</v>
      </c>
    </row>
    <row r="10" spans="1:2" ht="12.75">
      <c r="A10" s="34">
        <v>30103</v>
      </c>
      <c r="B10" s="7">
        <v>0.5</v>
      </c>
    </row>
    <row r="11" spans="1:2" ht="12.75">
      <c r="A11" s="34">
        <v>30195</v>
      </c>
      <c r="B11" s="7">
        <v>-0.7</v>
      </c>
    </row>
    <row r="12" spans="1:2" ht="12.75">
      <c r="A12" s="34">
        <v>30286</v>
      </c>
      <c r="B12" s="7">
        <v>-4.7</v>
      </c>
    </row>
    <row r="13" spans="1:2" ht="12.75">
      <c r="A13" s="34">
        <v>30376</v>
      </c>
      <c r="B13" s="7">
        <v>-4</v>
      </c>
    </row>
    <row r="14" spans="1:2" ht="12.75">
      <c r="A14" s="34">
        <v>30468</v>
      </c>
      <c r="B14" s="7">
        <v>-4.8</v>
      </c>
    </row>
    <row r="15" spans="1:2" ht="12.75">
      <c r="A15" s="34">
        <v>30560</v>
      </c>
      <c r="B15" s="7">
        <v>-4.1</v>
      </c>
    </row>
    <row r="16" spans="1:2" ht="12.75">
      <c r="A16" s="34">
        <v>30651</v>
      </c>
      <c r="B16" s="7">
        <v>-0.9</v>
      </c>
    </row>
    <row r="17" spans="1:2" ht="12.75">
      <c r="A17" s="34">
        <v>30742</v>
      </c>
      <c r="B17" s="7">
        <v>3.3</v>
      </c>
    </row>
    <row r="18" spans="1:2" ht="12.75">
      <c r="A18" s="34">
        <v>30834</v>
      </c>
      <c r="B18" s="7">
        <v>2.9</v>
      </c>
    </row>
    <row r="19" spans="1:2" ht="12.75">
      <c r="A19" s="34">
        <v>30926</v>
      </c>
      <c r="B19" s="7">
        <v>4.7</v>
      </c>
    </row>
    <row r="20" spans="1:2" ht="12.75">
      <c r="A20" s="34">
        <v>31017</v>
      </c>
      <c r="B20" s="7">
        <v>2.8</v>
      </c>
    </row>
    <row r="21" spans="1:2" ht="12.75">
      <c r="A21" s="34">
        <v>31107</v>
      </c>
      <c r="B21" s="7">
        <v>1.7</v>
      </c>
    </row>
    <row r="22" spans="1:2" ht="12.75">
      <c r="A22" s="34">
        <v>31199</v>
      </c>
      <c r="B22" s="7">
        <v>3.7</v>
      </c>
    </row>
    <row r="23" spans="1:2" ht="12.75">
      <c r="A23" s="34">
        <v>31291</v>
      </c>
      <c r="B23" s="7">
        <v>1.2</v>
      </c>
    </row>
    <row r="24" spans="1:2" ht="12.75">
      <c r="A24" s="34">
        <v>31382</v>
      </c>
      <c r="B24" s="7">
        <v>2.2</v>
      </c>
    </row>
    <row r="25" spans="1:2" ht="12.75">
      <c r="A25" s="34">
        <v>31472</v>
      </c>
      <c r="B25" s="7">
        <v>-3</v>
      </c>
    </row>
    <row r="26" spans="1:2" ht="12.75">
      <c r="A26" s="34">
        <v>31564</v>
      </c>
      <c r="B26" s="7">
        <v>-0.4</v>
      </c>
    </row>
    <row r="27" spans="1:2" ht="12.75">
      <c r="A27" s="34">
        <v>31656</v>
      </c>
      <c r="B27" s="7">
        <v>-4.7</v>
      </c>
    </row>
    <row r="28" spans="1:2" ht="12.75">
      <c r="A28" s="34">
        <v>31747</v>
      </c>
      <c r="B28" s="7">
        <v>-4.2</v>
      </c>
    </row>
    <row r="29" spans="1:2" ht="12.75">
      <c r="A29" s="34">
        <v>31837</v>
      </c>
      <c r="B29" s="7">
        <v>-1</v>
      </c>
    </row>
    <row r="30" spans="1:2" ht="12.75">
      <c r="A30" s="34">
        <v>31929</v>
      </c>
      <c r="B30" s="7">
        <v>0.2</v>
      </c>
    </row>
    <row r="31" spans="1:2" ht="12.75">
      <c r="A31" s="34">
        <v>32021</v>
      </c>
      <c r="B31" s="7">
        <v>2.9</v>
      </c>
    </row>
    <row r="32" spans="1:2" ht="12.75">
      <c r="A32" s="34">
        <v>32112</v>
      </c>
      <c r="B32" s="7">
        <v>4.9</v>
      </c>
    </row>
    <row r="33" spans="1:2" ht="12.75">
      <c r="A33" s="34">
        <v>32203</v>
      </c>
      <c r="B33" s="7">
        <v>2.6</v>
      </c>
    </row>
    <row r="34" spans="1:2" ht="12.75">
      <c r="A34" s="34">
        <v>32295</v>
      </c>
      <c r="B34" s="7">
        <v>1.1</v>
      </c>
    </row>
    <row r="35" spans="1:2" ht="12.75">
      <c r="A35" s="34">
        <v>32387</v>
      </c>
      <c r="B35" s="7">
        <v>0.1</v>
      </c>
    </row>
    <row r="36" spans="1:2" ht="12.75">
      <c r="A36" s="34">
        <v>32478</v>
      </c>
      <c r="B36" s="7">
        <v>1.3</v>
      </c>
    </row>
    <row r="37" spans="1:2" ht="12.75">
      <c r="A37" s="34">
        <v>32568</v>
      </c>
      <c r="B37" s="7">
        <v>2.9</v>
      </c>
    </row>
    <row r="38" spans="1:2" ht="12.75">
      <c r="A38" s="34">
        <v>32660</v>
      </c>
      <c r="B38" s="7">
        <v>4.7</v>
      </c>
    </row>
    <row r="39" spans="1:2" ht="12.75">
      <c r="A39" s="34">
        <v>32752</v>
      </c>
      <c r="B39" s="7">
        <v>5.8</v>
      </c>
    </row>
    <row r="40" spans="1:2" ht="12.75">
      <c r="A40" s="34">
        <v>32843</v>
      </c>
      <c r="B40" s="7">
        <v>3.1</v>
      </c>
    </row>
    <row r="41" spans="1:2" ht="12.75">
      <c r="A41" s="34">
        <v>32933</v>
      </c>
      <c r="B41" s="7">
        <v>4.3</v>
      </c>
    </row>
    <row r="42" spans="1:2" ht="12.75">
      <c r="A42" s="34">
        <v>33025</v>
      </c>
      <c r="B42" s="7">
        <v>4</v>
      </c>
    </row>
    <row r="43" spans="1:2" ht="12.75">
      <c r="A43" s="34">
        <v>33117</v>
      </c>
      <c r="B43" s="7">
        <v>4.9</v>
      </c>
    </row>
    <row r="44" spans="1:2" ht="12.75">
      <c r="A44" s="34">
        <v>33208</v>
      </c>
      <c r="B44" s="7">
        <v>7.3</v>
      </c>
    </row>
    <row r="45" spans="1:2" ht="12.75">
      <c r="A45" s="34">
        <v>33298</v>
      </c>
      <c r="B45" s="7">
        <v>3.8</v>
      </c>
    </row>
    <row r="46" spans="1:2" ht="12.75">
      <c r="A46" s="34">
        <v>33390</v>
      </c>
      <c r="B46" s="7">
        <v>5.6</v>
      </c>
    </row>
    <row r="47" spans="1:2" ht="12.75">
      <c r="A47" s="34">
        <v>33482</v>
      </c>
      <c r="B47" s="7">
        <v>3.4</v>
      </c>
    </row>
    <row r="48" spans="1:2" ht="12.75">
      <c r="A48" s="34">
        <v>33573</v>
      </c>
      <c r="B48" s="7">
        <v>4</v>
      </c>
    </row>
    <row r="49" spans="1:2" ht="12.75">
      <c r="A49" s="34">
        <v>33664</v>
      </c>
      <c r="B49" s="7">
        <v>4.7</v>
      </c>
    </row>
    <row r="50" spans="1:2" ht="12.75">
      <c r="A50" s="34">
        <v>33756</v>
      </c>
      <c r="B50" s="7">
        <v>2.3</v>
      </c>
    </row>
    <row r="51" spans="1:2" ht="12.75">
      <c r="A51" s="34">
        <v>33848</v>
      </c>
      <c r="B51" s="7">
        <v>4.5</v>
      </c>
    </row>
    <row r="52" spans="1:2" ht="12.75">
      <c r="A52" s="34">
        <v>33939</v>
      </c>
      <c r="B52" s="7">
        <v>2.8</v>
      </c>
    </row>
    <row r="53" spans="1:2" ht="12.75">
      <c r="A53" s="34">
        <v>34029</v>
      </c>
      <c r="B53" s="7">
        <v>3</v>
      </c>
    </row>
    <row r="54" spans="1:2" ht="12.75">
      <c r="A54" s="34">
        <v>34121</v>
      </c>
      <c r="B54" s="7">
        <v>0.8</v>
      </c>
    </row>
    <row r="55" spans="1:2" ht="12.75">
      <c r="A55" s="34">
        <v>34213</v>
      </c>
      <c r="B55" s="7">
        <v>1.7</v>
      </c>
    </row>
    <row r="56" spans="1:2" ht="12.75">
      <c r="A56" s="34">
        <v>34304</v>
      </c>
      <c r="B56" s="7">
        <v>2.2</v>
      </c>
    </row>
    <row r="57" spans="1:2" ht="12.75">
      <c r="A57" s="34">
        <v>34394</v>
      </c>
      <c r="B57" s="7">
        <v>2.3</v>
      </c>
    </row>
    <row r="58" spans="1:2" ht="12.75">
      <c r="A58" s="34">
        <v>34486</v>
      </c>
      <c r="B58" s="7">
        <v>5.6</v>
      </c>
    </row>
    <row r="59" spans="1:2" ht="12.75">
      <c r="A59" s="34">
        <v>34578</v>
      </c>
      <c r="B59" s="7">
        <v>4.6</v>
      </c>
    </row>
    <row r="60" spans="1:2" ht="12.75">
      <c r="A60" s="34">
        <v>34669</v>
      </c>
      <c r="B60" s="7">
        <v>5.2</v>
      </c>
    </row>
    <row r="61" spans="1:2" ht="12.75">
      <c r="A61" s="34">
        <v>34759</v>
      </c>
      <c r="B61" s="7">
        <v>-0.4</v>
      </c>
    </row>
    <row r="62" spans="1:2" ht="12.75">
      <c r="A62" s="34">
        <v>34851</v>
      </c>
      <c r="B62" s="7">
        <v>-9.2</v>
      </c>
    </row>
    <row r="63" spans="1:2" ht="12.75">
      <c r="A63" s="34">
        <v>34943</v>
      </c>
      <c r="B63" s="7">
        <v>-8</v>
      </c>
    </row>
    <row r="64" spans="1:2" ht="12.75">
      <c r="A64" s="34">
        <v>35034</v>
      </c>
      <c r="B64" s="7">
        <v>-7</v>
      </c>
    </row>
    <row r="65" spans="1:2" ht="12.75">
      <c r="A65" s="34">
        <v>35125</v>
      </c>
      <c r="B65" s="7">
        <v>0.1</v>
      </c>
    </row>
    <row r="66" spans="1:2" ht="12.75">
      <c r="A66" s="34">
        <v>35217</v>
      </c>
      <c r="B66" s="7">
        <v>6.5</v>
      </c>
    </row>
    <row r="67" spans="1:2" ht="12.75">
      <c r="A67" s="34">
        <v>35309</v>
      </c>
      <c r="B67" s="7">
        <v>7.1</v>
      </c>
    </row>
    <row r="68" spans="1:2" ht="12.75">
      <c r="A68" s="34">
        <v>35400</v>
      </c>
      <c r="B68" s="7">
        <v>7.1</v>
      </c>
    </row>
    <row r="69" spans="1:2" ht="12.75">
      <c r="A69" s="34">
        <v>35490</v>
      </c>
      <c r="B69" s="7">
        <v>4.6</v>
      </c>
    </row>
    <row r="70" spans="1:2" ht="12.75">
      <c r="A70" s="34">
        <v>35582</v>
      </c>
      <c r="B70" s="7">
        <v>8.4</v>
      </c>
    </row>
    <row r="71" spans="1:2" ht="12.75">
      <c r="A71" s="34">
        <v>35674</v>
      </c>
      <c r="B71" s="7">
        <v>7.5</v>
      </c>
    </row>
    <row r="72" spans="1:2" ht="12.75">
      <c r="A72" s="34">
        <v>35765</v>
      </c>
      <c r="B72" s="7">
        <v>6.7</v>
      </c>
    </row>
    <row r="73" spans="1:2" ht="12.75">
      <c r="A73" s="34">
        <v>35855</v>
      </c>
      <c r="B73" s="7">
        <v>7.5</v>
      </c>
    </row>
    <row r="74" spans="1:2" ht="12.75">
      <c r="A74" s="34">
        <v>35947</v>
      </c>
      <c r="B74" s="7">
        <v>4.3</v>
      </c>
    </row>
    <row r="75" spans="1:2" ht="12.75">
      <c r="A75" s="34">
        <v>36039</v>
      </c>
      <c r="B75" s="7">
        <v>5.3</v>
      </c>
    </row>
    <row r="76" spans="1:2" ht="12.75">
      <c r="A76" s="34">
        <v>36130</v>
      </c>
      <c r="B76" s="7">
        <v>2.7</v>
      </c>
    </row>
    <row r="77" spans="1:2" ht="12.75">
      <c r="A77" s="34">
        <v>36220</v>
      </c>
      <c r="B77" s="7">
        <v>2.2</v>
      </c>
    </row>
    <row r="78" spans="1:2" ht="12.75">
      <c r="A78" s="34">
        <v>36312</v>
      </c>
      <c r="B78" s="7">
        <v>3.5</v>
      </c>
    </row>
    <row r="79" spans="1:2" ht="12.75">
      <c r="A79" s="34">
        <v>36404</v>
      </c>
      <c r="B79" s="7">
        <v>4.4</v>
      </c>
    </row>
    <row r="80" spans="1:2" ht="12.75">
      <c r="A80" s="34">
        <v>36495</v>
      </c>
      <c r="B80" s="7">
        <v>5.4</v>
      </c>
    </row>
    <row r="81" spans="1:2" ht="12.75">
      <c r="A81" s="34">
        <v>36586</v>
      </c>
      <c r="B81" s="7">
        <v>7.4</v>
      </c>
    </row>
    <row r="82" spans="1:2" ht="12.75">
      <c r="A82" s="34">
        <v>36678</v>
      </c>
      <c r="B82" s="7">
        <v>7.4</v>
      </c>
    </row>
    <row r="83" spans="1:2" ht="12.75">
      <c r="A83" s="34">
        <v>36770</v>
      </c>
      <c r="B83" s="7">
        <v>7</v>
      </c>
    </row>
    <row r="84" spans="1:2" ht="12.75">
      <c r="A84" s="34">
        <v>36861</v>
      </c>
      <c r="B84" s="7">
        <v>4.7</v>
      </c>
    </row>
    <row r="85" spans="1:2" ht="12.75">
      <c r="A85" s="34">
        <v>36951</v>
      </c>
      <c r="B85" s="7">
        <v>1.9</v>
      </c>
    </row>
    <row r="86" spans="1:2" ht="12.75">
      <c r="A86" s="34">
        <v>37043</v>
      </c>
      <c r="B86" s="7">
        <v>0.2</v>
      </c>
    </row>
    <row r="87" spans="1:2" ht="12.75">
      <c r="A87" s="34">
        <v>37135</v>
      </c>
      <c r="B87" s="7">
        <v>-1.3</v>
      </c>
    </row>
    <row r="88" spans="1:2" ht="12.75">
      <c r="A88" s="34">
        <v>37226</v>
      </c>
      <c r="B88" s="7">
        <v>-1.4</v>
      </c>
    </row>
    <row r="89" spans="1:2" ht="12.75">
      <c r="A89" s="34">
        <v>37316</v>
      </c>
      <c r="B89" s="7">
        <v>-2.3</v>
      </c>
    </row>
    <row r="90" spans="1:2" ht="12.75">
      <c r="A90" s="34">
        <v>37408</v>
      </c>
      <c r="B90" s="7">
        <v>1.9</v>
      </c>
    </row>
    <row r="91" spans="1:2" ht="12.75">
      <c r="A91" s="34">
        <v>37500</v>
      </c>
      <c r="B91" s="7">
        <v>1.7</v>
      </c>
    </row>
    <row r="92" spans="1:2" ht="12.75">
      <c r="A92" s="34">
        <v>37591</v>
      </c>
      <c r="B92" s="7">
        <v>2</v>
      </c>
    </row>
    <row r="93" spans="1:2" ht="12.75">
      <c r="A93" s="34">
        <v>37681</v>
      </c>
      <c r="B93" s="7">
        <v>2.4</v>
      </c>
    </row>
    <row r="94" spans="1:2" ht="12.75">
      <c r="A94" s="34">
        <v>37773</v>
      </c>
      <c r="B94" s="7">
        <v>-0.1</v>
      </c>
    </row>
    <row r="95" spans="1:2" ht="12.75">
      <c r="A95" s="34">
        <v>37865</v>
      </c>
      <c r="B95" s="7">
        <v>1</v>
      </c>
    </row>
    <row r="96" spans="1:2" ht="12.75">
      <c r="A96" s="34">
        <v>37956</v>
      </c>
      <c r="B96" s="7">
        <v>2.1</v>
      </c>
    </row>
    <row r="97" spans="1:2" ht="12.75">
      <c r="A97" s="34">
        <v>38047</v>
      </c>
      <c r="B97" s="7">
        <v>3.6</v>
      </c>
    </row>
    <row r="98" spans="1:2" ht="12.75">
      <c r="A98" s="34">
        <v>38139</v>
      </c>
      <c r="B98" s="7">
        <v>3.7</v>
      </c>
    </row>
    <row r="99" spans="1:2" ht="12.75">
      <c r="A99" s="34">
        <v>38231</v>
      </c>
      <c r="B99" s="7">
        <v>4.5</v>
      </c>
    </row>
    <row r="100" spans="1:2" ht="12.75">
      <c r="A100" s="34">
        <v>38322</v>
      </c>
      <c r="B100" s="7">
        <v>4.8</v>
      </c>
    </row>
    <row r="101" spans="1:2" ht="12.75">
      <c r="A101" s="34">
        <v>38412</v>
      </c>
      <c r="B101" s="7">
        <v>2.4</v>
      </c>
    </row>
    <row r="102" spans="1:2" ht="12.75">
      <c r="A102" s="34">
        <v>38504</v>
      </c>
      <c r="B102" s="7">
        <v>3.2</v>
      </c>
    </row>
    <row r="103" spans="1:2" ht="12.75">
      <c r="A103" s="34">
        <v>38596</v>
      </c>
      <c r="B103" s="7">
        <v>3.1</v>
      </c>
    </row>
    <row r="104" spans="1:2" ht="12.75">
      <c r="A104" s="34">
        <v>38687</v>
      </c>
      <c r="B104" s="7">
        <v>2.5</v>
      </c>
    </row>
    <row r="105" spans="1:2" ht="12.75">
      <c r="A105" s="34">
        <v>38777</v>
      </c>
      <c r="B105" s="7">
        <v>5.5</v>
      </c>
    </row>
    <row r="106" spans="1:2" ht="12.75">
      <c r="A106" s="34">
        <v>38869</v>
      </c>
      <c r="B106" s="7">
        <v>4.9</v>
      </c>
    </row>
    <row r="107" spans="1:2" ht="12.75">
      <c r="A107" s="34">
        <v>38961</v>
      </c>
      <c r="B107" s="7">
        <v>4.5</v>
      </c>
    </row>
    <row r="108" spans="1:2" ht="12.75">
      <c r="A108" s="34">
        <v>39052</v>
      </c>
      <c r="B108" s="7">
        <v>4.3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284"/>
  <sheetViews>
    <sheetView workbookViewId="0" topLeftCell="A1">
      <selection activeCell="A12" sqref="A12"/>
    </sheetView>
  </sheetViews>
  <sheetFormatPr defaultColWidth="9.140625" defaultRowHeight="12.75"/>
  <cols>
    <col min="7" max="7" width="9.140625" style="27" customWidth="1"/>
    <col min="10" max="10" width="9.00390625" style="0" bestFit="1" customWidth="1"/>
  </cols>
  <sheetData>
    <row r="1" spans="1:8" ht="12.75">
      <c r="A1" s="29" t="s">
        <v>70</v>
      </c>
      <c r="H1" s="29" t="s">
        <v>74</v>
      </c>
    </row>
    <row r="2" ht="12.75">
      <c r="A2" t="s">
        <v>58</v>
      </c>
    </row>
    <row r="3" spans="1:10" ht="12.75">
      <c r="A3" t="s">
        <v>61</v>
      </c>
      <c r="H3" s="7"/>
      <c r="I3" s="7" t="s">
        <v>10</v>
      </c>
      <c r="J3" s="7" t="s">
        <v>11</v>
      </c>
    </row>
    <row r="4" spans="1:10" ht="12.75">
      <c r="A4" t="s">
        <v>64</v>
      </c>
      <c r="H4" s="34">
        <v>33208</v>
      </c>
      <c r="I4" s="33">
        <f>VLOOKUP($H4,'Data for Figure 3'!$A$18:$C$273,2,FALSE)/VLOOKUP($H4,'Data for Figure 1 and 5'!$I$8:$J$115,2,FALSE)</f>
        <v>0.060924036563441655</v>
      </c>
      <c r="J4" s="36">
        <f>VLOOKUP($H4,'Data for Figure 3'!$A$18:$C$273,3,FALSE)/VLOOKUP($H4,'Data for Figure 1 and 5'!$I$8:$J$115,2,FALSE)</f>
        <v>0.35111972443881706</v>
      </c>
    </row>
    <row r="5" spans="1:10" ht="12.75">
      <c r="A5" t="s">
        <v>65</v>
      </c>
      <c r="H5" s="34">
        <v>33298</v>
      </c>
      <c r="I5" s="33">
        <f>VLOOKUP($H5,'Data for Figure 3'!$A$18:$C$273,2,FALSE)/VLOOKUP($H5,'Data for Figure 1 and 5'!$I$8:$J$115,2,FALSE)</f>
        <v>0.056310769620603725</v>
      </c>
      <c r="J5" s="36">
        <f>VLOOKUP($H5,'Data for Figure 3'!$A$18:$C$273,3,FALSE)/VLOOKUP($H5,'Data for Figure 1 and 5'!$I$8:$J$115,2,FALSE)</f>
        <v>0.3570577612669605</v>
      </c>
    </row>
    <row r="6" spans="1:10" ht="12.75">
      <c r="A6" t="s">
        <v>66</v>
      </c>
      <c r="H6" s="34">
        <v>33390</v>
      </c>
      <c r="I6" s="33">
        <f>VLOOKUP($H6,'Data for Figure 3'!$A$18:$C$273,2,FALSE)/VLOOKUP($H6,'Data for Figure 1 and 5'!$I$8:$J$115,2,FALSE)</f>
        <v>0.057047865677682504</v>
      </c>
      <c r="J6" s="36">
        <f>VLOOKUP($H6,'Data for Figure 3'!$A$18:$C$273,3,FALSE)/VLOOKUP($H6,'Data for Figure 1 and 5'!$I$8:$J$115,2,FALSE)</f>
        <v>0.3558343034568266</v>
      </c>
    </row>
    <row r="7" spans="1:10" ht="12.75">
      <c r="A7" t="s">
        <v>67</v>
      </c>
      <c r="H7" s="34">
        <v>33482</v>
      </c>
      <c r="I7" s="33">
        <f>VLOOKUP($H7,'Data for Figure 3'!$A$18:$C$273,2,FALSE)/VLOOKUP($H7,'Data for Figure 1 and 5'!$I$8:$J$115,2,FALSE)</f>
        <v>0.06968065000849426</v>
      </c>
      <c r="J7" s="36">
        <f>VLOOKUP($H7,'Data for Figure 3'!$A$18:$C$273,3,FALSE)/VLOOKUP($H7,'Data for Figure 1 and 5'!$I$8:$J$115,2,FALSE)</f>
        <v>0.3768074975337662</v>
      </c>
    </row>
    <row r="8" spans="1:10" ht="12.75">
      <c r="A8" s="37" t="s">
        <v>90</v>
      </c>
      <c r="H8" s="34">
        <v>33573</v>
      </c>
      <c r="I8" s="33">
        <f>VLOOKUP($H8,'Data for Figure 3'!$A$18:$C$273,2,FALSE)/VLOOKUP($H8,'Data for Figure 1 and 5'!$I$8:$J$115,2,FALSE)</f>
        <v>0.11007767412551901</v>
      </c>
      <c r="J8" s="36">
        <f>VLOOKUP($H8,'Data for Figure 3'!$A$18:$C$273,3,FALSE)/VLOOKUP($H8,'Data for Figure 1 and 5'!$I$8:$J$115,2,FALSE)</f>
        <v>0.37460854896093354</v>
      </c>
    </row>
    <row r="9" spans="1:10" ht="12.75">
      <c r="A9" s="37" t="s">
        <v>91</v>
      </c>
      <c r="H9" s="34">
        <v>33664</v>
      </c>
      <c r="I9" s="33">
        <f>VLOOKUP($H9,'Data for Figure 3'!$A$18:$C$273,2,FALSE)/VLOOKUP($H9,'Data for Figure 1 and 5'!$I$8:$J$115,2,FALSE)</f>
        <v>0.09727030217728538</v>
      </c>
      <c r="J9" s="36">
        <f>VLOOKUP($H9,'Data for Figure 3'!$A$18:$C$273,3,FALSE)/VLOOKUP($H9,'Data for Figure 1 and 5'!$I$8:$J$115,2,FALSE)</f>
        <v>0.3687902802727078</v>
      </c>
    </row>
    <row r="10" spans="1:10" ht="12.75">
      <c r="A10" s="37" t="s">
        <v>92</v>
      </c>
      <c r="H10" s="34">
        <v>33756</v>
      </c>
      <c r="I10" s="33">
        <f>VLOOKUP($H10,'Data for Figure 3'!$A$18:$C$273,2,FALSE)/VLOOKUP($H10,'Data for Figure 1 and 5'!$I$8:$J$115,2,FALSE)</f>
        <v>0.09790532389291115</v>
      </c>
      <c r="J10" s="36">
        <f>VLOOKUP($H10,'Data for Figure 3'!$A$18:$C$273,3,FALSE)/VLOOKUP($H10,'Data for Figure 1 and 5'!$I$8:$J$115,2,FALSE)</f>
        <v>0.35840636508301016</v>
      </c>
    </row>
    <row r="11" spans="1:10" ht="12.75">
      <c r="A11" s="37" t="s">
        <v>93</v>
      </c>
      <c r="H11" s="34">
        <v>33848</v>
      </c>
      <c r="I11" s="33">
        <f>VLOOKUP($H11,'Data for Figure 3'!$A$18:$C$273,2,FALSE)/VLOOKUP($H11,'Data for Figure 1 and 5'!$I$8:$J$115,2,FALSE)</f>
        <v>0.09545399383852106</v>
      </c>
      <c r="J11" s="36">
        <f>VLOOKUP($H11,'Data for Figure 3'!$A$18:$C$273,3,FALSE)/VLOOKUP($H11,'Data for Figure 1 and 5'!$I$8:$J$115,2,FALSE)</f>
        <v>0.37302520139807743</v>
      </c>
    </row>
    <row r="12" spans="1:10" ht="12.75">
      <c r="A12" s="37" t="s">
        <v>68</v>
      </c>
      <c r="H12" s="34">
        <v>33939</v>
      </c>
      <c r="I12" s="33">
        <f>VLOOKUP($H12,'Data for Figure 3'!$A$18:$C$273,2,FALSE)/VLOOKUP($H12,'Data for Figure 1 and 5'!$I$8:$J$115,2,FALSE)</f>
        <v>0.10905968477845114</v>
      </c>
      <c r="J12" s="36">
        <f>VLOOKUP($H12,'Data for Figure 3'!$A$18:$C$273,3,FALSE)/VLOOKUP($H12,'Data for Figure 1 and 5'!$I$8:$J$115,2,FALSE)</f>
        <v>0.3794904831078754</v>
      </c>
    </row>
    <row r="13" spans="1:10" ht="12.75">
      <c r="A13" s="26" t="s">
        <v>69</v>
      </c>
      <c r="H13" s="34">
        <v>34029</v>
      </c>
      <c r="I13" s="33">
        <f>VLOOKUP($H13,'Data for Figure 3'!$A$18:$C$273,2,FALSE)/VLOOKUP($H13,'Data for Figure 1 and 5'!$I$8:$J$115,2,FALSE)</f>
        <v>0.10185600024832409</v>
      </c>
      <c r="J13" s="36">
        <f>VLOOKUP($H13,'Data for Figure 3'!$A$18:$C$273,3,FALSE)/VLOOKUP($H13,'Data for Figure 1 and 5'!$I$8:$J$115,2,FALSE)</f>
        <v>0.3952217452033752</v>
      </c>
    </row>
    <row r="14" spans="8:10" ht="12.75">
      <c r="H14" s="34">
        <v>34121</v>
      </c>
      <c r="I14" s="33">
        <f>VLOOKUP($H14,'Data for Figure 3'!$A$18:$C$273,2,FALSE)/VLOOKUP($H14,'Data for Figure 1 and 5'!$I$8:$J$115,2,FALSE)</f>
        <v>0.10471186475488577</v>
      </c>
      <c r="J14" s="36">
        <f>VLOOKUP($H14,'Data for Figure 3'!$A$18:$C$273,3,FALSE)/VLOOKUP($H14,'Data for Figure 1 and 5'!$I$8:$J$115,2,FALSE)</f>
        <v>0.4133652241581477</v>
      </c>
    </row>
    <row r="15" spans="8:10" ht="12.75">
      <c r="H15" s="34">
        <v>34213</v>
      </c>
      <c r="I15" s="33">
        <f>VLOOKUP($H15,'Data for Figure 3'!$A$18:$C$273,2,FALSE)/VLOOKUP($H15,'Data for Figure 1 and 5'!$I$8:$J$115,2,FALSE)</f>
        <v>0.10777481900057706</v>
      </c>
      <c r="J15" s="36">
        <f>VLOOKUP($H15,'Data for Figure 3'!$A$18:$C$273,3,FALSE)/VLOOKUP($H15,'Data for Figure 1 and 5'!$I$8:$J$115,2,FALSE)</f>
        <v>0.4392124112294334</v>
      </c>
    </row>
    <row r="16" spans="8:10" ht="12.75">
      <c r="H16" s="34">
        <v>34304</v>
      </c>
      <c r="I16" s="33">
        <f>VLOOKUP($H16,'Data for Figure 3'!$A$18:$C$273,2,FALSE)/VLOOKUP($H16,'Data for Figure 1 and 5'!$I$8:$J$115,2,FALSE)</f>
        <v>0.11765220881783041</v>
      </c>
      <c r="J16" s="36">
        <f>VLOOKUP($H16,'Data for Figure 3'!$A$18:$C$273,3,FALSE)/VLOOKUP($H16,'Data for Figure 1 and 5'!$I$8:$J$115,2,FALSE)</f>
        <v>0.43458765418650247</v>
      </c>
    </row>
    <row r="17" spans="1:10" ht="12.75">
      <c r="A17" s="7"/>
      <c r="B17" s="7" t="s">
        <v>8</v>
      </c>
      <c r="C17" s="7" t="s">
        <v>9</v>
      </c>
      <c r="H17" s="34">
        <v>34394</v>
      </c>
      <c r="I17" s="33">
        <f>VLOOKUP($H17,'Data for Figure 3'!$A$18:$C$273,2,FALSE)/VLOOKUP($H17,'Data for Figure 1 and 5'!$I$8:$J$115,2,FALSE)</f>
        <v>0.1106335984418934</v>
      </c>
      <c r="J17" s="36">
        <f>VLOOKUP($H17,'Data for Figure 3'!$A$18:$C$273,3,FALSE)/VLOOKUP($H17,'Data for Figure 1 and 5'!$I$8:$J$115,2,FALSE)</f>
        <v>0.44711251070153113</v>
      </c>
    </row>
    <row r="18" spans="1:10" ht="12.75">
      <c r="A18" s="31">
        <v>31382</v>
      </c>
      <c r="B18" s="7">
        <v>3447100</v>
      </c>
      <c r="C18" s="7">
        <v>15729933</v>
      </c>
      <c r="H18" s="34">
        <v>34486</v>
      </c>
      <c r="I18" s="33">
        <f>VLOOKUP($H18,'Data for Figure 3'!$A$18:$C$273,2,FALSE)/VLOOKUP($H18,'Data for Figure 1 and 5'!$I$8:$J$115,2,FALSE)</f>
        <v>0.10237104231788227</v>
      </c>
      <c r="J18" s="36">
        <f>VLOOKUP($H18,'Data for Figure 3'!$A$18:$C$273,3,FALSE)/VLOOKUP($H18,'Data for Figure 1 and 5'!$I$8:$J$115,2,FALSE)</f>
        <v>0.4264783119144944</v>
      </c>
    </row>
    <row r="19" spans="1:10" ht="12.75">
      <c r="A19" s="31">
        <v>31413</v>
      </c>
      <c r="B19" s="7">
        <v>3093599.6</v>
      </c>
      <c r="C19" s="7">
        <v>16068807.9</v>
      </c>
      <c r="H19" s="34">
        <v>34578</v>
      </c>
      <c r="I19" s="33">
        <f>VLOOKUP($H19,'Data for Figure 3'!$A$18:$C$273,2,FALSE)/VLOOKUP($H19,'Data for Figure 1 and 5'!$I$8:$J$115,2,FALSE)</f>
        <v>0.10415481304879301</v>
      </c>
      <c r="J19" s="36">
        <f>VLOOKUP($H19,'Data for Figure 3'!$A$18:$C$273,3,FALSE)/VLOOKUP($H19,'Data for Figure 1 and 5'!$I$8:$J$115,2,FALSE)</f>
        <v>0.4627407659749882</v>
      </c>
    </row>
    <row r="20" spans="1:10" ht="12.75">
      <c r="A20" s="31">
        <v>31444</v>
      </c>
      <c r="B20" s="7">
        <v>3149654</v>
      </c>
      <c r="C20" s="7">
        <v>16725740</v>
      </c>
      <c r="H20" s="34">
        <v>34669</v>
      </c>
      <c r="I20" s="33">
        <f>VLOOKUP($H20,'Data for Figure 3'!$A$18:$C$273,2,FALSE)/VLOOKUP($H20,'Data for Figure 1 and 5'!$I$8:$J$115,2,FALSE)</f>
        <v>0.10718247108251013</v>
      </c>
      <c r="J20" s="36">
        <f>VLOOKUP($H20,'Data for Figure 3'!$A$18:$C$273,3,FALSE)/VLOOKUP($H20,'Data for Figure 1 and 5'!$I$8:$J$115,2,FALSE)</f>
        <v>0.4737394871826358</v>
      </c>
    </row>
    <row r="21" spans="1:10" ht="12.75">
      <c r="A21" s="31">
        <v>31472</v>
      </c>
      <c r="B21" s="7">
        <v>3424860</v>
      </c>
      <c r="C21" s="7">
        <v>17873308</v>
      </c>
      <c r="H21" s="34">
        <v>34759</v>
      </c>
      <c r="I21" s="33">
        <f>VLOOKUP($H21,'Data for Figure 3'!$A$18:$C$273,2,FALSE)/VLOOKUP($H21,'Data for Figure 1 and 5'!$I$8:$J$115,2,FALSE)</f>
        <v>0.07907091465242716</v>
      </c>
      <c r="J21" s="36">
        <f>VLOOKUP($H21,'Data for Figure 3'!$A$18:$C$273,3,FALSE)/VLOOKUP($H21,'Data for Figure 1 and 5'!$I$8:$J$115,2,FALSE)</f>
        <v>0.4494603862606694</v>
      </c>
    </row>
    <row r="22" spans="1:10" ht="12.75">
      <c r="A22" s="31">
        <v>31503</v>
      </c>
      <c r="B22" s="7">
        <v>3276084</v>
      </c>
      <c r="C22" s="7">
        <v>18829540</v>
      </c>
      <c r="H22" s="34">
        <v>34851</v>
      </c>
      <c r="I22" s="33">
        <f>VLOOKUP($H22,'Data for Figure 3'!$A$18:$C$273,2,FALSE)/VLOOKUP($H22,'Data for Figure 1 and 5'!$I$8:$J$115,2,FALSE)</f>
        <v>0.07145404913685144</v>
      </c>
      <c r="J22" s="36">
        <f>VLOOKUP($H22,'Data for Figure 3'!$A$18:$C$273,3,FALSE)/VLOOKUP($H22,'Data for Figure 1 and 5'!$I$8:$J$115,2,FALSE)</f>
        <v>0.4156232344557617</v>
      </c>
    </row>
    <row r="23" spans="1:10" ht="12.75">
      <c r="A23" s="31">
        <v>31533</v>
      </c>
      <c r="B23" s="7">
        <v>3387734</v>
      </c>
      <c r="C23" s="7">
        <v>20062607</v>
      </c>
      <c r="H23" s="34">
        <v>34943</v>
      </c>
      <c r="I23" s="33">
        <f>VLOOKUP($H23,'Data for Figure 3'!$A$18:$C$273,2,FALSE)/VLOOKUP($H23,'Data for Figure 1 and 5'!$I$8:$J$115,2,FALSE)</f>
        <v>0.07488792357929948</v>
      </c>
      <c r="J23" s="36">
        <f>VLOOKUP($H23,'Data for Figure 3'!$A$18:$C$273,3,FALSE)/VLOOKUP($H23,'Data for Figure 1 and 5'!$I$8:$J$115,2,FALSE)</f>
        <v>0.4250025369577941</v>
      </c>
    </row>
    <row r="24" spans="1:10" ht="12.75">
      <c r="A24" s="31">
        <v>31564</v>
      </c>
      <c r="B24" s="7">
        <v>3625030</v>
      </c>
      <c r="C24" s="7">
        <v>20934687</v>
      </c>
      <c r="H24" s="34">
        <v>35034</v>
      </c>
      <c r="I24" s="33">
        <f>VLOOKUP($H24,'Data for Figure 3'!$A$18:$C$273,2,FALSE)/VLOOKUP($H24,'Data for Figure 1 and 5'!$I$8:$J$115,2,FALSE)</f>
        <v>0.08052471431716644</v>
      </c>
      <c r="J24" s="36">
        <f>VLOOKUP($H24,'Data for Figure 3'!$A$18:$C$273,3,FALSE)/VLOOKUP($H24,'Data for Figure 1 and 5'!$I$8:$J$115,2,FALSE)</f>
        <v>0.4077855937794669</v>
      </c>
    </row>
    <row r="25" spans="1:10" ht="12.75">
      <c r="A25" s="31">
        <v>31594</v>
      </c>
      <c r="B25" s="7">
        <v>3618274</v>
      </c>
      <c r="C25" s="7">
        <v>22151636</v>
      </c>
      <c r="H25" s="34">
        <v>35125</v>
      </c>
      <c r="I25" s="33">
        <f>VLOOKUP($H25,'Data for Figure 3'!$A$18:$C$273,2,FALSE)/VLOOKUP($H25,'Data for Figure 1 and 5'!$I$8:$J$115,2,FALSE)</f>
        <v>0.0754655812062244</v>
      </c>
      <c r="J25" s="36">
        <f>VLOOKUP($H25,'Data for Figure 3'!$A$18:$C$273,3,FALSE)/VLOOKUP($H25,'Data for Figure 1 and 5'!$I$8:$J$115,2,FALSE)</f>
        <v>0.3999118141092778</v>
      </c>
    </row>
    <row r="26" spans="1:10" ht="12.75">
      <c r="A26" s="31">
        <v>31625</v>
      </c>
      <c r="B26" s="7">
        <v>3691851</v>
      </c>
      <c r="C26" s="7">
        <v>23759879.1</v>
      </c>
      <c r="H26" s="34">
        <v>35217</v>
      </c>
      <c r="I26" s="33">
        <f>VLOOKUP($H26,'Data for Figure 3'!$A$18:$C$273,2,FALSE)/VLOOKUP($H26,'Data for Figure 1 and 5'!$I$8:$J$115,2,FALSE)</f>
        <v>0.07613464816230696</v>
      </c>
      <c r="J26" s="36">
        <f>VLOOKUP($H26,'Data for Figure 3'!$A$18:$C$273,3,FALSE)/VLOOKUP($H26,'Data for Figure 1 and 5'!$I$8:$J$115,2,FALSE)</f>
        <v>0.3938159936226303</v>
      </c>
    </row>
    <row r="27" spans="1:10" ht="12.75">
      <c r="A27" s="31">
        <v>31656</v>
      </c>
      <c r="B27" s="7">
        <v>3773841</v>
      </c>
      <c r="C27" s="7">
        <v>25139580.9</v>
      </c>
      <c r="H27" s="34">
        <v>35309</v>
      </c>
      <c r="I27" s="33">
        <f>VLOOKUP($H27,'Data for Figure 3'!$A$18:$C$273,2,FALSE)/VLOOKUP($H27,'Data for Figure 1 and 5'!$I$8:$J$115,2,FALSE)</f>
        <v>0.07941566477506946</v>
      </c>
      <c r="J27" s="36">
        <f>VLOOKUP($H27,'Data for Figure 3'!$A$18:$C$273,3,FALSE)/VLOOKUP($H27,'Data for Figure 1 and 5'!$I$8:$J$115,2,FALSE)</f>
        <v>0.4108709345025203</v>
      </c>
    </row>
    <row r="28" spans="1:10" ht="12.75">
      <c r="A28" s="31">
        <v>31686</v>
      </c>
      <c r="B28" s="7">
        <v>4001714</v>
      </c>
      <c r="C28" s="7">
        <v>27492765.3</v>
      </c>
      <c r="H28" s="34">
        <v>35400</v>
      </c>
      <c r="I28" s="33">
        <f>VLOOKUP($H28,'Data for Figure 3'!$A$18:$C$273,2,FALSE)/VLOOKUP($H28,'Data for Figure 1 and 5'!$I$8:$J$115,2,FALSE)</f>
        <v>0.08473320932986929</v>
      </c>
      <c r="J28" s="36">
        <f>VLOOKUP($H28,'Data for Figure 3'!$A$18:$C$273,3,FALSE)/VLOOKUP($H28,'Data for Figure 1 and 5'!$I$8:$J$115,2,FALSE)</f>
        <v>0.38558825219445075</v>
      </c>
    </row>
    <row r="29" spans="1:10" ht="12.75">
      <c r="A29" s="31">
        <v>31717</v>
      </c>
      <c r="B29" s="7">
        <v>4533482</v>
      </c>
      <c r="C29" s="7">
        <v>29673260.7</v>
      </c>
      <c r="H29" s="34">
        <v>35490</v>
      </c>
      <c r="I29" s="33">
        <f>VLOOKUP($H29,'Data for Figure 3'!$A$18:$C$273,2,FALSE)/VLOOKUP($H29,'Data for Figure 1 and 5'!$I$8:$J$115,2,FALSE)</f>
        <v>0.08362544022589871</v>
      </c>
      <c r="J29" s="36">
        <f>VLOOKUP($H29,'Data for Figure 3'!$A$18:$C$273,3,FALSE)/VLOOKUP($H29,'Data for Figure 1 and 5'!$I$8:$J$115,2,FALSE)</f>
        <v>0.3941931812377954</v>
      </c>
    </row>
    <row r="30" spans="1:10" ht="12.75">
      <c r="A30" s="31">
        <v>31747</v>
      </c>
      <c r="B30" s="7">
        <v>5698127</v>
      </c>
      <c r="C30" s="7">
        <v>32980066.6</v>
      </c>
      <c r="H30" s="34">
        <v>35582</v>
      </c>
      <c r="I30" s="33">
        <f>VLOOKUP($H30,'Data for Figure 3'!$A$18:$C$273,2,FALSE)/VLOOKUP($H30,'Data for Figure 1 and 5'!$I$8:$J$115,2,FALSE)</f>
        <v>0.08439214738514748</v>
      </c>
      <c r="J30" s="36">
        <f>VLOOKUP($H30,'Data for Figure 3'!$A$18:$C$273,3,FALSE)/VLOOKUP($H30,'Data for Figure 1 and 5'!$I$8:$J$115,2,FALSE)</f>
        <v>0.39552929089056427</v>
      </c>
    </row>
    <row r="31" spans="1:10" ht="12.75">
      <c r="A31" s="31">
        <v>31778</v>
      </c>
      <c r="B31" s="7">
        <v>5302030</v>
      </c>
      <c r="C31" s="7">
        <v>35067605</v>
      </c>
      <c r="H31" s="34">
        <v>35674</v>
      </c>
      <c r="I31" s="33">
        <f>VLOOKUP($H31,'Data for Figure 3'!$A$18:$C$273,2,FALSE)/VLOOKUP($H31,'Data for Figure 1 and 5'!$I$8:$J$115,2,FALSE)</f>
        <v>0.08876198026121895</v>
      </c>
      <c r="J31" s="36">
        <f>VLOOKUP($H31,'Data for Figure 3'!$A$18:$C$273,3,FALSE)/VLOOKUP($H31,'Data for Figure 1 and 5'!$I$8:$J$115,2,FALSE)</f>
        <v>0.41860280199116023</v>
      </c>
    </row>
    <row r="32" spans="1:10" ht="12.75">
      <c r="A32" s="31">
        <v>31809</v>
      </c>
      <c r="B32" s="7">
        <v>5519127</v>
      </c>
      <c r="C32" s="7">
        <v>37794567.3</v>
      </c>
      <c r="H32" s="34">
        <v>35765</v>
      </c>
      <c r="I32" s="33">
        <f>VLOOKUP($H32,'Data for Figure 3'!$A$18:$C$273,2,FALSE)/VLOOKUP($H32,'Data for Figure 1 and 5'!$I$8:$J$115,2,FALSE)</f>
        <v>0.09206718763483268</v>
      </c>
      <c r="J32" s="36">
        <f>VLOOKUP($H32,'Data for Figure 3'!$A$18:$C$273,3,FALSE)/VLOOKUP($H32,'Data for Figure 1 and 5'!$I$8:$J$115,2,FALSE)</f>
        <v>0.39577686143967056</v>
      </c>
    </row>
    <row r="33" spans="1:10" ht="12.75">
      <c r="A33" s="31">
        <v>31837</v>
      </c>
      <c r="B33" s="7">
        <v>5808743</v>
      </c>
      <c r="C33" s="7">
        <v>41096162.5</v>
      </c>
      <c r="H33" s="34">
        <v>35855</v>
      </c>
      <c r="I33" s="33">
        <f>VLOOKUP($H33,'Data for Figure 3'!$A$18:$C$273,2,FALSE)/VLOOKUP($H33,'Data for Figure 1 and 5'!$I$8:$J$115,2,FALSE)</f>
        <v>0.08539085706700576</v>
      </c>
      <c r="J33" s="36">
        <f>VLOOKUP($H33,'Data for Figure 3'!$A$18:$C$273,3,FALSE)/VLOOKUP($H33,'Data for Figure 1 and 5'!$I$8:$J$115,2,FALSE)</f>
        <v>0.40162038833195085</v>
      </c>
    </row>
    <row r="34" spans="1:10" ht="12.75">
      <c r="A34" s="31">
        <v>31868</v>
      </c>
      <c r="B34" s="7">
        <v>6198496</v>
      </c>
      <c r="C34" s="7">
        <v>44829323.9</v>
      </c>
      <c r="H34" s="34">
        <v>35947</v>
      </c>
      <c r="I34" s="33">
        <f>VLOOKUP($H34,'Data for Figure 3'!$A$18:$C$273,2,FALSE)/VLOOKUP($H34,'Data for Figure 1 and 5'!$I$8:$J$115,2,FALSE)</f>
        <v>0.08687466187972494</v>
      </c>
      <c r="J34" s="36">
        <f>VLOOKUP($H34,'Data for Figure 3'!$A$18:$C$273,3,FALSE)/VLOOKUP($H34,'Data for Figure 1 and 5'!$I$8:$J$115,2,FALSE)</f>
        <v>0.4123576566347265</v>
      </c>
    </row>
    <row r="35" spans="1:10" ht="12.75">
      <c r="A35" s="31">
        <v>31898</v>
      </c>
      <c r="B35" s="7">
        <v>6575060</v>
      </c>
      <c r="C35" s="7">
        <v>48255876.5</v>
      </c>
      <c r="H35" s="34">
        <v>36039</v>
      </c>
      <c r="I35" s="33">
        <f>VLOOKUP($H35,'Data for Figure 3'!$A$18:$C$273,2,FALSE)/VLOOKUP($H35,'Data for Figure 1 and 5'!$I$8:$J$115,2,FALSE)</f>
        <v>0.08649885592465241</v>
      </c>
      <c r="J35" s="36">
        <f>VLOOKUP($H35,'Data for Figure 3'!$A$18:$C$273,3,FALSE)/VLOOKUP($H35,'Data for Figure 1 and 5'!$I$8:$J$115,2,FALSE)</f>
        <v>0.4311786391107587</v>
      </c>
    </row>
    <row r="36" spans="1:10" ht="12.75">
      <c r="A36" s="31">
        <v>31929</v>
      </c>
      <c r="B36" s="7">
        <v>7066460</v>
      </c>
      <c r="C36" s="7">
        <v>52875682.1</v>
      </c>
      <c r="H36" s="34">
        <v>36130</v>
      </c>
      <c r="I36" s="33">
        <f>VLOOKUP($H36,'Data for Figure 3'!$A$18:$C$273,2,FALSE)/VLOOKUP($H36,'Data for Figure 1 and 5'!$I$8:$J$115,2,FALSE)</f>
        <v>0.0924524130912002</v>
      </c>
      <c r="J36" s="36">
        <f>VLOOKUP($H36,'Data for Figure 3'!$A$18:$C$273,3,FALSE)/VLOOKUP($H36,'Data for Figure 1 and 5'!$I$8:$J$115,2,FALSE)</f>
        <v>0.42283754401186024</v>
      </c>
    </row>
    <row r="37" spans="1:10" ht="12.75">
      <c r="A37" s="31">
        <v>31959</v>
      </c>
      <c r="B37" s="7">
        <v>7375333</v>
      </c>
      <c r="C37" s="7">
        <v>57078192.8</v>
      </c>
      <c r="H37" s="34">
        <v>36220</v>
      </c>
      <c r="I37" s="33">
        <f>VLOOKUP($H37,'Data for Figure 3'!$A$18:$C$273,2,FALSE)/VLOOKUP($H37,'Data for Figure 1 and 5'!$I$8:$J$115,2,FALSE)</f>
        <v>0.08476829251053036</v>
      </c>
      <c r="J37" s="36">
        <f>VLOOKUP($H37,'Data for Figure 3'!$A$18:$C$273,3,FALSE)/VLOOKUP($H37,'Data for Figure 1 and 5'!$I$8:$J$115,2,FALSE)</f>
        <v>0.4290480358756591</v>
      </c>
    </row>
    <row r="38" spans="1:10" ht="12.75">
      <c r="A38" s="31">
        <v>31990</v>
      </c>
      <c r="B38" s="7">
        <v>8092784</v>
      </c>
      <c r="C38" s="7">
        <v>61324726.7</v>
      </c>
      <c r="H38" s="34">
        <v>36312</v>
      </c>
      <c r="I38" s="33">
        <f>VLOOKUP($H38,'Data for Figure 3'!$A$18:$C$273,2,FALSE)/VLOOKUP($H38,'Data for Figure 1 and 5'!$I$8:$J$115,2,FALSE)</f>
        <v>0.08485704319875338</v>
      </c>
      <c r="J38" s="36">
        <f>VLOOKUP($H38,'Data for Figure 3'!$A$18:$C$273,3,FALSE)/VLOOKUP($H38,'Data for Figure 1 and 5'!$I$8:$J$115,2,FALSE)</f>
        <v>0.4229415288532244</v>
      </c>
    </row>
    <row r="39" spans="1:10" ht="12.75">
      <c r="A39" s="31">
        <v>32021</v>
      </c>
      <c r="B39" s="7">
        <v>8272141</v>
      </c>
      <c r="C39" s="7">
        <v>65748689.8</v>
      </c>
      <c r="H39" s="34">
        <v>36404</v>
      </c>
      <c r="I39" s="33">
        <f>VLOOKUP($H39,'Data for Figure 3'!$A$18:$C$273,2,FALSE)/VLOOKUP($H39,'Data for Figure 1 and 5'!$I$8:$J$115,2,FALSE)</f>
        <v>0.08812811609225425</v>
      </c>
      <c r="J39" s="36">
        <f>VLOOKUP($H39,'Data for Figure 3'!$A$18:$C$273,3,FALSE)/VLOOKUP($H39,'Data for Figure 1 and 5'!$I$8:$J$115,2,FALSE)</f>
        <v>0.4444284566054837</v>
      </c>
    </row>
    <row r="40" spans="1:10" ht="12.75">
      <c r="A40" s="31">
        <v>32051</v>
      </c>
      <c r="B40" s="7">
        <v>9144402</v>
      </c>
      <c r="C40" s="7">
        <v>71324486</v>
      </c>
      <c r="H40" s="34">
        <v>36495</v>
      </c>
      <c r="I40" s="33">
        <f>VLOOKUP($H40,'Data for Figure 3'!$A$18:$C$273,2,FALSE)/VLOOKUP($H40,'Data for Figure 1 and 5'!$I$8:$J$115,2,FALSE)</f>
        <v>0.09761779781603512</v>
      </c>
      <c r="J40" s="36">
        <f>VLOOKUP($H40,'Data for Figure 3'!$A$18:$C$273,3,FALSE)/VLOOKUP($H40,'Data for Figure 1 and 5'!$I$8:$J$115,2,FALSE)</f>
        <v>0.42264643569523574</v>
      </c>
    </row>
    <row r="41" spans="1:10" ht="12.75">
      <c r="A41" s="31">
        <v>32082</v>
      </c>
      <c r="B41" s="7">
        <v>10892948</v>
      </c>
      <c r="C41" s="7">
        <v>75324789.2</v>
      </c>
      <c r="H41" s="34">
        <v>36586</v>
      </c>
      <c r="I41" s="33">
        <f>VLOOKUP($H41,'Data for Figure 3'!$A$18:$C$273,2,FALSE)/VLOOKUP($H41,'Data for Figure 1 and 5'!$I$8:$J$115,2,FALSE)</f>
        <v>0.08576724681629612</v>
      </c>
      <c r="J41" s="36">
        <f>VLOOKUP($H41,'Data for Figure 3'!$A$18:$C$273,3,FALSE)/VLOOKUP($H41,'Data for Figure 1 and 5'!$I$8:$J$115,2,FALSE)</f>
        <v>0.413821031115274</v>
      </c>
    </row>
    <row r="42" spans="1:10" ht="12.75">
      <c r="A42" s="31">
        <v>32112</v>
      </c>
      <c r="B42" s="7">
        <v>12759306</v>
      </c>
      <c r="C42" s="7">
        <v>84050302.1</v>
      </c>
      <c r="H42" s="34">
        <v>36678</v>
      </c>
      <c r="I42" s="33">
        <f>VLOOKUP($H42,'Data for Figure 3'!$A$18:$C$273,2,FALSE)/VLOOKUP($H42,'Data for Figure 1 and 5'!$I$8:$J$115,2,FALSE)</f>
        <v>0.08925015192576037</v>
      </c>
      <c r="J42" s="36">
        <f>VLOOKUP($H42,'Data for Figure 3'!$A$18:$C$273,3,FALSE)/VLOOKUP($H42,'Data for Figure 1 and 5'!$I$8:$J$115,2,FALSE)</f>
        <v>0.41706765290475856</v>
      </c>
    </row>
    <row r="43" spans="1:10" ht="12.75">
      <c r="A43" s="31">
        <v>32143</v>
      </c>
      <c r="B43" s="7">
        <v>12191178</v>
      </c>
      <c r="C43" s="7">
        <v>87705653.8</v>
      </c>
      <c r="H43" s="34">
        <v>36770</v>
      </c>
      <c r="I43" s="33">
        <f>VLOOKUP($H43,'Data for Figure 3'!$A$18:$C$273,2,FALSE)/VLOOKUP($H43,'Data for Figure 1 and 5'!$I$8:$J$115,2,FALSE)</f>
        <v>0.08895128429291399</v>
      </c>
      <c r="J43" s="36">
        <f>VLOOKUP($H43,'Data for Figure 3'!$A$18:$C$273,3,FALSE)/VLOOKUP($H43,'Data for Figure 1 and 5'!$I$8:$J$115,2,FALSE)</f>
        <v>0.43366068917685974</v>
      </c>
    </row>
    <row r="44" spans="1:10" ht="12.75">
      <c r="A44" s="31">
        <v>32174</v>
      </c>
      <c r="B44" s="7">
        <v>13161870</v>
      </c>
      <c r="C44" s="7">
        <v>95559266.6</v>
      </c>
      <c r="H44" s="34">
        <v>36861</v>
      </c>
      <c r="I44" s="33">
        <f>VLOOKUP($H44,'Data for Figure 3'!$A$18:$C$273,2,FALSE)/VLOOKUP($H44,'Data for Figure 1 and 5'!$I$8:$J$115,2,FALSE)</f>
        <v>0.09742732706653262</v>
      </c>
      <c r="J44" s="36">
        <f>VLOOKUP($H44,'Data for Figure 3'!$A$18:$C$273,3,FALSE)/VLOOKUP($H44,'Data for Figure 1 and 5'!$I$8:$J$115,2,FALSE)</f>
        <v>0.4165668774585953</v>
      </c>
    </row>
    <row r="45" spans="1:10" ht="12.75">
      <c r="A45" s="31">
        <v>32203</v>
      </c>
      <c r="B45" s="7">
        <v>14300089</v>
      </c>
      <c r="C45" s="7">
        <v>103672942</v>
      </c>
      <c r="H45" s="34">
        <v>36951</v>
      </c>
      <c r="I45" s="33">
        <f>VLOOKUP($H45,'Data for Figure 3'!$A$18:$C$273,2,FALSE)/VLOOKUP($H45,'Data for Figure 1 and 5'!$I$8:$J$115,2,FALSE)</f>
        <v>0.08767268425864164</v>
      </c>
      <c r="J45" s="36">
        <f>VLOOKUP($H45,'Data for Figure 3'!$A$18:$C$273,3,FALSE)/VLOOKUP($H45,'Data for Figure 1 and 5'!$I$8:$J$115,2,FALSE)</f>
        <v>0.42994887065960485</v>
      </c>
    </row>
    <row r="46" spans="1:10" ht="12.75">
      <c r="A46" s="31">
        <v>32234</v>
      </c>
      <c r="B46" s="7">
        <v>14717072</v>
      </c>
      <c r="C46" s="7">
        <v>108262918.2</v>
      </c>
      <c r="H46" s="34">
        <v>37043</v>
      </c>
      <c r="I46" s="33">
        <f>VLOOKUP($H46,'Data for Figure 3'!$A$18:$C$273,2,FALSE)/VLOOKUP($H46,'Data for Figure 1 and 5'!$I$8:$J$115,2,FALSE)</f>
        <v>0.09165494633213206</v>
      </c>
      <c r="J46" s="36">
        <f>VLOOKUP($H46,'Data for Figure 3'!$A$18:$C$273,3,FALSE)/VLOOKUP($H46,'Data for Figure 1 and 5'!$I$8:$J$115,2,FALSE)</f>
        <v>0.44158171914457617</v>
      </c>
    </row>
    <row r="47" spans="1:10" ht="12.75">
      <c r="A47" s="31">
        <v>32264</v>
      </c>
      <c r="B47" s="7">
        <v>14969755</v>
      </c>
      <c r="C47" s="7">
        <v>111775862.2</v>
      </c>
      <c r="H47" s="34">
        <v>37135</v>
      </c>
      <c r="I47" s="33">
        <f>VLOOKUP($H47,'Data for Figure 3'!$A$18:$C$273,2,FALSE)/VLOOKUP($H47,'Data for Figure 1 and 5'!$I$8:$J$115,2,FALSE)</f>
        <v>0.10228156756013822</v>
      </c>
      <c r="J47" s="36">
        <f>VLOOKUP($H47,'Data for Figure 3'!$A$18:$C$273,3,FALSE)/VLOOKUP($H47,'Data for Figure 1 and 5'!$I$8:$J$115,2,FALSE)</f>
        <v>0.47420251931957774</v>
      </c>
    </row>
    <row r="48" spans="1:10" ht="12.75">
      <c r="A48" s="31">
        <v>32295</v>
      </c>
      <c r="B48" s="7">
        <v>16757970</v>
      </c>
      <c r="C48" s="7">
        <v>114393137.6</v>
      </c>
      <c r="H48" s="34">
        <v>37226</v>
      </c>
      <c r="I48" s="33">
        <f>VLOOKUP($H48,'Data for Figure 3'!$A$18:$C$273,2,FALSE)/VLOOKUP($H48,'Data for Figure 1 and 5'!$I$8:$J$115,2,FALSE)</f>
        <v>0.11393994226388243</v>
      </c>
      <c r="J48" s="36">
        <f>VLOOKUP($H48,'Data for Figure 3'!$A$18:$C$273,3,FALSE)/VLOOKUP($H48,'Data for Figure 1 and 5'!$I$8:$J$115,2,FALSE)</f>
        <v>0.47018498914653556</v>
      </c>
    </row>
    <row r="49" spans="1:10" ht="12.75">
      <c r="A49" s="31">
        <v>32325</v>
      </c>
      <c r="B49" s="7">
        <v>16843370</v>
      </c>
      <c r="C49" s="7">
        <v>113871803.6</v>
      </c>
      <c r="H49" s="34">
        <v>37316</v>
      </c>
      <c r="I49" s="33">
        <f>VLOOKUP($H49,'Data for Figure 3'!$A$18:$C$273,2,FALSE)/VLOOKUP($H49,'Data for Figure 1 and 5'!$I$8:$J$115,2,FALSE)</f>
        <v>0.10886118395206139</v>
      </c>
      <c r="J49" s="36">
        <f>VLOOKUP($H49,'Data for Figure 3'!$A$18:$C$273,3,FALSE)/VLOOKUP($H49,'Data for Figure 1 and 5'!$I$8:$J$115,2,FALSE)</f>
        <v>0.4816180477019604</v>
      </c>
    </row>
    <row r="50" spans="1:10" ht="12.75">
      <c r="A50" s="31">
        <v>32356</v>
      </c>
      <c r="B50" s="7">
        <v>16327438</v>
      </c>
      <c r="C50" s="7">
        <v>114357760.7</v>
      </c>
      <c r="H50" s="34">
        <v>37408</v>
      </c>
      <c r="I50" s="33">
        <f>VLOOKUP($H50,'Data for Figure 3'!$A$18:$C$273,2,FALSE)/VLOOKUP($H50,'Data for Figure 1 and 5'!$I$8:$J$115,2,FALSE)</f>
        <v>0.10347261005003663</v>
      </c>
      <c r="J50" s="36">
        <f>VLOOKUP($H50,'Data for Figure 3'!$A$18:$C$273,3,FALSE)/VLOOKUP($H50,'Data for Figure 1 and 5'!$I$8:$J$115,2,FALSE)</f>
        <v>0.45865166653019557</v>
      </c>
    </row>
    <row r="51" spans="1:10" ht="12.75">
      <c r="A51" s="31">
        <v>32387</v>
      </c>
      <c r="B51" s="7">
        <v>16511388</v>
      </c>
      <c r="C51" s="7">
        <v>116838069.3</v>
      </c>
      <c r="H51" s="34">
        <v>37500</v>
      </c>
      <c r="I51" s="33">
        <f>VLOOKUP($H51,'Data for Figure 3'!$A$18:$C$273,2,FALSE)/VLOOKUP($H51,'Data for Figure 1 and 5'!$I$8:$J$115,2,FALSE)</f>
        <v>0.10607028680219908</v>
      </c>
      <c r="J51" s="36">
        <f>VLOOKUP($H51,'Data for Figure 3'!$A$18:$C$273,3,FALSE)/VLOOKUP($H51,'Data for Figure 1 and 5'!$I$8:$J$115,2,FALSE)</f>
        <v>0.47306343973826925</v>
      </c>
    </row>
    <row r="52" spans="1:10" ht="12.75">
      <c r="A52" s="31">
        <v>32417</v>
      </c>
      <c r="B52" s="7">
        <v>17845431</v>
      </c>
      <c r="C52" s="7">
        <v>117756281</v>
      </c>
      <c r="H52" s="34">
        <v>37591</v>
      </c>
      <c r="I52" s="33">
        <f>VLOOKUP($H52,'Data for Figure 3'!$A$18:$C$273,2,FALSE)/VLOOKUP($H52,'Data for Figure 1 and 5'!$I$8:$J$115,2,FALSE)</f>
        <v>0.1147972714577966</v>
      </c>
      <c r="J52" s="36">
        <f>VLOOKUP($H52,'Data for Figure 3'!$A$18:$C$273,3,FALSE)/VLOOKUP($H52,'Data for Figure 1 and 5'!$I$8:$J$115,2,FALSE)</f>
        <v>0.4638283376757436</v>
      </c>
    </row>
    <row r="53" spans="1:10" ht="12.75">
      <c r="A53" s="31">
        <v>32448</v>
      </c>
      <c r="B53" s="7">
        <v>19457471</v>
      </c>
      <c r="C53" s="7">
        <v>121804481</v>
      </c>
      <c r="H53" s="34">
        <v>37681</v>
      </c>
      <c r="I53" s="33">
        <f>VLOOKUP($H53,'Data for Figure 3'!$A$18:$C$273,2,FALSE)/VLOOKUP($H53,'Data for Figure 1 and 5'!$I$8:$J$115,2,FALSE)</f>
        <v>0.10614072649545371</v>
      </c>
      <c r="J53" s="36">
        <f>VLOOKUP($H53,'Data for Figure 3'!$A$18:$C$273,3,FALSE)/VLOOKUP($H53,'Data for Figure 1 and 5'!$I$8:$J$115,2,FALSE)</f>
        <v>0.46288677193261474</v>
      </c>
    </row>
    <row r="54" spans="1:10" ht="12.75">
      <c r="A54" s="31">
        <v>32478</v>
      </c>
      <c r="B54" s="7">
        <v>21434294</v>
      </c>
      <c r="C54" s="7">
        <v>127751268.8</v>
      </c>
      <c r="H54" s="34">
        <v>37773</v>
      </c>
      <c r="I54" s="33">
        <f>VLOOKUP($H54,'Data for Figure 3'!$A$18:$C$273,2,FALSE)/VLOOKUP($H54,'Data for Figure 1 and 5'!$I$8:$J$115,2,FALSE)</f>
        <v>0.10540840459981919</v>
      </c>
      <c r="J54" s="36">
        <f>VLOOKUP($H54,'Data for Figure 3'!$A$18:$C$273,3,FALSE)/VLOOKUP($H54,'Data for Figure 1 and 5'!$I$8:$J$115,2,FALSE)</f>
        <v>0.4626762243821341</v>
      </c>
    </row>
    <row r="55" spans="1:10" ht="12.75">
      <c r="A55" s="31">
        <v>32509</v>
      </c>
      <c r="B55" s="7">
        <v>19146466</v>
      </c>
      <c r="C55" s="7">
        <v>131991525.1</v>
      </c>
      <c r="H55" s="34">
        <v>37865</v>
      </c>
      <c r="I55" s="33">
        <f>VLOOKUP($H55,'Data for Figure 3'!$A$18:$C$273,2,FALSE)/VLOOKUP($H55,'Data for Figure 1 and 5'!$I$8:$J$115,2,FALSE)</f>
        <v>0.10851355740252563</v>
      </c>
      <c r="J55" s="36">
        <f>VLOOKUP($H55,'Data for Figure 3'!$A$18:$C$273,3,FALSE)/VLOOKUP($H55,'Data for Figure 1 and 5'!$I$8:$J$115,2,FALSE)</f>
        <v>0.49255989982258525</v>
      </c>
    </row>
    <row r="56" spans="1:10" ht="12.75">
      <c r="A56" s="31">
        <v>32540</v>
      </c>
      <c r="B56" s="7">
        <v>19293875</v>
      </c>
      <c r="C56" s="7">
        <v>135591979.5</v>
      </c>
      <c r="H56" s="34">
        <v>37956</v>
      </c>
      <c r="I56" s="33">
        <f>VLOOKUP($H56,'Data for Figure 3'!$A$18:$C$273,2,FALSE)/VLOOKUP($H56,'Data for Figure 1 and 5'!$I$8:$J$115,2,FALSE)</f>
        <v>0.11788318610219445</v>
      </c>
      <c r="J56" s="36">
        <f>VLOOKUP($H56,'Data for Figure 3'!$A$18:$C$273,3,FALSE)/VLOOKUP($H56,'Data for Figure 1 and 5'!$I$8:$J$115,2,FALSE)</f>
        <v>0.47926522059616733</v>
      </c>
    </row>
    <row r="57" spans="1:10" ht="12.75">
      <c r="A57" s="31">
        <v>32568</v>
      </c>
      <c r="B57" s="7">
        <v>19420077</v>
      </c>
      <c r="C57" s="7">
        <v>138337766.3</v>
      </c>
      <c r="H57" s="34">
        <v>38047</v>
      </c>
      <c r="I57" s="33">
        <f>VLOOKUP($H57,'Data for Figure 3'!$A$18:$C$273,2,FALSE)/VLOOKUP($H57,'Data for Figure 1 and 5'!$I$8:$J$115,2,FALSE)</f>
        <v>0.10808411764065565</v>
      </c>
      <c r="J57" s="36">
        <f>VLOOKUP($H57,'Data for Figure 3'!$A$18:$C$273,3,FALSE)/VLOOKUP($H57,'Data for Figure 1 and 5'!$I$8:$J$115,2,FALSE)</f>
        <v>0.485612025131253</v>
      </c>
    </row>
    <row r="58" spans="1:10" ht="12.75">
      <c r="A58" s="31">
        <v>32599</v>
      </c>
      <c r="B58" s="7">
        <v>19798791</v>
      </c>
      <c r="C58" s="7">
        <v>147561475</v>
      </c>
      <c r="H58" s="34">
        <v>38139</v>
      </c>
      <c r="I58" s="33">
        <f>VLOOKUP($H58,'Data for Figure 3'!$A$18:$C$273,2,FALSE)/VLOOKUP($H58,'Data for Figure 1 and 5'!$I$8:$J$115,2,FALSE)</f>
        <v>0.11158875135835347</v>
      </c>
      <c r="J58" s="36">
        <f>VLOOKUP($H58,'Data for Figure 3'!$A$18:$C$273,3,FALSE)/VLOOKUP($H58,'Data for Figure 1 and 5'!$I$8:$J$115,2,FALSE)</f>
        <v>0.4758612448114485</v>
      </c>
    </row>
    <row r="59" spans="1:10" ht="12.75">
      <c r="A59" s="31">
        <v>32629</v>
      </c>
      <c r="B59" s="7">
        <v>20333925</v>
      </c>
      <c r="C59" s="7">
        <v>149580130.2</v>
      </c>
      <c r="H59" s="34">
        <v>38231</v>
      </c>
      <c r="I59" s="33">
        <f>VLOOKUP($H59,'Data for Figure 3'!$A$18:$C$273,2,FALSE)/VLOOKUP($H59,'Data for Figure 1 and 5'!$I$8:$J$115,2,FALSE)</f>
        <v>0.11039583134104185</v>
      </c>
      <c r="J59" s="36">
        <f>VLOOKUP($H59,'Data for Figure 3'!$A$18:$C$273,3,FALSE)/VLOOKUP($H59,'Data for Figure 1 and 5'!$I$8:$J$115,2,FALSE)</f>
        <v>0.486734692803623</v>
      </c>
    </row>
    <row r="60" spans="1:10" ht="12.75">
      <c r="A60" s="31">
        <v>32660</v>
      </c>
      <c r="B60" s="7">
        <v>20661793</v>
      </c>
      <c r="C60" s="7">
        <v>157024937.3</v>
      </c>
      <c r="H60" s="34">
        <v>38322</v>
      </c>
      <c r="I60" s="33">
        <f>VLOOKUP($H60,'Data for Figure 3'!$A$18:$C$273,2,FALSE)/VLOOKUP($H60,'Data for Figure 1 and 5'!$I$8:$J$115,2,FALSE)</f>
        <v>0.11375351911955676</v>
      </c>
      <c r="J60" s="36">
        <f>VLOOKUP($H60,'Data for Figure 3'!$A$18:$C$273,3,FALSE)/VLOOKUP($H60,'Data for Figure 1 and 5'!$I$8:$J$115,2,FALSE)</f>
        <v>0.4693255888863095</v>
      </c>
    </row>
    <row r="61" spans="1:10" ht="12.75">
      <c r="A61" s="31">
        <v>32690</v>
      </c>
      <c r="B61" s="7">
        <v>21974305</v>
      </c>
      <c r="C61" s="7">
        <v>165804442.4</v>
      </c>
      <c r="H61" s="34">
        <v>38412</v>
      </c>
      <c r="I61" s="33">
        <f>VLOOKUP($H61,'Data for Figure 3'!$A$18:$C$273,2,FALSE)/VLOOKUP($H61,'Data for Figure 1 and 5'!$I$8:$J$115,2,FALSE)</f>
        <v>0.11165927419633588</v>
      </c>
      <c r="J61" s="36">
        <f>VLOOKUP($H61,'Data for Figure 3'!$A$18:$C$273,3,FALSE)/VLOOKUP($H61,'Data for Figure 1 and 5'!$I$8:$J$115,2,FALSE)</f>
        <v>0.5031578888888719</v>
      </c>
    </row>
    <row r="62" spans="1:10" ht="12.75">
      <c r="A62" s="31">
        <v>32721</v>
      </c>
      <c r="B62" s="7">
        <v>21412057</v>
      </c>
      <c r="C62" s="7">
        <v>168468626.6</v>
      </c>
      <c r="H62" s="34">
        <v>38504</v>
      </c>
      <c r="I62" s="33">
        <f>VLOOKUP($H62,'Data for Figure 3'!$A$18:$C$273,2,FALSE)/VLOOKUP($H62,'Data for Figure 1 and 5'!$I$8:$J$115,2,FALSE)</f>
        <v>0.11175745942636985</v>
      </c>
      <c r="J62" s="36">
        <f>VLOOKUP($H62,'Data for Figure 3'!$A$18:$C$273,3,FALSE)/VLOOKUP($H62,'Data for Figure 1 and 5'!$I$8:$J$115,2,FALSE)</f>
        <v>0.49405448817230413</v>
      </c>
    </row>
    <row r="63" spans="1:10" ht="12.75">
      <c r="A63" s="31">
        <v>32752</v>
      </c>
      <c r="B63" s="7">
        <v>22107545</v>
      </c>
      <c r="C63" s="7">
        <v>172316407</v>
      </c>
      <c r="H63" s="34">
        <v>38596</v>
      </c>
      <c r="I63" s="33">
        <f>VLOOKUP($H63,'Data for Figure 3'!$A$18:$C$273,2,FALSE)/VLOOKUP($H63,'Data for Figure 1 and 5'!$I$8:$J$115,2,FALSE)</f>
        <v>0.11315478838424806</v>
      </c>
      <c r="J63" s="36">
        <f>VLOOKUP($H63,'Data for Figure 3'!$A$18:$C$273,3,FALSE)/VLOOKUP($H63,'Data for Figure 1 and 5'!$I$8:$J$115,2,FALSE)</f>
        <v>0.5245565065784892</v>
      </c>
    </row>
    <row r="64" spans="1:10" ht="12.75">
      <c r="A64" s="31">
        <v>32782</v>
      </c>
      <c r="B64" s="7">
        <v>23505196</v>
      </c>
      <c r="C64" s="7">
        <v>179080187.6</v>
      </c>
      <c r="H64" s="34">
        <v>38687</v>
      </c>
      <c r="I64" s="33">
        <f>VLOOKUP($H64,'Data for Figure 3'!$A$18:$C$273,2,FALSE)/VLOOKUP($H64,'Data for Figure 1 and 5'!$I$8:$J$115,2,FALSE)</f>
        <v>0.11884779939540752</v>
      </c>
      <c r="J64" s="36">
        <f>VLOOKUP($H64,'Data for Figure 3'!$A$18:$C$273,3,FALSE)/VLOOKUP($H64,'Data for Figure 1 and 5'!$I$8:$J$115,2,FALSE)</f>
        <v>0.5036279812121663</v>
      </c>
    </row>
    <row r="65" spans="1:10" ht="12.75">
      <c r="A65" s="31">
        <v>32813</v>
      </c>
      <c r="B65" s="7">
        <v>24850460</v>
      </c>
      <c r="C65" s="7">
        <v>186684463.6</v>
      </c>
      <c r="H65" s="34">
        <v>38777</v>
      </c>
      <c r="I65" s="33">
        <f>VLOOKUP($H65,'Data for Figure 3'!$A$18:$C$273,2,FALSE)/VLOOKUP($H65,'Data for Figure 1 and 5'!$I$8:$J$115,2,FALSE)</f>
        <v>0.11738966244786002</v>
      </c>
      <c r="J65" s="36">
        <f>VLOOKUP($H65,'Data for Figure 3'!$A$18:$C$273,3,FALSE)/VLOOKUP($H65,'Data for Figure 1 and 5'!$I$8:$J$115,2,FALSE)</f>
        <v>0.5307914825306227</v>
      </c>
    </row>
    <row r="66" spans="1:10" ht="12.75">
      <c r="A66" s="31">
        <v>32843</v>
      </c>
      <c r="B66" s="7">
        <v>30835083</v>
      </c>
      <c r="C66" s="7">
        <v>200085845.7</v>
      </c>
      <c r="H66" s="34">
        <v>38869</v>
      </c>
      <c r="I66" s="33">
        <f>VLOOKUP($H66,'Data for Figure 3'!$A$18:$C$273,2,FALSE)/VLOOKUP($H66,'Data for Figure 1 and 5'!$I$8:$J$115,2,FALSE)</f>
        <v>0.11561407553638804</v>
      </c>
      <c r="J66" s="36">
        <f>VLOOKUP($H66,'Data for Figure 3'!$A$18:$C$273,3,FALSE)/VLOOKUP($H66,'Data for Figure 1 and 5'!$I$8:$J$115,2,FALSE)</f>
        <v>0.5050386397583194</v>
      </c>
    </row>
    <row r="67" spans="1:10" ht="12.75">
      <c r="A67" s="31">
        <v>32874</v>
      </c>
      <c r="B67" s="7">
        <v>27105212</v>
      </c>
      <c r="C67" s="7">
        <v>200150735.7</v>
      </c>
      <c r="H67" s="34">
        <v>38961</v>
      </c>
      <c r="I67" s="33">
        <f>VLOOKUP($H67,'Data for Figure 3'!$A$18:$C$273,2,FALSE)/VLOOKUP($H67,'Data for Figure 1 and 5'!$I$8:$J$115,2,FALSE)</f>
        <v>0.12027230212892573</v>
      </c>
      <c r="J67" s="36">
        <f>VLOOKUP($H67,'Data for Figure 3'!$A$18:$C$273,3,FALSE)/VLOOKUP($H67,'Data for Figure 1 and 5'!$I$8:$J$115,2,FALSE)</f>
        <v>0.539986321456042</v>
      </c>
    </row>
    <row r="68" spans="1:10" ht="12.75">
      <c r="A68" s="31">
        <v>32905</v>
      </c>
      <c r="B68" s="7">
        <v>27643193</v>
      </c>
      <c r="C68" s="7">
        <v>206144856</v>
      </c>
      <c r="H68" s="34">
        <v>39052</v>
      </c>
      <c r="I68" s="33">
        <f>VLOOKUP($H68,'Data for Figure 3'!$A$18:$C$273,2,FALSE)/VLOOKUP($H68,'Data for Figure 1 and 5'!$I$8:$J$115,2,FALSE)</f>
        <v>0.13010593682172744</v>
      </c>
      <c r="J68" s="36">
        <f>VLOOKUP($H68,'Data for Figure 3'!$A$18:$C$273,3,FALSE)/VLOOKUP($H68,'Data for Figure 1 and 5'!$I$8:$J$115,2,FALSE)</f>
        <v>0.5495138105326333</v>
      </c>
    </row>
    <row r="69" spans="1:9" ht="12.75">
      <c r="A69" s="31">
        <v>32933</v>
      </c>
      <c r="B69" s="7">
        <v>28787121</v>
      </c>
      <c r="C69" s="7">
        <v>213682308</v>
      </c>
      <c r="I69" s="1"/>
    </row>
    <row r="70" spans="1:3" ht="12.75">
      <c r="A70" s="31">
        <v>32964</v>
      </c>
      <c r="B70" s="7">
        <v>30063052</v>
      </c>
      <c r="C70" s="7">
        <v>219737525.4</v>
      </c>
    </row>
    <row r="71" spans="1:3" ht="12.75">
      <c r="A71" s="31">
        <v>32994</v>
      </c>
      <c r="B71" s="7">
        <v>32642282</v>
      </c>
      <c r="C71" s="7">
        <v>228244004</v>
      </c>
    </row>
    <row r="72" spans="1:3" ht="12.75">
      <c r="A72" s="31">
        <v>33025</v>
      </c>
      <c r="B72" s="7">
        <v>33694120</v>
      </c>
      <c r="C72" s="7">
        <v>235041134.5</v>
      </c>
    </row>
    <row r="73" spans="1:3" ht="12.75">
      <c r="A73" s="31">
        <v>33055</v>
      </c>
      <c r="B73" s="7">
        <v>33281548</v>
      </c>
      <c r="C73" s="7">
        <v>242197811.4</v>
      </c>
    </row>
    <row r="74" spans="1:3" ht="12.75">
      <c r="A74" s="31">
        <v>33086</v>
      </c>
      <c r="B74" s="7">
        <v>33187651</v>
      </c>
      <c r="C74" s="7">
        <v>247853773.3</v>
      </c>
    </row>
    <row r="75" spans="1:3" ht="12.75">
      <c r="A75" s="31">
        <v>33117</v>
      </c>
      <c r="B75" s="7">
        <v>33767717</v>
      </c>
      <c r="C75" s="7">
        <v>253315748</v>
      </c>
    </row>
    <row r="76" spans="1:3" ht="12.75">
      <c r="A76" s="31">
        <v>33147</v>
      </c>
      <c r="B76" s="7">
        <v>38986751</v>
      </c>
      <c r="C76" s="7">
        <v>264509931.4</v>
      </c>
    </row>
    <row r="77" spans="1:3" ht="12.75">
      <c r="A77" s="31">
        <v>33178</v>
      </c>
      <c r="B77" s="7">
        <v>43351826</v>
      </c>
      <c r="C77" s="7">
        <v>278329053</v>
      </c>
    </row>
    <row r="78" spans="1:3" ht="12.75">
      <c r="A78" s="31">
        <v>33208</v>
      </c>
      <c r="B78" s="7">
        <v>50958966</v>
      </c>
      <c r="C78" s="7">
        <v>293688650.8</v>
      </c>
    </row>
    <row r="79" spans="1:3" ht="12.75">
      <c r="A79" s="31">
        <v>33239</v>
      </c>
      <c r="B79" s="7">
        <v>46499678</v>
      </c>
      <c r="C79" s="7">
        <v>294245276.4</v>
      </c>
    </row>
    <row r="80" spans="1:3" ht="12.75">
      <c r="A80" s="31">
        <v>33270</v>
      </c>
      <c r="B80" s="7">
        <v>47449447</v>
      </c>
      <c r="C80" s="7">
        <v>303640105.2</v>
      </c>
    </row>
    <row r="81" spans="1:3" ht="12.75">
      <c r="A81" s="31">
        <v>33298</v>
      </c>
      <c r="B81" s="7">
        <v>49337176</v>
      </c>
      <c r="C81" s="7">
        <v>312839297.5</v>
      </c>
    </row>
    <row r="82" spans="1:3" ht="12.75">
      <c r="A82" s="31">
        <v>33329</v>
      </c>
      <c r="B82" s="7">
        <v>50915227</v>
      </c>
      <c r="C82" s="7">
        <v>324386274.4</v>
      </c>
    </row>
    <row r="83" spans="1:3" ht="12.75">
      <c r="A83" s="31">
        <v>33359</v>
      </c>
      <c r="B83" s="7">
        <v>53400232</v>
      </c>
      <c r="C83" s="7">
        <v>335694793.6</v>
      </c>
    </row>
    <row r="84" spans="1:3" ht="12.75">
      <c r="A84" s="31">
        <v>33390</v>
      </c>
      <c r="B84" s="7">
        <v>54194748</v>
      </c>
      <c r="C84" s="7">
        <v>338038069.9</v>
      </c>
    </row>
    <row r="85" spans="1:3" ht="12.75">
      <c r="A85" s="31">
        <v>33420</v>
      </c>
      <c r="B85" s="7">
        <v>52222535</v>
      </c>
      <c r="C85" s="7">
        <v>344761768.2</v>
      </c>
    </row>
    <row r="86" spans="1:3" ht="12.75">
      <c r="A86" s="31">
        <v>33451</v>
      </c>
      <c r="B86" s="7">
        <v>56716695</v>
      </c>
      <c r="C86" s="7">
        <v>351211180</v>
      </c>
    </row>
    <row r="87" spans="1:3" ht="12.75">
      <c r="A87" s="31">
        <v>33482</v>
      </c>
      <c r="B87" s="7">
        <v>64265971</v>
      </c>
      <c r="C87" s="7">
        <v>347526891.7</v>
      </c>
    </row>
    <row r="88" spans="1:3" ht="12.75">
      <c r="A88" s="31">
        <v>33512</v>
      </c>
      <c r="B88" s="7">
        <v>92242680</v>
      </c>
      <c r="C88" s="7">
        <v>361833300</v>
      </c>
    </row>
    <row r="89" spans="1:3" ht="12.75">
      <c r="A89" s="31">
        <v>33543</v>
      </c>
      <c r="B89" s="7">
        <v>99014690</v>
      </c>
      <c r="C89" s="7">
        <v>374633719.7</v>
      </c>
    </row>
    <row r="90" spans="1:3" ht="12.75">
      <c r="A90" s="31">
        <v>33573</v>
      </c>
      <c r="B90" s="7">
        <v>113635550</v>
      </c>
      <c r="C90" s="7">
        <v>386716460.3</v>
      </c>
    </row>
    <row r="91" spans="1:3" ht="12.75">
      <c r="A91" s="31">
        <v>33604</v>
      </c>
      <c r="B91" s="7">
        <v>106564446</v>
      </c>
      <c r="C91" s="7">
        <v>385172597.3</v>
      </c>
    </row>
    <row r="92" spans="1:3" ht="12.75">
      <c r="A92" s="31">
        <v>33635</v>
      </c>
      <c r="B92" s="7">
        <v>104991259</v>
      </c>
      <c r="C92" s="7">
        <v>389320932.7</v>
      </c>
    </row>
    <row r="93" spans="1:3" ht="12.75">
      <c r="A93" s="31">
        <v>33664</v>
      </c>
      <c r="B93" s="7">
        <v>102849442</v>
      </c>
      <c r="C93" s="7">
        <v>389943011.3</v>
      </c>
    </row>
    <row r="94" spans="1:3" ht="12.75">
      <c r="A94" s="31">
        <v>33695</v>
      </c>
      <c r="B94" s="7">
        <v>104888362</v>
      </c>
      <c r="C94" s="7">
        <v>397390338.8</v>
      </c>
    </row>
    <row r="95" spans="1:3" ht="12.75">
      <c r="A95" s="31">
        <v>33725</v>
      </c>
      <c r="B95" s="7">
        <v>109009455</v>
      </c>
      <c r="C95" s="7">
        <v>403524916.9</v>
      </c>
    </row>
    <row r="96" spans="1:3" ht="12.75">
      <c r="A96" s="31">
        <v>33756</v>
      </c>
      <c r="B96" s="7">
        <v>109984259</v>
      </c>
      <c r="C96" s="7">
        <v>402624259</v>
      </c>
    </row>
    <row r="97" spans="1:3" ht="12.75">
      <c r="A97" s="31">
        <v>33786</v>
      </c>
      <c r="B97" s="7">
        <v>109564288</v>
      </c>
      <c r="C97" s="7">
        <v>414875619.6</v>
      </c>
    </row>
    <row r="98" spans="1:3" ht="12.75">
      <c r="A98" s="31">
        <v>33817</v>
      </c>
      <c r="B98" s="7">
        <v>107186849</v>
      </c>
      <c r="C98" s="7">
        <v>408610386.6</v>
      </c>
    </row>
    <row r="99" spans="1:3" ht="12.75">
      <c r="A99" s="31">
        <v>33848</v>
      </c>
      <c r="B99" s="7">
        <v>105678924</v>
      </c>
      <c r="C99" s="7">
        <v>412983263.7</v>
      </c>
    </row>
    <row r="100" spans="1:3" ht="12.75">
      <c r="A100" s="31">
        <v>33878</v>
      </c>
      <c r="B100" s="7">
        <v>116725201</v>
      </c>
      <c r="C100" s="7">
        <v>424346231.5</v>
      </c>
    </row>
    <row r="101" spans="1:3" ht="12.75">
      <c r="A101" s="31">
        <v>33909</v>
      </c>
      <c r="B101" s="7">
        <v>120376602</v>
      </c>
      <c r="C101" s="7">
        <v>436834532.3</v>
      </c>
    </row>
    <row r="102" spans="1:3" ht="12.75">
      <c r="A102" s="31">
        <v>33939</v>
      </c>
      <c r="B102" s="7">
        <v>131732775</v>
      </c>
      <c r="C102" s="7">
        <v>458385099.2</v>
      </c>
    </row>
    <row r="103" spans="1:3" ht="12.75">
      <c r="A103" s="31">
        <v>33970</v>
      </c>
      <c r="B103" s="7">
        <v>125921361</v>
      </c>
      <c r="C103" s="7">
        <v>469133076.5</v>
      </c>
    </row>
    <row r="104" spans="1:3" ht="12.75">
      <c r="A104" s="31">
        <v>34001</v>
      </c>
      <c r="B104" s="7">
        <v>126283697</v>
      </c>
      <c r="C104" s="7">
        <v>474884739.5</v>
      </c>
    </row>
    <row r="105" spans="1:3" ht="12.75">
      <c r="A105" s="31">
        <v>34029</v>
      </c>
      <c r="B105" s="7">
        <v>124417159</v>
      </c>
      <c r="C105" s="7">
        <v>482763574</v>
      </c>
    </row>
    <row r="106" spans="1:3" ht="12.75">
      <c r="A106" s="31">
        <v>34060</v>
      </c>
      <c r="B106" s="7">
        <v>124494574</v>
      </c>
      <c r="C106" s="7">
        <v>494945887.5</v>
      </c>
    </row>
    <row r="107" spans="1:3" ht="12.75">
      <c r="A107" s="31">
        <v>34090</v>
      </c>
      <c r="B107" s="7">
        <v>128193168</v>
      </c>
      <c r="C107" s="7">
        <v>507540867.4</v>
      </c>
    </row>
    <row r="108" spans="1:3" ht="12.75">
      <c r="A108" s="31">
        <v>34121</v>
      </c>
      <c r="B108" s="7">
        <v>130906015</v>
      </c>
      <c r="C108" s="7">
        <v>516770419.1</v>
      </c>
    </row>
    <row r="109" spans="1:3" ht="12.75">
      <c r="A109" s="31">
        <v>34151</v>
      </c>
      <c r="B109" s="7">
        <v>132109404</v>
      </c>
      <c r="C109" s="7">
        <v>525249709.3</v>
      </c>
    </row>
    <row r="110" spans="1:3" ht="12.75">
      <c r="A110" s="31">
        <v>34182</v>
      </c>
      <c r="B110" s="7">
        <v>130677665</v>
      </c>
      <c r="C110" s="7">
        <v>527849957</v>
      </c>
    </row>
    <row r="111" spans="1:3" ht="12.75">
      <c r="A111" s="31">
        <v>34213</v>
      </c>
      <c r="B111" s="7">
        <v>131300992</v>
      </c>
      <c r="C111" s="7">
        <v>535088120.1</v>
      </c>
    </row>
    <row r="112" spans="1:3" ht="12.75">
      <c r="A112" s="31">
        <v>34243</v>
      </c>
      <c r="B112" s="7">
        <v>134862001</v>
      </c>
      <c r="C112" s="7">
        <v>544386308.3</v>
      </c>
    </row>
    <row r="113" spans="1:3" ht="12.75">
      <c r="A113" s="31">
        <v>34274</v>
      </c>
      <c r="B113" s="7">
        <v>137851027</v>
      </c>
      <c r="C113" s="7">
        <v>549998394.1</v>
      </c>
    </row>
    <row r="114" spans="1:3" ht="12.75">
      <c r="A114" s="31">
        <v>34304</v>
      </c>
      <c r="B114" s="7">
        <v>157046723</v>
      </c>
      <c r="C114" s="7">
        <v>580104425</v>
      </c>
    </row>
    <row r="115" spans="1:3" ht="12.75">
      <c r="A115" s="31">
        <v>34335</v>
      </c>
      <c r="B115" s="7">
        <v>151806822</v>
      </c>
      <c r="C115" s="7">
        <v>585408795.2</v>
      </c>
    </row>
    <row r="116" spans="1:3" ht="12.75">
      <c r="A116" s="31">
        <v>34366</v>
      </c>
      <c r="B116" s="7">
        <v>150928567</v>
      </c>
      <c r="C116" s="7">
        <v>599467922.9</v>
      </c>
    </row>
    <row r="117" spans="1:3" ht="12.75">
      <c r="A117" s="31">
        <v>34394</v>
      </c>
      <c r="B117" s="7">
        <v>149959703</v>
      </c>
      <c r="C117" s="7">
        <v>606044278.2</v>
      </c>
    </row>
    <row r="118" spans="1:3" ht="12.75">
      <c r="A118" s="31">
        <v>34425</v>
      </c>
      <c r="B118" s="7">
        <v>143411158</v>
      </c>
      <c r="C118" s="7">
        <v>588491873.7</v>
      </c>
    </row>
    <row r="119" spans="1:3" ht="12.75">
      <c r="A119" s="31">
        <v>34455</v>
      </c>
      <c r="B119" s="7">
        <v>144663410</v>
      </c>
      <c r="C119" s="7">
        <v>598804655.5</v>
      </c>
    </row>
    <row r="120" spans="1:3" ht="12.75">
      <c r="A120" s="31">
        <v>34486</v>
      </c>
      <c r="B120" s="7">
        <v>145862730</v>
      </c>
      <c r="C120" s="7">
        <v>607664916.3</v>
      </c>
    </row>
    <row r="121" spans="1:3" ht="12.75">
      <c r="A121" s="31">
        <v>34516</v>
      </c>
      <c r="B121" s="7">
        <v>146132380</v>
      </c>
      <c r="C121" s="7">
        <v>618154808.2</v>
      </c>
    </row>
    <row r="122" spans="1:3" ht="12.75">
      <c r="A122" s="31">
        <v>34547</v>
      </c>
      <c r="B122" s="7">
        <v>143984532</v>
      </c>
      <c r="C122" s="7">
        <v>628354581.9</v>
      </c>
    </row>
    <row r="123" spans="1:3" ht="12.75">
      <c r="A123" s="31">
        <v>34578</v>
      </c>
      <c r="B123" s="7">
        <v>144230158</v>
      </c>
      <c r="C123" s="7">
        <v>640788186.7</v>
      </c>
    </row>
    <row r="124" spans="1:3" ht="12.75">
      <c r="A124" s="31">
        <v>34608</v>
      </c>
      <c r="B124" s="7">
        <v>146117260</v>
      </c>
      <c r="C124" s="7">
        <v>650819722.5</v>
      </c>
    </row>
    <row r="125" spans="1:3" ht="12.75">
      <c r="A125" s="31">
        <v>34639</v>
      </c>
      <c r="B125" s="7">
        <v>152511658</v>
      </c>
      <c r="C125" s="7">
        <v>656035911.4</v>
      </c>
    </row>
    <row r="126" spans="1:3" ht="12.75">
      <c r="A126" s="31">
        <v>34669</v>
      </c>
      <c r="B126" s="7">
        <v>163815904</v>
      </c>
      <c r="C126" s="7">
        <v>724055543.5</v>
      </c>
    </row>
    <row r="127" spans="1:3" ht="12.75">
      <c r="A127" s="31">
        <v>34700</v>
      </c>
      <c r="B127" s="7">
        <v>144685439</v>
      </c>
      <c r="C127" s="7">
        <v>718079841.5</v>
      </c>
    </row>
    <row r="128" spans="1:3" ht="12.75">
      <c r="A128" s="31">
        <v>34731</v>
      </c>
      <c r="B128" s="7">
        <v>138093959</v>
      </c>
      <c r="C128" s="7">
        <v>708896595.1</v>
      </c>
    </row>
    <row r="129" spans="1:3" ht="12.75">
      <c r="A129" s="31">
        <v>34759</v>
      </c>
      <c r="B129" s="7">
        <v>128832393</v>
      </c>
      <c r="C129" s="7">
        <v>732318038.5</v>
      </c>
    </row>
    <row r="130" spans="1:3" ht="12.75">
      <c r="A130" s="31">
        <v>34790</v>
      </c>
      <c r="B130" s="7">
        <v>125808463</v>
      </c>
      <c r="C130" s="7">
        <v>713786253</v>
      </c>
    </row>
    <row r="131" spans="1:3" ht="12.75">
      <c r="A131" s="31">
        <v>34820</v>
      </c>
      <c r="B131" s="7">
        <v>126314945</v>
      </c>
      <c r="C131" s="7">
        <v>739197221.8</v>
      </c>
    </row>
    <row r="132" spans="1:3" ht="12.75">
      <c r="A132" s="31">
        <v>34851</v>
      </c>
      <c r="B132" s="7">
        <v>128234014</v>
      </c>
      <c r="C132" s="7">
        <v>745892448.5</v>
      </c>
    </row>
    <row r="133" spans="1:3" ht="12.75">
      <c r="A133" s="31">
        <v>34881</v>
      </c>
      <c r="B133" s="7">
        <v>133102217</v>
      </c>
      <c r="C133" s="7">
        <v>748377940.4</v>
      </c>
    </row>
    <row r="134" spans="1:3" ht="12.75">
      <c r="A134" s="31">
        <v>34912</v>
      </c>
      <c r="B134" s="7">
        <v>132852879</v>
      </c>
      <c r="C134" s="7">
        <v>760112115.8</v>
      </c>
    </row>
    <row r="135" spans="1:3" ht="12.75">
      <c r="A135" s="31">
        <v>34943</v>
      </c>
      <c r="B135" s="7">
        <v>135263950</v>
      </c>
      <c r="C135" s="7">
        <v>767647427.8</v>
      </c>
    </row>
    <row r="136" spans="1:3" ht="12.75">
      <c r="A136" s="31">
        <v>34973</v>
      </c>
      <c r="B136" s="7">
        <v>142980663</v>
      </c>
      <c r="C136" s="7">
        <v>799329584.1</v>
      </c>
    </row>
    <row r="137" spans="1:3" ht="12.75">
      <c r="A137" s="31">
        <v>35004</v>
      </c>
      <c r="B137" s="7">
        <v>149977213</v>
      </c>
      <c r="C137" s="7">
        <v>824919147.8</v>
      </c>
    </row>
    <row r="138" spans="1:3" ht="12.75">
      <c r="A138" s="31">
        <v>35034</v>
      </c>
      <c r="B138" s="7">
        <v>171641773</v>
      </c>
      <c r="C138" s="7">
        <v>869211929.7</v>
      </c>
    </row>
    <row r="139" spans="1:3" ht="12.75">
      <c r="A139" s="31">
        <v>35065</v>
      </c>
      <c r="B139" s="7">
        <v>164646328</v>
      </c>
      <c r="C139" s="7">
        <v>880791374.2</v>
      </c>
    </row>
    <row r="140" spans="1:3" ht="12.75">
      <c r="A140" s="31">
        <v>35096</v>
      </c>
      <c r="B140" s="7">
        <v>166415710</v>
      </c>
      <c r="C140" s="7">
        <v>887339054.1</v>
      </c>
    </row>
    <row r="141" spans="1:3" ht="12.75">
      <c r="A141" s="31">
        <v>35125</v>
      </c>
      <c r="B141" s="7">
        <v>172326184</v>
      </c>
      <c r="C141" s="7">
        <v>913201432.5</v>
      </c>
    </row>
    <row r="142" spans="1:3" ht="12.75">
      <c r="A142" s="31">
        <v>35156</v>
      </c>
      <c r="B142" s="7">
        <v>174278059</v>
      </c>
      <c r="C142" s="7">
        <v>933520436.1</v>
      </c>
    </row>
    <row r="143" spans="1:3" ht="12.75">
      <c r="A143" s="31">
        <v>35186</v>
      </c>
      <c r="B143" s="7">
        <v>179958385</v>
      </c>
      <c r="C143" s="7">
        <v>955556261.6</v>
      </c>
    </row>
    <row r="144" spans="1:3" ht="12.75">
      <c r="A144" s="31">
        <v>35217</v>
      </c>
      <c r="B144" s="7">
        <v>186763642</v>
      </c>
      <c r="C144" s="7">
        <v>966058306.2</v>
      </c>
    </row>
    <row r="145" spans="1:3" ht="12.75">
      <c r="A145" s="31">
        <v>35247</v>
      </c>
      <c r="B145" s="7">
        <v>188996330</v>
      </c>
      <c r="C145" s="7">
        <v>985067224.2</v>
      </c>
    </row>
    <row r="146" spans="1:3" ht="12.75">
      <c r="A146" s="31">
        <v>35278</v>
      </c>
      <c r="B146" s="7">
        <v>189094573</v>
      </c>
      <c r="C146" s="7">
        <v>995557480.7</v>
      </c>
    </row>
    <row r="147" spans="1:3" ht="12.75">
      <c r="A147" s="31">
        <v>35309</v>
      </c>
      <c r="B147" s="7">
        <v>197632138</v>
      </c>
      <c r="C147" s="7">
        <v>1022484688.1</v>
      </c>
    </row>
    <row r="148" spans="1:3" ht="12.75">
      <c r="A148" s="31">
        <v>35339</v>
      </c>
      <c r="B148" s="7">
        <v>200322278</v>
      </c>
      <c r="C148" s="7">
        <v>1052136087.4</v>
      </c>
    </row>
    <row r="149" spans="1:3" ht="12.75">
      <c r="A149" s="31">
        <v>35370</v>
      </c>
      <c r="B149" s="7">
        <v>212751512</v>
      </c>
      <c r="C149" s="7">
        <v>1066012018.5</v>
      </c>
    </row>
    <row r="150" spans="1:3" ht="12.75">
      <c r="A150" s="31">
        <v>35400</v>
      </c>
      <c r="B150" s="7">
        <v>245258434</v>
      </c>
      <c r="C150" s="7">
        <v>1116076821</v>
      </c>
    </row>
    <row r="151" spans="1:3" ht="12.75">
      <c r="A151" s="31">
        <v>35431</v>
      </c>
      <c r="B151" s="7">
        <v>233515995.19</v>
      </c>
      <c r="C151" s="7">
        <v>1117169320.23</v>
      </c>
    </row>
    <row r="152" spans="1:3" ht="12.75">
      <c r="A152" s="31">
        <v>35462</v>
      </c>
      <c r="B152" s="7">
        <v>235908144.83</v>
      </c>
      <c r="C152" s="7">
        <v>1130275933.24</v>
      </c>
    </row>
    <row r="153" spans="1:3" ht="12.75">
      <c r="A153" s="31">
        <v>35490</v>
      </c>
      <c r="B153" s="7">
        <v>246606118.53</v>
      </c>
      <c r="C153" s="7">
        <v>1162450686.22</v>
      </c>
    </row>
    <row r="154" spans="1:3" ht="12.75">
      <c r="A154" s="31">
        <v>35521</v>
      </c>
      <c r="B154" s="7">
        <v>246028630.81</v>
      </c>
      <c r="C154" s="7">
        <v>1182865719.67</v>
      </c>
    </row>
    <row r="155" spans="1:3" ht="12.75">
      <c r="A155" s="31">
        <v>35551</v>
      </c>
      <c r="B155" s="7">
        <v>254957664.74</v>
      </c>
      <c r="C155" s="7">
        <v>1215469815.2</v>
      </c>
    </row>
    <row r="156" spans="1:3" ht="12.75">
      <c r="A156" s="31">
        <v>35582</v>
      </c>
      <c r="B156" s="7">
        <v>264830281.22</v>
      </c>
      <c r="C156" s="7">
        <v>1241207109.7</v>
      </c>
    </row>
    <row r="157" spans="1:3" ht="12.75">
      <c r="A157" s="31">
        <v>35612</v>
      </c>
      <c r="B157" s="7">
        <v>270704148.85</v>
      </c>
      <c r="C157" s="7">
        <v>1255930274.38</v>
      </c>
    </row>
    <row r="158" spans="1:3" ht="12.75">
      <c r="A158" s="31">
        <v>35643</v>
      </c>
      <c r="B158" s="7">
        <v>275554335.75</v>
      </c>
      <c r="C158" s="7">
        <v>1279877078.35</v>
      </c>
    </row>
    <row r="159" spans="1:3" ht="12.75">
      <c r="A159" s="31">
        <v>35674</v>
      </c>
      <c r="B159" s="7">
        <v>274378173.65</v>
      </c>
      <c r="C159" s="7">
        <v>1293971494.97</v>
      </c>
    </row>
    <row r="160" spans="1:3" ht="12.75">
      <c r="A160" s="31">
        <v>35704</v>
      </c>
      <c r="B160" s="7">
        <v>282528332.53</v>
      </c>
      <c r="C160" s="7">
        <v>1334599797.43</v>
      </c>
    </row>
    <row r="161" spans="1:3" ht="12.75">
      <c r="A161" s="31">
        <v>35735</v>
      </c>
      <c r="B161" s="7">
        <v>298437880.92</v>
      </c>
      <c r="C161" s="7">
        <v>1360317995.6</v>
      </c>
    </row>
    <row r="162" spans="1:3" ht="12.75">
      <c r="A162" s="31">
        <v>35765</v>
      </c>
      <c r="B162" s="7">
        <v>325760011.33</v>
      </c>
      <c r="C162" s="7">
        <v>1400371600.12</v>
      </c>
    </row>
    <row r="163" spans="1:3" ht="12.75">
      <c r="A163" s="31">
        <v>35796</v>
      </c>
      <c r="B163" s="7">
        <v>308388142.95</v>
      </c>
      <c r="C163" s="7">
        <v>1415662564.15</v>
      </c>
    </row>
    <row r="164" spans="1:3" ht="12.75">
      <c r="A164" s="31">
        <v>35827</v>
      </c>
      <c r="B164" s="7">
        <v>309189982.16</v>
      </c>
      <c r="C164" s="7">
        <v>1441145257.4</v>
      </c>
    </row>
    <row r="165" spans="1:3" ht="12.75">
      <c r="A165" s="31">
        <v>35855</v>
      </c>
      <c r="B165" s="7">
        <v>312466113.05</v>
      </c>
      <c r="C165" s="7">
        <v>1469627615.58</v>
      </c>
    </row>
    <row r="166" spans="1:3" ht="12.75">
      <c r="A166" s="31">
        <v>35886</v>
      </c>
      <c r="B166" s="7">
        <v>310436789.33</v>
      </c>
      <c r="C166" s="7">
        <v>1484420521.85</v>
      </c>
    </row>
    <row r="167" spans="1:3" ht="12.75">
      <c r="A167" s="31">
        <v>35916</v>
      </c>
      <c r="B167" s="7">
        <v>322027714</v>
      </c>
      <c r="C167" s="7">
        <v>1530695501.74</v>
      </c>
    </row>
    <row r="168" spans="1:3" ht="12.75">
      <c r="A168" s="31">
        <v>35947</v>
      </c>
      <c r="B168" s="7">
        <v>326365527</v>
      </c>
      <c r="C168" s="7">
        <v>1549120549.17</v>
      </c>
    </row>
    <row r="169" spans="1:3" ht="12.75">
      <c r="A169" s="31">
        <v>35977</v>
      </c>
      <c r="B169" s="7">
        <v>328580344</v>
      </c>
      <c r="C169" s="7">
        <v>1569399232.75</v>
      </c>
    </row>
    <row r="170" spans="1:3" ht="12.75">
      <c r="A170" s="31">
        <v>36008</v>
      </c>
      <c r="B170" s="7">
        <v>334701274</v>
      </c>
      <c r="C170" s="7">
        <v>1593372938.87</v>
      </c>
    </row>
    <row r="171" spans="1:3" ht="12.75">
      <c r="A171" s="31">
        <v>36039</v>
      </c>
      <c r="B171" s="7">
        <v>326752443</v>
      </c>
      <c r="C171" s="7">
        <v>1628792337.11</v>
      </c>
    </row>
    <row r="172" spans="1:3" ht="12.75">
      <c r="A172" s="31">
        <v>36069</v>
      </c>
      <c r="B172" s="7">
        <v>334024703</v>
      </c>
      <c r="C172" s="7">
        <v>1660289147.56</v>
      </c>
    </row>
    <row r="173" spans="1:3" ht="12.75">
      <c r="A173" s="31">
        <v>36100</v>
      </c>
      <c r="B173" s="7">
        <v>349236679</v>
      </c>
      <c r="C173" s="7">
        <v>1697504686.26</v>
      </c>
    </row>
    <row r="174" spans="1:3" ht="12.75">
      <c r="A174" s="31">
        <v>36130</v>
      </c>
      <c r="B174" s="7">
        <v>388240292.57</v>
      </c>
      <c r="C174" s="7">
        <v>1775643991.41</v>
      </c>
    </row>
    <row r="175" spans="1:3" ht="12.75">
      <c r="A175" s="31">
        <v>36161</v>
      </c>
      <c r="B175" s="7">
        <v>367925605</v>
      </c>
      <c r="C175" s="7">
        <v>1771281511.95</v>
      </c>
    </row>
    <row r="176" spans="1:3" ht="12.75">
      <c r="A176" s="31">
        <v>36192</v>
      </c>
      <c r="B176" s="7">
        <v>365724168</v>
      </c>
      <c r="C176" s="7">
        <v>1810682015.21</v>
      </c>
    </row>
    <row r="177" spans="1:3" ht="12.75">
      <c r="A177" s="31">
        <v>36220</v>
      </c>
      <c r="B177" s="7">
        <v>366584451</v>
      </c>
      <c r="C177" s="7">
        <v>1855438325.18</v>
      </c>
    </row>
    <row r="178" spans="1:3" ht="12.75">
      <c r="A178" s="31">
        <v>36251</v>
      </c>
      <c r="B178" s="7">
        <v>365155013</v>
      </c>
      <c r="C178" s="7">
        <v>1850030244.8</v>
      </c>
    </row>
    <row r="179" spans="1:3" ht="12.75">
      <c r="A179" s="31">
        <v>36281</v>
      </c>
      <c r="B179" s="7">
        <v>383052814</v>
      </c>
      <c r="C179" s="7">
        <v>1901904021.02</v>
      </c>
    </row>
    <row r="180" spans="1:3" ht="12.75">
      <c r="A180" s="31">
        <v>36312</v>
      </c>
      <c r="B180" s="7">
        <v>384307827</v>
      </c>
      <c r="C180" s="7">
        <v>1915453729.88</v>
      </c>
    </row>
    <row r="181" spans="1:3" ht="12.75">
      <c r="A181" s="31">
        <v>36342</v>
      </c>
      <c r="B181" s="7">
        <v>390229271</v>
      </c>
      <c r="C181" s="7">
        <v>1959923195.34</v>
      </c>
    </row>
    <row r="182" spans="1:3" ht="12.75">
      <c r="A182" s="31">
        <v>36373</v>
      </c>
      <c r="B182" s="7">
        <v>394185781</v>
      </c>
      <c r="C182" s="7">
        <v>1977719363.29</v>
      </c>
    </row>
    <row r="183" spans="1:3" ht="12.75">
      <c r="A183" s="31">
        <v>36404</v>
      </c>
      <c r="B183" s="7">
        <v>399178250</v>
      </c>
      <c r="C183" s="7">
        <v>2013048518.73</v>
      </c>
    </row>
    <row r="184" spans="1:3" ht="12.75">
      <c r="A184" s="31">
        <v>36434</v>
      </c>
      <c r="B184" s="7">
        <v>412390991</v>
      </c>
      <c r="C184" s="7">
        <v>2036728073.09</v>
      </c>
    </row>
    <row r="185" spans="1:3" ht="12.75">
      <c r="A185" s="31">
        <v>36465</v>
      </c>
      <c r="B185" s="7">
        <v>426010844</v>
      </c>
      <c r="C185" s="7">
        <v>2082269477.2</v>
      </c>
    </row>
    <row r="186" spans="1:3" ht="12.75">
      <c r="A186" s="31">
        <v>36495</v>
      </c>
      <c r="B186" s="7">
        <v>489943401</v>
      </c>
      <c r="C186" s="7">
        <v>2121261048.27</v>
      </c>
    </row>
    <row r="187" spans="1:3" ht="12.75">
      <c r="A187" s="31">
        <v>36526</v>
      </c>
      <c r="B187" s="7">
        <v>451515995</v>
      </c>
      <c r="C187" s="7">
        <v>2140236336.7</v>
      </c>
    </row>
    <row r="188" spans="1:3" ht="12.75">
      <c r="A188" s="31">
        <v>36557</v>
      </c>
      <c r="B188" s="7">
        <v>446193162</v>
      </c>
      <c r="C188" s="7">
        <v>2160699546.96</v>
      </c>
    </row>
    <row r="189" spans="1:3" ht="12.75">
      <c r="A189" s="31">
        <v>36586</v>
      </c>
      <c r="B189" s="7">
        <v>454976708</v>
      </c>
      <c r="C189" s="7">
        <v>2195231133.41</v>
      </c>
    </row>
    <row r="190" spans="1:3" ht="12.75">
      <c r="A190" s="31">
        <v>36617</v>
      </c>
      <c r="B190" s="7">
        <v>457850684</v>
      </c>
      <c r="C190" s="7">
        <v>2220467775.46</v>
      </c>
    </row>
    <row r="191" spans="1:3" ht="12.75">
      <c r="A191" s="31">
        <v>36647</v>
      </c>
      <c r="B191" s="7">
        <v>463893571</v>
      </c>
      <c r="C191" s="7">
        <v>2243890777.31</v>
      </c>
    </row>
    <row r="192" spans="1:3" ht="12.75">
      <c r="A192" s="31">
        <v>36678</v>
      </c>
      <c r="B192" s="7">
        <v>486757934.97</v>
      </c>
      <c r="C192" s="7">
        <v>2274629063.26</v>
      </c>
    </row>
    <row r="193" spans="1:3" ht="12.75">
      <c r="A193" s="31">
        <v>36708</v>
      </c>
      <c r="B193" s="7">
        <v>487734713</v>
      </c>
      <c r="C193" s="7">
        <v>2310100158.04</v>
      </c>
    </row>
    <row r="194" spans="1:3" ht="12.75">
      <c r="A194" s="31">
        <v>36739</v>
      </c>
      <c r="B194" s="7">
        <v>477009880</v>
      </c>
      <c r="C194" s="7">
        <v>2307083885.29</v>
      </c>
    </row>
    <row r="195" spans="1:3" ht="12.75">
      <c r="A195" s="31">
        <v>36770</v>
      </c>
      <c r="B195" s="7">
        <v>483268293</v>
      </c>
      <c r="C195" s="7">
        <v>2356058854.75</v>
      </c>
    </row>
    <row r="196" spans="1:3" ht="12.75">
      <c r="A196" s="31">
        <v>36800</v>
      </c>
      <c r="B196" s="7">
        <v>484286856</v>
      </c>
      <c r="C196" s="7">
        <v>2384712833.53</v>
      </c>
    </row>
    <row r="197" spans="1:3" ht="12.75">
      <c r="A197" s="31">
        <v>36831</v>
      </c>
      <c r="B197" s="7">
        <v>510799609</v>
      </c>
      <c r="C197" s="7">
        <v>2415261639.3</v>
      </c>
    </row>
    <row r="198" spans="1:3" ht="12.75">
      <c r="A198" s="31">
        <v>36861</v>
      </c>
      <c r="B198" s="7">
        <v>565014443</v>
      </c>
      <c r="C198" s="7">
        <v>2415814015.7</v>
      </c>
    </row>
    <row r="199" spans="1:3" ht="12.75">
      <c r="A199" s="31">
        <v>36892</v>
      </c>
      <c r="B199" s="7">
        <v>525060432</v>
      </c>
      <c r="C199" s="7">
        <v>2418707697.99</v>
      </c>
    </row>
    <row r="200" spans="1:3" ht="12.75">
      <c r="A200" s="31">
        <v>36923</v>
      </c>
      <c r="B200" s="7">
        <v>517397662</v>
      </c>
      <c r="C200" s="7">
        <v>2462816947.5</v>
      </c>
    </row>
    <row r="201" spans="1:3" ht="12.75">
      <c r="A201" s="31">
        <v>36951</v>
      </c>
      <c r="B201" s="7">
        <v>509872620</v>
      </c>
      <c r="C201" s="7">
        <v>2500427117.1</v>
      </c>
    </row>
    <row r="202" spans="1:3" ht="12.75">
      <c r="A202" s="31">
        <v>36982</v>
      </c>
      <c r="B202" s="7">
        <v>512197441</v>
      </c>
      <c r="C202" s="7">
        <v>2514923745.9</v>
      </c>
    </row>
    <row r="203" spans="1:3" ht="12.75">
      <c r="A203" s="31">
        <v>37012</v>
      </c>
      <c r="B203" s="7">
        <v>515112570</v>
      </c>
      <c r="C203" s="7">
        <v>2537980689.2</v>
      </c>
    </row>
    <row r="204" spans="1:3" ht="12.75">
      <c r="A204" s="31">
        <v>37043</v>
      </c>
      <c r="B204" s="7">
        <v>531278594</v>
      </c>
      <c r="C204" s="7">
        <v>2559631795.9</v>
      </c>
    </row>
    <row r="205" spans="1:3" ht="12.75">
      <c r="A205" s="31">
        <v>37073</v>
      </c>
      <c r="B205" s="7">
        <v>535855643</v>
      </c>
      <c r="C205" s="7">
        <v>2589424247.3</v>
      </c>
    </row>
    <row r="206" spans="1:3" ht="12.75">
      <c r="A206" s="31">
        <v>37104</v>
      </c>
      <c r="B206" s="7">
        <v>546840316</v>
      </c>
      <c r="C206" s="7">
        <v>2655767417.3</v>
      </c>
    </row>
    <row r="207" spans="1:3" ht="12.75">
      <c r="A207" s="31">
        <v>37135</v>
      </c>
      <c r="B207" s="7">
        <v>578985938</v>
      </c>
      <c r="C207" s="7">
        <v>2684321300.5</v>
      </c>
    </row>
    <row r="208" spans="1:3" ht="12.75">
      <c r="A208" s="31">
        <v>37165</v>
      </c>
      <c r="B208" s="7">
        <v>577592445</v>
      </c>
      <c r="C208" s="7">
        <v>2711280529.3</v>
      </c>
    </row>
    <row r="209" spans="1:3" ht="12.75">
      <c r="A209" s="31">
        <v>37196</v>
      </c>
      <c r="B209" s="7">
        <v>610435066</v>
      </c>
      <c r="C209" s="7">
        <v>2767297057.5</v>
      </c>
    </row>
    <row r="210" spans="1:3" ht="12.75">
      <c r="A210" s="31">
        <v>37226</v>
      </c>
      <c r="B210" s="7">
        <v>680706015</v>
      </c>
      <c r="C210" s="7">
        <v>2809003971</v>
      </c>
    </row>
    <row r="211" spans="1:3" ht="12.75">
      <c r="A211" s="31">
        <v>37257</v>
      </c>
      <c r="B211" s="7">
        <v>633980759</v>
      </c>
      <c r="C211" s="7">
        <v>2778604793</v>
      </c>
    </row>
    <row r="212" spans="1:3" ht="12.75">
      <c r="A212" s="31">
        <v>37288</v>
      </c>
      <c r="B212" s="7">
        <v>627630561</v>
      </c>
      <c r="C212" s="7">
        <v>2805080468.5</v>
      </c>
    </row>
    <row r="213" spans="1:3" ht="12.75">
      <c r="A213" s="31">
        <v>37316</v>
      </c>
      <c r="B213" s="7">
        <v>642843092</v>
      </c>
      <c r="C213" s="7">
        <v>2844033324.9</v>
      </c>
    </row>
    <row r="214" spans="1:3" ht="12.75">
      <c r="A214" s="31">
        <v>37347</v>
      </c>
      <c r="B214" s="7">
        <v>630090285</v>
      </c>
      <c r="C214" s="7">
        <v>2846140458.4</v>
      </c>
    </row>
    <row r="215" spans="1:3" ht="12.75">
      <c r="A215" s="31">
        <v>37377</v>
      </c>
      <c r="B215" s="7">
        <v>633139015</v>
      </c>
      <c r="C215" s="7">
        <v>2851754486.9</v>
      </c>
    </row>
    <row r="216" spans="1:3" ht="12.75">
      <c r="A216" s="31">
        <v>37408</v>
      </c>
      <c r="B216" s="7">
        <v>653871974</v>
      </c>
      <c r="C216" s="7">
        <v>2898346436.1</v>
      </c>
    </row>
    <row r="217" spans="1:3" ht="12.75">
      <c r="A217" s="31">
        <v>37438</v>
      </c>
      <c r="B217" s="7">
        <v>650614617</v>
      </c>
      <c r="C217" s="7">
        <v>2902146794</v>
      </c>
    </row>
    <row r="218" spans="1:3" ht="12.75">
      <c r="A218" s="31">
        <v>37469</v>
      </c>
      <c r="B218" s="7">
        <v>647838260</v>
      </c>
      <c r="C218" s="7">
        <v>2892899864.5</v>
      </c>
    </row>
    <row r="219" spans="1:3" ht="12.75">
      <c r="A219" s="31">
        <v>37500</v>
      </c>
      <c r="B219" s="7">
        <v>654304326</v>
      </c>
      <c r="C219" s="7">
        <v>2918135365</v>
      </c>
    </row>
    <row r="220" spans="1:3" ht="12.75">
      <c r="A220" s="31">
        <v>37530</v>
      </c>
      <c r="B220" s="7">
        <v>652211522</v>
      </c>
      <c r="C220" s="7">
        <v>2940261013.3</v>
      </c>
    </row>
    <row r="221" spans="1:3" ht="12.75">
      <c r="A221" s="31">
        <v>37561</v>
      </c>
      <c r="B221" s="7">
        <v>679872215</v>
      </c>
      <c r="C221" s="7">
        <v>3007450489</v>
      </c>
    </row>
    <row r="222" spans="1:3" ht="12.75">
      <c r="A222" s="31">
        <v>37591</v>
      </c>
      <c r="B222" s="7">
        <v>766485735</v>
      </c>
      <c r="C222" s="7">
        <v>3096918592.25</v>
      </c>
    </row>
    <row r="223" spans="1:3" ht="12.75">
      <c r="A223" s="31">
        <v>37622</v>
      </c>
      <c r="B223" s="7">
        <v>719992882</v>
      </c>
      <c r="C223" s="7">
        <v>3107475062.3</v>
      </c>
    </row>
    <row r="224" spans="1:3" ht="12.75">
      <c r="A224" s="31">
        <v>37653</v>
      </c>
      <c r="B224" s="7">
        <v>707634157</v>
      </c>
      <c r="C224" s="7">
        <v>3088004754.9</v>
      </c>
    </row>
    <row r="225" spans="1:3" ht="12.75">
      <c r="A225" s="31">
        <v>37681</v>
      </c>
      <c r="B225" s="7">
        <v>714637571</v>
      </c>
      <c r="C225" s="7">
        <v>3116582006.4</v>
      </c>
    </row>
    <row r="226" spans="1:3" ht="12.75">
      <c r="A226" s="31">
        <v>37712</v>
      </c>
      <c r="B226" s="7">
        <v>703141582.7</v>
      </c>
      <c r="C226" s="7">
        <v>3115147878.17</v>
      </c>
    </row>
    <row r="227" spans="1:3" ht="12.75">
      <c r="A227" s="31">
        <v>37742</v>
      </c>
      <c r="B227" s="7">
        <v>712153994.48</v>
      </c>
      <c r="C227" s="7">
        <v>3166063927.88</v>
      </c>
    </row>
    <row r="228" spans="1:3" ht="12.75">
      <c r="A228" s="31">
        <v>37773</v>
      </c>
      <c r="B228" s="7">
        <v>727772914.28</v>
      </c>
      <c r="C228" s="7">
        <v>3194462770.45</v>
      </c>
    </row>
    <row r="229" spans="1:3" ht="12.75">
      <c r="A229" s="31">
        <v>37803</v>
      </c>
      <c r="B229" s="7">
        <v>722778124.52</v>
      </c>
      <c r="C229" s="7">
        <v>3257106244.4</v>
      </c>
    </row>
    <row r="230" spans="1:3" ht="12.75">
      <c r="A230" s="31">
        <v>37834</v>
      </c>
      <c r="B230" s="7">
        <v>720469170.85</v>
      </c>
      <c r="C230" s="7">
        <v>3262525696.32</v>
      </c>
    </row>
    <row r="231" spans="1:3" ht="12.75">
      <c r="A231" s="31">
        <v>37865</v>
      </c>
      <c r="B231" s="7">
        <v>723613070.8</v>
      </c>
      <c r="C231" s="7">
        <v>3284592176.27</v>
      </c>
    </row>
    <row r="232" spans="1:3" ht="12.75">
      <c r="A232" s="31">
        <v>37895</v>
      </c>
      <c r="B232" s="7">
        <v>731543411.82</v>
      </c>
      <c r="C232" s="7">
        <v>3310469702.21</v>
      </c>
    </row>
    <row r="233" spans="1:3" ht="12.75">
      <c r="A233" s="31">
        <v>37926</v>
      </c>
      <c r="B233" s="7">
        <v>765938831.56</v>
      </c>
      <c r="C233" s="7">
        <v>3379815830.12</v>
      </c>
    </row>
    <row r="234" spans="1:3" ht="12.75">
      <c r="A234" s="31">
        <v>37956</v>
      </c>
      <c r="B234" s="7">
        <v>857691506.77</v>
      </c>
      <c r="C234" s="7">
        <v>3487025781.94</v>
      </c>
    </row>
    <row r="235" spans="1:3" ht="12.75">
      <c r="A235" s="31">
        <v>37987</v>
      </c>
      <c r="B235" s="7">
        <v>812256167.51</v>
      </c>
      <c r="C235" s="7">
        <v>3485435080.67</v>
      </c>
    </row>
    <row r="236" spans="1:3" ht="12.75">
      <c r="A236" s="31">
        <v>38018</v>
      </c>
      <c r="B236" s="7">
        <v>804702418.6</v>
      </c>
      <c r="C236" s="7">
        <v>3474344784.64</v>
      </c>
    </row>
    <row r="237" spans="1:3" ht="12.75">
      <c r="A237" s="31">
        <v>38047</v>
      </c>
      <c r="B237" s="7">
        <v>797111650.94</v>
      </c>
      <c r="C237" s="7">
        <v>3581349522.19</v>
      </c>
    </row>
    <row r="238" spans="1:3" ht="12.75">
      <c r="A238" s="31">
        <v>38078</v>
      </c>
      <c r="B238" s="7">
        <v>800018044.62</v>
      </c>
      <c r="C238" s="7">
        <v>3573684027.43</v>
      </c>
    </row>
    <row r="239" spans="1:3" ht="12.75">
      <c r="A239" s="31">
        <v>38108</v>
      </c>
      <c r="B239" s="7">
        <v>817000338.32</v>
      </c>
      <c r="C239" s="7">
        <v>3557105979.28</v>
      </c>
    </row>
    <row r="240" spans="1:3" ht="12.75">
      <c r="A240" s="31">
        <v>38139</v>
      </c>
      <c r="B240" s="7">
        <v>849826761.37</v>
      </c>
      <c r="C240" s="7">
        <v>3624017794.06</v>
      </c>
    </row>
    <row r="241" spans="1:3" ht="12.75">
      <c r="A241" s="31">
        <v>38169</v>
      </c>
      <c r="B241" s="7">
        <v>830903673.45</v>
      </c>
      <c r="C241" s="7">
        <v>3619531151.47</v>
      </c>
    </row>
    <row r="242" spans="1:3" ht="12.75">
      <c r="A242" s="31">
        <v>38200</v>
      </c>
      <c r="B242" s="7">
        <v>824782510.54</v>
      </c>
      <c r="C242" s="7">
        <v>3612109294.36</v>
      </c>
    </row>
    <row r="243" spans="1:3" ht="12.75">
      <c r="A243" s="31">
        <v>38231</v>
      </c>
      <c r="B243" s="7">
        <v>832754978.23</v>
      </c>
      <c r="C243" s="7">
        <v>3671612719.3</v>
      </c>
    </row>
    <row r="244" spans="1:3" ht="12.75">
      <c r="A244" s="31">
        <v>38261</v>
      </c>
      <c r="B244" s="7">
        <v>845138825.71</v>
      </c>
      <c r="C244" s="7">
        <v>3739930398.15</v>
      </c>
    </row>
    <row r="245" spans="1:3" ht="12.75">
      <c r="A245" s="31">
        <v>38292</v>
      </c>
      <c r="B245" s="7">
        <v>866237462.04</v>
      </c>
      <c r="C245" s="7">
        <v>3773691461.9</v>
      </c>
    </row>
    <row r="246" spans="1:3" ht="12.75">
      <c r="A246" s="31">
        <v>38322</v>
      </c>
      <c r="B246" s="7">
        <v>946566626.78</v>
      </c>
      <c r="C246" s="7">
        <v>3905355570.29</v>
      </c>
    </row>
    <row r="247" spans="1:3" ht="12.75">
      <c r="A247" s="31">
        <v>38353</v>
      </c>
      <c r="B247" s="7">
        <v>908335160.89</v>
      </c>
      <c r="C247" s="7">
        <v>3928919289.88</v>
      </c>
    </row>
    <row r="248" spans="1:3" ht="12.75">
      <c r="A248" s="31">
        <v>38384</v>
      </c>
      <c r="B248" s="7">
        <v>904248368.87</v>
      </c>
      <c r="C248" s="7">
        <v>3959223417.82</v>
      </c>
    </row>
    <row r="249" spans="1:3" ht="12.75">
      <c r="A249" s="31">
        <v>38412</v>
      </c>
      <c r="B249" s="7">
        <v>890667366.57</v>
      </c>
      <c r="C249" s="7">
        <v>4013516253.72</v>
      </c>
    </row>
    <row r="250" spans="1:3" ht="12.75">
      <c r="A250" s="31">
        <v>38443</v>
      </c>
      <c r="B250" s="7">
        <v>891122360.62</v>
      </c>
      <c r="C250" s="7">
        <v>4017511192.38</v>
      </c>
    </row>
    <row r="251" spans="1:3" ht="12.75">
      <c r="A251" s="31">
        <v>38473</v>
      </c>
      <c r="B251" s="7">
        <v>892296625.81</v>
      </c>
      <c r="C251" s="7">
        <v>4065849269.45</v>
      </c>
    </row>
    <row r="252" spans="1:3" ht="12.75">
      <c r="A252" s="31">
        <v>38504</v>
      </c>
      <c r="B252" s="7">
        <v>930283367.32</v>
      </c>
      <c r="C252" s="7">
        <v>4112572666.34</v>
      </c>
    </row>
    <row r="253" spans="1:3" ht="12.75">
      <c r="A253" s="31">
        <v>38534</v>
      </c>
      <c r="B253" s="7">
        <v>925113444.58</v>
      </c>
      <c r="C253" s="7">
        <v>4177726562.42</v>
      </c>
    </row>
    <row r="254" spans="1:3" ht="12.75">
      <c r="A254" s="31">
        <v>38565</v>
      </c>
      <c r="B254" s="7">
        <v>916677833.88</v>
      </c>
      <c r="C254" s="7">
        <v>4209647127.87</v>
      </c>
    </row>
    <row r="255" spans="1:3" ht="12.75">
      <c r="A255" s="31">
        <v>38596</v>
      </c>
      <c r="B255" s="7">
        <v>924895451.63</v>
      </c>
      <c r="C255" s="7">
        <v>4287577520.89</v>
      </c>
    </row>
    <row r="256" spans="1:3" ht="12.75">
      <c r="A256" s="31">
        <v>38626</v>
      </c>
      <c r="B256" s="7">
        <v>935039564.79</v>
      </c>
      <c r="C256" s="7">
        <v>4364485320.24</v>
      </c>
    </row>
    <row r="257" spans="1:3" ht="12.75">
      <c r="A257" s="31">
        <v>38657</v>
      </c>
      <c r="B257" s="7">
        <v>962560377.06</v>
      </c>
      <c r="C257" s="7">
        <v>4422228621.19</v>
      </c>
    </row>
    <row r="258" spans="1:3" ht="12.75">
      <c r="A258" s="31">
        <v>38687</v>
      </c>
      <c r="B258" s="7">
        <v>1068479840.04</v>
      </c>
      <c r="C258" s="7">
        <v>4527777102.67</v>
      </c>
    </row>
    <row r="259" spans="1:3" ht="12.75">
      <c r="A259" s="31">
        <v>38718</v>
      </c>
      <c r="B259" s="7">
        <v>1017819074.93</v>
      </c>
      <c r="C259" s="7">
        <v>4507312377.27</v>
      </c>
    </row>
    <row r="260" spans="1:3" ht="12.75">
      <c r="A260" s="31">
        <v>38749</v>
      </c>
      <c r="B260" s="7">
        <v>1013626285.23</v>
      </c>
      <c r="C260" s="7">
        <v>4582233674.97</v>
      </c>
    </row>
    <row r="261" spans="1:3" ht="12.75">
      <c r="A261" s="31">
        <v>38777</v>
      </c>
      <c r="B261" s="7">
        <v>1033999143.32</v>
      </c>
      <c r="C261" s="7">
        <v>4675351532.44</v>
      </c>
    </row>
    <row r="262" spans="1:3" ht="12.75">
      <c r="A262" s="31">
        <v>38808</v>
      </c>
      <c r="B262" s="7">
        <v>1043587816.98</v>
      </c>
      <c r="C262" s="7">
        <v>4740331817.91</v>
      </c>
    </row>
    <row r="263" spans="1:3" ht="12.75">
      <c r="A263" s="31">
        <v>38838</v>
      </c>
      <c r="B263" s="7">
        <v>1049025902.32</v>
      </c>
      <c r="C263" s="7">
        <v>4704398253.31</v>
      </c>
    </row>
    <row r="264" spans="1:3" ht="12.75">
      <c r="A264" s="31">
        <v>38869</v>
      </c>
      <c r="B264" s="7">
        <v>1097444883.48</v>
      </c>
      <c r="C264" s="7">
        <v>4793984370.77</v>
      </c>
    </row>
    <row r="265" spans="1:3" ht="12.75">
      <c r="A265" s="31">
        <v>38899</v>
      </c>
      <c r="B265" s="7">
        <v>1092388967.91</v>
      </c>
      <c r="C265" s="7">
        <v>4765555474.1</v>
      </c>
    </row>
    <row r="266" spans="1:3" ht="12.75">
      <c r="A266" s="31">
        <v>38930</v>
      </c>
      <c r="B266" s="7">
        <v>1062171691.18</v>
      </c>
      <c r="C266" s="7">
        <v>4787842359.17</v>
      </c>
    </row>
    <row r="267" spans="1:3" ht="12.75">
      <c r="A267" s="31">
        <v>38961</v>
      </c>
      <c r="B267" s="7">
        <v>1075742830.41</v>
      </c>
      <c r="C267" s="7">
        <v>4829760498</v>
      </c>
    </row>
    <row r="268" spans="1:3" ht="12.75">
      <c r="A268" s="31">
        <v>38991</v>
      </c>
      <c r="B268" s="7">
        <v>1069153031.76</v>
      </c>
      <c r="C268" s="7">
        <v>4854747495.8</v>
      </c>
    </row>
    <row r="269" spans="1:3" ht="12.75">
      <c r="A269" s="31">
        <v>39022</v>
      </c>
      <c r="B269" s="7">
        <v>1119382851.18</v>
      </c>
      <c r="C269" s="7">
        <v>4991260525.46</v>
      </c>
    </row>
    <row r="270" spans="1:3" ht="12.75">
      <c r="A270" s="31">
        <v>39052</v>
      </c>
      <c r="B270" s="7">
        <v>1220023882.73</v>
      </c>
      <c r="C270" s="7">
        <v>5152877640.46</v>
      </c>
    </row>
    <row r="271" spans="1:3" ht="12.75">
      <c r="A271" s="31">
        <v>39083</v>
      </c>
      <c r="B271" s="7">
        <v>1150810490.4</v>
      </c>
      <c r="C271" s="7">
        <v>5094594335.58</v>
      </c>
    </row>
    <row r="272" spans="1:3" ht="12.75">
      <c r="A272" s="31">
        <v>39114</v>
      </c>
      <c r="B272" s="7">
        <v>1131854151.24</v>
      </c>
      <c r="C272" s="7">
        <v>5114549164.83</v>
      </c>
    </row>
    <row r="273" spans="1:3" ht="12.75">
      <c r="A273" s="31">
        <v>39142</v>
      </c>
      <c r="B273" s="7">
        <v>1146723760.24</v>
      </c>
      <c r="C273" s="7">
        <v>5171452278.87</v>
      </c>
    </row>
    <row r="281" spans="3:5" ht="12.75">
      <c r="C281" s="4"/>
      <c r="D281" s="4"/>
      <c r="E281" s="4"/>
    </row>
    <row r="282" spans="3:5" ht="12.75">
      <c r="C282" s="4"/>
      <c r="D282" s="4"/>
      <c r="E282" s="4"/>
    </row>
    <row r="283" spans="3:5" ht="12.75">
      <c r="C283" s="4"/>
      <c r="D283" s="4"/>
      <c r="E283" s="4"/>
    </row>
    <row r="284" spans="3:5" ht="12.75">
      <c r="C284" s="4"/>
      <c r="D284" s="4"/>
      <c r="E28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0" customWidth="1"/>
    <col min="2" max="2" width="12.57421875" style="0" bestFit="1" customWidth="1"/>
    <col min="3" max="3" width="10.140625" style="0" customWidth="1"/>
  </cols>
  <sheetData>
    <row r="1" ht="12.75">
      <c r="A1" s="29" t="s">
        <v>76</v>
      </c>
    </row>
    <row r="2" ht="12.75">
      <c r="A2" t="s">
        <v>43</v>
      </c>
    </row>
    <row r="3" ht="12.75">
      <c r="A3" t="s">
        <v>75</v>
      </c>
    </row>
    <row r="6" spans="1:3" ht="25.5">
      <c r="A6" s="38"/>
      <c r="B6" s="7" t="s">
        <v>44</v>
      </c>
      <c r="C6" s="30" t="s">
        <v>86</v>
      </c>
    </row>
    <row r="7" spans="1:7" ht="12.75">
      <c r="A7" s="39">
        <v>29921</v>
      </c>
      <c r="B7" s="40">
        <v>0.15790042</v>
      </c>
      <c r="C7" s="7"/>
      <c r="G7" s="8"/>
    </row>
    <row r="8" spans="1:7" ht="12.75">
      <c r="A8" s="39">
        <v>29952</v>
      </c>
      <c r="B8" s="40">
        <v>0.16574599</v>
      </c>
      <c r="C8" s="41">
        <f aca="true" t="shared" si="0" ref="C8:C71">((B8/B7)^12-1)*100</f>
        <v>78.9439163905494</v>
      </c>
      <c r="G8" s="8"/>
    </row>
    <row r="9" spans="1:7" ht="12.75">
      <c r="A9" s="39">
        <v>29983</v>
      </c>
      <c r="B9" s="40">
        <v>0.17225904</v>
      </c>
      <c r="C9" s="41">
        <f t="shared" si="0"/>
        <v>58.8063669167187</v>
      </c>
      <c r="G9" s="8"/>
    </row>
    <row r="10" spans="1:7" ht="12.75">
      <c r="A10" s="39">
        <v>30011</v>
      </c>
      <c r="B10" s="40">
        <v>0.17855045</v>
      </c>
      <c r="C10" s="41">
        <f t="shared" si="0"/>
        <v>53.796735860378455</v>
      </c>
      <c r="G10" s="8"/>
    </row>
    <row r="11" spans="1:7" ht="12.75">
      <c r="A11" s="39">
        <v>30042</v>
      </c>
      <c r="B11" s="40">
        <v>0.18822721</v>
      </c>
      <c r="C11" s="41">
        <f t="shared" si="0"/>
        <v>88.38983703264083</v>
      </c>
      <c r="G11" s="8"/>
    </row>
    <row r="12" spans="1:7" ht="12.75">
      <c r="A12" s="39">
        <v>30072</v>
      </c>
      <c r="B12" s="40">
        <v>0.1988071</v>
      </c>
      <c r="C12" s="41">
        <f t="shared" si="0"/>
        <v>92.74975034606877</v>
      </c>
      <c r="G12" s="8"/>
    </row>
    <row r="13" spans="1:7" ht="12.75">
      <c r="A13" s="39">
        <v>30103</v>
      </c>
      <c r="B13" s="40">
        <v>0.20838412</v>
      </c>
      <c r="C13" s="41">
        <f t="shared" si="0"/>
        <v>75.87040346584415</v>
      </c>
      <c r="G13" s="8"/>
    </row>
    <row r="14" spans="1:7" ht="12.75">
      <c r="A14" s="39">
        <v>30133</v>
      </c>
      <c r="B14" s="40">
        <v>0.21912192</v>
      </c>
      <c r="C14" s="41">
        <f t="shared" si="0"/>
        <v>82.74876569286536</v>
      </c>
      <c r="G14" s="9"/>
    </row>
    <row r="15" spans="1:3" ht="12.75">
      <c r="A15" s="39">
        <v>30164</v>
      </c>
      <c r="B15" s="40">
        <v>0.24371135</v>
      </c>
      <c r="C15" s="41">
        <f t="shared" si="0"/>
        <v>258.3266990918601</v>
      </c>
    </row>
    <row r="16" spans="1:3" ht="12.75">
      <c r="A16" s="39">
        <v>30195</v>
      </c>
      <c r="B16" s="40">
        <v>0.25672082</v>
      </c>
      <c r="C16" s="41">
        <f t="shared" si="0"/>
        <v>86.64829653719951</v>
      </c>
    </row>
    <row r="17" spans="1:3" ht="12.75">
      <c r="A17" s="39">
        <v>30225</v>
      </c>
      <c r="B17" s="40">
        <v>0.27002948</v>
      </c>
      <c r="C17" s="41">
        <f t="shared" si="0"/>
        <v>83.40073242577604</v>
      </c>
    </row>
    <row r="18" spans="1:3" ht="12.75">
      <c r="A18" s="39">
        <v>30256</v>
      </c>
      <c r="B18" s="40">
        <v>0.28368166</v>
      </c>
      <c r="C18" s="41">
        <f t="shared" si="0"/>
        <v>80.73445507336083</v>
      </c>
    </row>
    <row r="19" spans="1:3" ht="12.75">
      <c r="A19" s="39">
        <v>30286</v>
      </c>
      <c r="B19" s="40">
        <v>0.3139752</v>
      </c>
      <c r="C19" s="41">
        <f t="shared" si="0"/>
        <v>237.88509466936304</v>
      </c>
    </row>
    <row r="20" spans="1:3" ht="12.75">
      <c r="A20" s="39">
        <v>30317</v>
      </c>
      <c r="B20" s="40">
        <v>0.34813889</v>
      </c>
      <c r="C20" s="41">
        <f t="shared" si="0"/>
        <v>245.37137086685155</v>
      </c>
    </row>
    <row r="21" spans="1:3" ht="12.75">
      <c r="A21" s="39">
        <v>30348</v>
      </c>
      <c r="B21" s="40">
        <v>0.36682199</v>
      </c>
      <c r="C21" s="41">
        <f t="shared" si="0"/>
        <v>87.25519168571205</v>
      </c>
    </row>
    <row r="22" spans="1:3" ht="12.75">
      <c r="A22" s="39">
        <v>30376</v>
      </c>
      <c r="B22" s="40">
        <v>0.38457703</v>
      </c>
      <c r="C22" s="41">
        <f t="shared" si="0"/>
        <v>76.33387158043199</v>
      </c>
    </row>
    <row r="23" spans="1:3" ht="12.75">
      <c r="A23" s="39">
        <v>30407</v>
      </c>
      <c r="B23" s="40">
        <v>0.40892544</v>
      </c>
      <c r="C23" s="41">
        <f t="shared" si="0"/>
        <v>108.895681511608</v>
      </c>
    </row>
    <row r="24" spans="1:3" ht="12.75">
      <c r="A24" s="39">
        <v>30437</v>
      </c>
      <c r="B24" s="40">
        <v>0.42666109</v>
      </c>
      <c r="C24" s="41">
        <f t="shared" si="0"/>
        <v>66.44352563827655</v>
      </c>
    </row>
    <row r="25" spans="1:3" ht="12.75">
      <c r="A25" s="39">
        <v>30468</v>
      </c>
      <c r="B25" s="40">
        <v>0.44281765</v>
      </c>
      <c r="C25" s="41">
        <f t="shared" si="0"/>
        <v>56.207762501141836</v>
      </c>
    </row>
    <row r="26" spans="1:3" ht="12.75">
      <c r="A26" s="39">
        <v>30498</v>
      </c>
      <c r="B26" s="40">
        <v>0.46471155</v>
      </c>
      <c r="C26" s="41">
        <f t="shared" si="0"/>
        <v>78.44423653500728</v>
      </c>
    </row>
    <row r="27" spans="1:3" ht="12.75">
      <c r="A27" s="39">
        <v>30529</v>
      </c>
      <c r="B27" s="40">
        <v>0.48274916</v>
      </c>
      <c r="C27" s="41">
        <f t="shared" si="0"/>
        <v>57.92712224059231</v>
      </c>
    </row>
    <row r="28" spans="1:3" ht="12.75">
      <c r="A28" s="39">
        <v>30560</v>
      </c>
      <c r="B28" s="40">
        <v>0.49760644</v>
      </c>
      <c r="C28" s="41">
        <f t="shared" si="0"/>
        <v>43.871107542510735</v>
      </c>
    </row>
    <row r="29" spans="1:3" ht="12.75">
      <c r="A29" s="39">
        <v>30590</v>
      </c>
      <c r="B29" s="40">
        <v>0.51411759</v>
      </c>
      <c r="C29" s="41">
        <f t="shared" si="0"/>
        <v>47.95091269060969</v>
      </c>
    </row>
    <row r="30" spans="1:3" ht="12.75">
      <c r="A30" s="39">
        <v>30621</v>
      </c>
      <c r="B30" s="40">
        <v>0.54431141</v>
      </c>
      <c r="C30" s="41">
        <f t="shared" si="0"/>
        <v>98.34428974699485</v>
      </c>
    </row>
    <row r="31" spans="1:3" ht="12.75">
      <c r="A31" s="39">
        <v>30651</v>
      </c>
      <c r="B31" s="40">
        <v>0.56759879</v>
      </c>
      <c r="C31" s="41">
        <f t="shared" si="0"/>
        <v>65.32109496008044</v>
      </c>
    </row>
    <row r="32" spans="1:3" ht="12.75">
      <c r="A32" s="39">
        <v>30682</v>
      </c>
      <c r="B32" s="40">
        <v>0.60365739</v>
      </c>
      <c r="C32" s="41">
        <f t="shared" si="0"/>
        <v>109.40581057569236</v>
      </c>
    </row>
    <row r="33" spans="1:3" ht="12.75">
      <c r="A33" s="39">
        <v>30713</v>
      </c>
      <c r="B33" s="40">
        <v>0.63551617</v>
      </c>
      <c r="C33" s="41">
        <f t="shared" si="0"/>
        <v>85.36724793170794</v>
      </c>
    </row>
    <row r="34" spans="1:3" ht="12.75">
      <c r="A34" s="39">
        <v>30742</v>
      </c>
      <c r="B34" s="40">
        <v>0.66267924</v>
      </c>
      <c r="C34" s="41">
        <f t="shared" si="0"/>
        <v>65.24225916765663</v>
      </c>
    </row>
    <row r="35" spans="1:3" ht="12.75">
      <c r="A35" s="39">
        <v>30773</v>
      </c>
      <c r="B35" s="40">
        <v>0.6913466</v>
      </c>
      <c r="C35" s="41">
        <f t="shared" si="0"/>
        <v>66.23007094744806</v>
      </c>
    </row>
    <row r="36" spans="1:3" ht="12.75">
      <c r="A36" s="39">
        <v>30803</v>
      </c>
      <c r="B36" s="40">
        <v>0.71427107</v>
      </c>
      <c r="C36" s="41">
        <f t="shared" si="0"/>
        <v>47.913136940223126</v>
      </c>
    </row>
    <row r="37" spans="1:3" ht="12.75">
      <c r="A37" s="39">
        <v>30834</v>
      </c>
      <c r="B37" s="40">
        <v>0.74012101</v>
      </c>
      <c r="C37" s="41">
        <f t="shared" si="0"/>
        <v>53.20610439804383</v>
      </c>
    </row>
    <row r="38" spans="1:3" ht="12.75">
      <c r="A38" s="39">
        <v>30864</v>
      </c>
      <c r="B38" s="40">
        <v>0.76438355</v>
      </c>
      <c r="C38" s="41">
        <f t="shared" si="0"/>
        <v>47.26623801124572</v>
      </c>
    </row>
    <row r="39" spans="1:3" ht="12.75">
      <c r="A39" s="39">
        <v>30895</v>
      </c>
      <c r="B39" s="40">
        <v>0.78611123</v>
      </c>
      <c r="C39" s="41">
        <f t="shared" si="0"/>
        <v>39.98194346973924</v>
      </c>
    </row>
    <row r="40" spans="1:3" ht="12.75">
      <c r="A40" s="39">
        <v>30926</v>
      </c>
      <c r="B40" s="40">
        <v>0.80952882</v>
      </c>
      <c r="C40" s="41">
        <f t="shared" si="0"/>
        <v>42.226253704448744</v>
      </c>
    </row>
    <row r="41" spans="1:3" ht="12.75">
      <c r="A41" s="39">
        <v>30956</v>
      </c>
      <c r="B41" s="40">
        <v>0.83781388</v>
      </c>
      <c r="C41" s="41">
        <f t="shared" si="0"/>
        <v>51.00204751178872</v>
      </c>
    </row>
    <row r="42" spans="1:3" ht="12.75">
      <c r="A42" s="39">
        <v>30987</v>
      </c>
      <c r="B42" s="40">
        <v>0.86656712</v>
      </c>
      <c r="C42" s="41">
        <f t="shared" si="0"/>
        <v>49.918720747512424</v>
      </c>
    </row>
    <row r="43" spans="1:3" ht="12.75">
      <c r="A43" s="39">
        <v>31017</v>
      </c>
      <c r="B43" s="40">
        <v>0.90337094</v>
      </c>
      <c r="C43" s="41">
        <f t="shared" si="0"/>
        <v>64.72780475396914</v>
      </c>
    </row>
    <row r="44" spans="1:3" ht="12.75">
      <c r="A44" s="39">
        <v>31048</v>
      </c>
      <c r="B44" s="40">
        <v>0.97038242</v>
      </c>
      <c r="C44" s="41">
        <f t="shared" si="0"/>
        <v>136.0052420047458</v>
      </c>
    </row>
    <row r="45" spans="1:3" ht="12.75">
      <c r="A45" s="39">
        <v>31079</v>
      </c>
      <c r="B45" s="40">
        <v>1.01069624</v>
      </c>
      <c r="C45" s="41">
        <f t="shared" si="0"/>
        <v>62.97941717692053</v>
      </c>
    </row>
    <row r="46" spans="1:3" ht="12.75">
      <c r="A46" s="39">
        <v>31107</v>
      </c>
      <c r="B46" s="40">
        <v>1.04986038</v>
      </c>
      <c r="C46" s="41">
        <f t="shared" si="0"/>
        <v>57.80863277936892</v>
      </c>
    </row>
    <row r="47" spans="1:3" ht="12.75">
      <c r="A47" s="39">
        <v>31138</v>
      </c>
      <c r="B47" s="40">
        <v>1.08216518</v>
      </c>
      <c r="C47" s="41">
        <f t="shared" si="0"/>
        <v>43.861343785087726</v>
      </c>
    </row>
    <row r="48" spans="1:3" ht="12.75">
      <c r="A48" s="39">
        <v>31168</v>
      </c>
      <c r="B48" s="40">
        <v>1.1078018</v>
      </c>
      <c r="C48" s="41">
        <f t="shared" si="0"/>
        <v>32.440901214568285</v>
      </c>
    </row>
    <row r="49" spans="1:3" ht="12.75">
      <c r="A49" s="39">
        <v>31199</v>
      </c>
      <c r="B49" s="40">
        <v>1.13554664</v>
      </c>
      <c r="C49" s="41">
        <f t="shared" si="0"/>
        <v>34.55967246932463</v>
      </c>
    </row>
    <row r="50" spans="1:3" ht="12.75">
      <c r="A50" s="39">
        <v>31229</v>
      </c>
      <c r="B50" s="40">
        <v>1.17509308</v>
      </c>
      <c r="C50" s="41">
        <f t="shared" si="0"/>
        <v>50.802140551065044</v>
      </c>
    </row>
    <row r="51" spans="1:3" ht="12.75">
      <c r="A51" s="39">
        <v>31260</v>
      </c>
      <c r="B51" s="40">
        <v>1.22646606</v>
      </c>
      <c r="C51" s="41">
        <f t="shared" si="0"/>
        <v>67.10874921297088</v>
      </c>
    </row>
    <row r="52" spans="1:3" ht="12.75">
      <c r="A52" s="39">
        <v>31291</v>
      </c>
      <c r="B52" s="40">
        <v>1.27544824</v>
      </c>
      <c r="C52" s="41">
        <f t="shared" si="0"/>
        <v>59.98808955519932</v>
      </c>
    </row>
    <row r="53" spans="1:3" ht="12.75">
      <c r="A53" s="39">
        <v>31321</v>
      </c>
      <c r="B53" s="40">
        <v>1.32389852</v>
      </c>
      <c r="C53" s="41">
        <f t="shared" si="0"/>
        <v>56.42360616295778</v>
      </c>
    </row>
    <row r="54" spans="1:3" ht="12.75">
      <c r="A54" s="39">
        <v>31352</v>
      </c>
      <c r="B54" s="40">
        <v>1.38497872</v>
      </c>
      <c r="C54" s="41">
        <f t="shared" si="0"/>
        <v>71.8149092141768</v>
      </c>
    </row>
    <row r="55" spans="1:3" ht="12.75">
      <c r="A55" s="39">
        <v>31382</v>
      </c>
      <c r="B55" s="40">
        <v>1.47926409</v>
      </c>
      <c r="C55" s="41">
        <f t="shared" si="0"/>
        <v>120.41003755823043</v>
      </c>
    </row>
    <row r="56" spans="1:3" ht="12.75">
      <c r="A56" s="39">
        <v>31413</v>
      </c>
      <c r="B56" s="40">
        <v>1.61004577</v>
      </c>
      <c r="C56" s="41">
        <f t="shared" si="0"/>
        <v>176.38221382913258</v>
      </c>
    </row>
    <row r="57" spans="1:3" ht="12.75">
      <c r="A57" s="39">
        <v>31444</v>
      </c>
      <c r="B57" s="40">
        <v>1.68162552</v>
      </c>
      <c r="C57" s="41">
        <f t="shared" si="0"/>
        <v>68.53604850097605</v>
      </c>
    </row>
    <row r="58" spans="1:3" ht="12.75">
      <c r="A58" s="39">
        <v>31472</v>
      </c>
      <c r="B58" s="40">
        <v>1.75978757</v>
      </c>
      <c r="C58" s="41">
        <f t="shared" si="0"/>
        <v>72.49300005040196</v>
      </c>
    </row>
    <row r="59" spans="1:3" ht="12.75">
      <c r="A59" s="39">
        <v>31503</v>
      </c>
      <c r="B59" s="40">
        <v>1.85166275</v>
      </c>
      <c r="C59" s="41">
        <f t="shared" si="0"/>
        <v>84.17035684381347</v>
      </c>
    </row>
    <row r="60" spans="1:3" ht="12.75">
      <c r="A60" s="39">
        <v>31533</v>
      </c>
      <c r="B60" s="40">
        <v>1.95456107</v>
      </c>
      <c r="C60" s="41">
        <f t="shared" si="0"/>
        <v>91.35871865333117</v>
      </c>
    </row>
    <row r="61" spans="1:3" ht="12.75">
      <c r="A61" s="39">
        <v>31564</v>
      </c>
      <c r="B61" s="40">
        <v>2.08002371</v>
      </c>
      <c r="C61" s="41">
        <f t="shared" si="0"/>
        <v>110.9737839260518</v>
      </c>
    </row>
    <row r="62" spans="1:3" ht="12.75">
      <c r="A62" s="39">
        <v>31594</v>
      </c>
      <c r="B62" s="40">
        <v>2.18380854</v>
      </c>
      <c r="C62" s="41">
        <f t="shared" si="0"/>
        <v>79.37226593149143</v>
      </c>
    </row>
    <row r="63" spans="1:3" ht="12.75">
      <c r="A63" s="39">
        <v>31625</v>
      </c>
      <c r="B63" s="40">
        <v>2.35791815</v>
      </c>
      <c r="C63" s="41">
        <f t="shared" si="0"/>
        <v>151.05564159956168</v>
      </c>
    </row>
    <row r="64" spans="1:3" ht="12.75">
      <c r="A64" s="39">
        <v>31656</v>
      </c>
      <c r="B64" s="40">
        <v>2.49937114</v>
      </c>
      <c r="C64" s="41">
        <f t="shared" si="0"/>
        <v>101.1982986257868</v>
      </c>
    </row>
    <row r="65" spans="1:3" ht="12.75">
      <c r="A65" s="39">
        <v>31686</v>
      </c>
      <c r="B65" s="40">
        <v>2.64223698</v>
      </c>
      <c r="C65" s="41">
        <f t="shared" si="0"/>
        <v>94.8463116692905</v>
      </c>
    </row>
    <row r="66" spans="1:3" ht="12.75">
      <c r="A66" s="39">
        <v>31717</v>
      </c>
      <c r="B66" s="40">
        <v>2.82075142</v>
      </c>
      <c r="C66" s="41">
        <f t="shared" si="0"/>
        <v>119.13744157139665</v>
      </c>
    </row>
    <row r="67" spans="1:3" ht="12.75">
      <c r="A67" s="39">
        <v>31747</v>
      </c>
      <c r="B67" s="40">
        <v>3.04356619</v>
      </c>
      <c r="C67" s="41">
        <f t="shared" si="0"/>
        <v>149.00910474582787</v>
      </c>
    </row>
    <row r="68" spans="1:3" ht="12.75">
      <c r="A68" s="39">
        <v>31778</v>
      </c>
      <c r="B68" s="40">
        <v>3.29000078</v>
      </c>
      <c r="C68" s="41">
        <f t="shared" si="0"/>
        <v>154.54173426368553</v>
      </c>
    </row>
    <row r="69" spans="1:3" ht="12.75">
      <c r="A69" s="39">
        <v>31809</v>
      </c>
      <c r="B69" s="40">
        <v>3.52739855</v>
      </c>
      <c r="C69" s="41">
        <f t="shared" si="0"/>
        <v>130.72910084140395</v>
      </c>
    </row>
    <row r="70" spans="1:3" ht="12.75">
      <c r="A70" s="39">
        <v>31837</v>
      </c>
      <c r="B70" s="40">
        <v>3.7605134</v>
      </c>
      <c r="C70" s="41">
        <f t="shared" si="0"/>
        <v>115.53177329469477</v>
      </c>
    </row>
    <row r="71" spans="1:3" ht="12.75">
      <c r="A71" s="39">
        <v>31868</v>
      </c>
      <c r="B71" s="40">
        <v>4.08953979</v>
      </c>
      <c r="C71" s="41">
        <f t="shared" si="0"/>
        <v>173.60723077700442</v>
      </c>
    </row>
    <row r="72" spans="1:3" ht="12.75">
      <c r="A72" s="39">
        <v>31898</v>
      </c>
      <c r="B72" s="40">
        <v>4.39784413</v>
      </c>
      <c r="C72" s="41">
        <f aca="true" t="shared" si="1" ref="C72:C135">((B72/B71)^12-1)*100</f>
        <v>139.21297775435994</v>
      </c>
    </row>
    <row r="73" spans="1:3" ht="12.75">
      <c r="A73" s="39">
        <v>31929</v>
      </c>
      <c r="B73" s="40">
        <v>4.71599699</v>
      </c>
      <c r="C73" s="41">
        <f t="shared" si="1"/>
        <v>131.20873432685477</v>
      </c>
    </row>
    <row r="74" spans="1:3" ht="12.75">
      <c r="A74" s="39">
        <v>31959</v>
      </c>
      <c r="B74" s="40">
        <v>5.09795605</v>
      </c>
      <c r="C74" s="41">
        <f t="shared" si="1"/>
        <v>154.60727796359242</v>
      </c>
    </row>
    <row r="75" spans="1:3" ht="12.75">
      <c r="A75" s="39">
        <v>31990</v>
      </c>
      <c r="B75" s="40">
        <v>5.51461071</v>
      </c>
      <c r="C75" s="41">
        <f t="shared" si="1"/>
        <v>156.69964887281492</v>
      </c>
    </row>
    <row r="76" spans="1:3" ht="12.75">
      <c r="A76" s="39">
        <v>32021</v>
      </c>
      <c r="B76" s="40">
        <v>5.87791162</v>
      </c>
      <c r="C76" s="41">
        <f t="shared" si="1"/>
        <v>115.02962711533473</v>
      </c>
    </row>
    <row r="77" spans="1:3" ht="12.75">
      <c r="A77" s="39">
        <v>32051</v>
      </c>
      <c r="B77" s="40">
        <v>6.36775005</v>
      </c>
      <c r="C77" s="41">
        <f t="shared" si="1"/>
        <v>161.30966554266465</v>
      </c>
    </row>
    <row r="78" spans="1:3" ht="12.75">
      <c r="A78" s="39">
        <v>32082</v>
      </c>
      <c r="B78" s="40">
        <v>6.87284468</v>
      </c>
      <c r="C78" s="41">
        <f t="shared" si="1"/>
        <v>149.9230183276114</v>
      </c>
    </row>
    <row r="79" spans="1:3" ht="12.75">
      <c r="A79" s="39">
        <v>32112</v>
      </c>
      <c r="B79" s="40">
        <v>7.88795129</v>
      </c>
      <c r="C79" s="41">
        <f t="shared" si="1"/>
        <v>422.31474774938465</v>
      </c>
    </row>
    <row r="80" spans="1:3" ht="12.75">
      <c r="A80" s="39">
        <v>32143</v>
      </c>
      <c r="B80" s="40">
        <v>9.10761619</v>
      </c>
      <c r="C80" s="41">
        <f t="shared" si="1"/>
        <v>461.41757566438395</v>
      </c>
    </row>
    <row r="81" spans="1:3" ht="12.75">
      <c r="A81" s="39">
        <v>32174</v>
      </c>
      <c r="B81" s="40">
        <v>9.8672597</v>
      </c>
      <c r="C81" s="41">
        <f t="shared" si="1"/>
        <v>161.51828478970506</v>
      </c>
    </row>
    <row r="82" spans="1:3" ht="12.75">
      <c r="A82" s="39">
        <v>32203</v>
      </c>
      <c r="B82" s="40">
        <v>10.37254272</v>
      </c>
      <c r="C82" s="41">
        <f t="shared" si="1"/>
        <v>82.08077013001132</v>
      </c>
    </row>
    <row r="83" spans="1:3" ht="12.75">
      <c r="A83" s="39">
        <v>32234</v>
      </c>
      <c r="B83" s="40">
        <v>10.69180094</v>
      </c>
      <c r="C83" s="41">
        <f t="shared" si="1"/>
        <v>43.87574566279342</v>
      </c>
    </row>
    <row r="84" spans="1:3" ht="12.75">
      <c r="A84" s="39">
        <v>32264</v>
      </c>
      <c r="B84" s="40">
        <v>10.89866692</v>
      </c>
      <c r="C84" s="41">
        <f t="shared" si="1"/>
        <v>25.85491694515001</v>
      </c>
    </row>
    <row r="85" spans="1:3" ht="12.75">
      <c r="A85" s="39">
        <v>32295</v>
      </c>
      <c r="B85" s="40">
        <v>11.12100519</v>
      </c>
      <c r="C85" s="41">
        <f t="shared" si="1"/>
        <v>27.4230394485977</v>
      </c>
    </row>
    <row r="86" spans="1:3" ht="12.75">
      <c r="A86" s="39">
        <v>32325</v>
      </c>
      <c r="B86" s="40">
        <v>11.30663106</v>
      </c>
      <c r="C86" s="41">
        <f t="shared" si="1"/>
        <v>21.974805199310964</v>
      </c>
    </row>
    <row r="87" spans="1:3" ht="12.75">
      <c r="A87" s="39">
        <v>32356</v>
      </c>
      <c r="B87" s="40">
        <v>11.41064859</v>
      </c>
      <c r="C87" s="41">
        <f t="shared" si="1"/>
        <v>11.61570704046282</v>
      </c>
    </row>
    <row r="88" spans="1:3" ht="12.75">
      <c r="A88" s="39">
        <v>32387</v>
      </c>
      <c r="B88" s="40">
        <v>11.47588429</v>
      </c>
      <c r="C88" s="41">
        <f t="shared" si="1"/>
        <v>7.080393596698831</v>
      </c>
    </row>
    <row r="89" spans="1:3" ht="12.75">
      <c r="A89" s="39">
        <v>32417</v>
      </c>
      <c r="B89" s="40">
        <v>11.56341836</v>
      </c>
      <c r="C89" s="41">
        <f t="shared" si="1"/>
        <v>9.547112461670837</v>
      </c>
    </row>
    <row r="90" spans="1:3" ht="12.75">
      <c r="A90" s="39">
        <v>32448</v>
      </c>
      <c r="B90" s="40">
        <v>11.71816615</v>
      </c>
      <c r="C90" s="41">
        <f t="shared" si="1"/>
        <v>17.295393263454773</v>
      </c>
    </row>
    <row r="91" spans="1:3" ht="12.75">
      <c r="A91" s="39">
        <v>32478</v>
      </c>
      <c r="B91" s="40">
        <v>11.96266151</v>
      </c>
      <c r="C91" s="41">
        <f t="shared" si="1"/>
        <v>28.120301985452144</v>
      </c>
    </row>
    <row r="92" spans="1:3" ht="12.75">
      <c r="A92" s="39">
        <v>32509</v>
      </c>
      <c r="B92" s="40">
        <v>12.25550187</v>
      </c>
      <c r="C92" s="41">
        <f t="shared" si="1"/>
        <v>33.6716888402028</v>
      </c>
    </row>
    <row r="93" spans="1:3" ht="12.75">
      <c r="A93" s="39">
        <v>32540</v>
      </c>
      <c r="B93" s="40">
        <v>12.42181578</v>
      </c>
      <c r="C93" s="41">
        <f t="shared" si="1"/>
        <v>17.55681301640093</v>
      </c>
    </row>
    <row r="94" spans="1:3" ht="12.75">
      <c r="A94" s="39">
        <v>32568</v>
      </c>
      <c r="B94" s="40">
        <v>12.55647592</v>
      </c>
      <c r="C94" s="41">
        <f t="shared" si="1"/>
        <v>13.813088011995834</v>
      </c>
    </row>
    <row r="95" spans="1:3" ht="12.75">
      <c r="A95" s="39">
        <v>32599</v>
      </c>
      <c r="B95" s="40">
        <v>12.74425434</v>
      </c>
      <c r="C95" s="41">
        <f t="shared" si="1"/>
        <v>19.497809634833494</v>
      </c>
    </row>
    <row r="96" spans="1:3" ht="12.75">
      <c r="A96" s="39">
        <v>32629</v>
      </c>
      <c r="B96" s="40">
        <v>12.91966878</v>
      </c>
      <c r="C96" s="41">
        <f t="shared" si="1"/>
        <v>17.826613551948856</v>
      </c>
    </row>
    <row r="97" spans="1:3" ht="12.75">
      <c r="A97" s="39">
        <v>32660</v>
      </c>
      <c r="B97" s="40">
        <v>13.07657465</v>
      </c>
      <c r="C97" s="41">
        <f t="shared" si="1"/>
        <v>15.587643711536426</v>
      </c>
    </row>
    <row r="98" spans="1:3" ht="12.75">
      <c r="A98" s="39">
        <v>32690</v>
      </c>
      <c r="B98" s="40">
        <v>13.20737849</v>
      </c>
      <c r="C98" s="41">
        <f t="shared" si="1"/>
        <v>12.68640315256835</v>
      </c>
    </row>
    <row r="99" spans="1:3" ht="12.75">
      <c r="A99" s="39">
        <v>32721</v>
      </c>
      <c r="B99" s="40">
        <v>13.33320405</v>
      </c>
      <c r="C99" s="41">
        <f t="shared" si="1"/>
        <v>12.05076376536387</v>
      </c>
    </row>
    <row r="100" spans="1:3" ht="12.75">
      <c r="A100" s="39">
        <v>32752</v>
      </c>
      <c r="B100" s="40">
        <v>13.46071951</v>
      </c>
      <c r="C100" s="41">
        <f t="shared" si="1"/>
        <v>12.099839098567067</v>
      </c>
    </row>
    <row r="101" spans="1:3" ht="12.75">
      <c r="A101" s="39">
        <v>32782</v>
      </c>
      <c r="B101" s="40">
        <v>13.65979533</v>
      </c>
      <c r="C101" s="41">
        <f t="shared" si="1"/>
        <v>19.264450171088132</v>
      </c>
    </row>
    <row r="102" spans="1:3" ht="12.75">
      <c r="A102" s="39">
        <v>32813</v>
      </c>
      <c r="B102" s="40">
        <v>13.85153255</v>
      </c>
      <c r="C102" s="41">
        <f t="shared" si="1"/>
        <v>18.207114659974554</v>
      </c>
    </row>
    <row r="103" spans="1:3" ht="12.75">
      <c r="A103" s="39">
        <v>32843</v>
      </c>
      <c r="B103" s="40">
        <v>14.31900058</v>
      </c>
      <c r="C103" s="41">
        <f t="shared" si="1"/>
        <v>48.928754379182806</v>
      </c>
    </row>
    <row r="104" spans="1:3" ht="12.75">
      <c r="A104" s="39">
        <v>32874</v>
      </c>
      <c r="B104" s="40">
        <v>15.01006183</v>
      </c>
      <c r="C104" s="41">
        <f t="shared" si="1"/>
        <v>76.05051278259441</v>
      </c>
    </row>
    <row r="105" spans="1:3" ht="12.75">
      <c r="A105" s="39">
        <v>32905</v>
      </c>
      <c r="B105" s="40">
        <v>15.34995346</v>
      </c>
      <c r="C105" s="41">
        <f t="shared" si="1"/>
        <v>30.82627690044093</v>
      </c>
    </row>
    <row r="106" spans="1:3" ht="12.75">
      <c r="A106" s="39">
        <v>32933</v>
      </c>
      <c r="B106" s="40">
        <v>15.62056193</v>
      </c>
      <c r="C106" s="41">
        <f t="shared" si="1"/>
        <v>23.331802689100268</v>
      </c>
    </row>
    <row r="107" spans="1:3" ht="12.75">
      <c r="A107" s="39">
        <v>32964</v>
      </c>
      <c r="B107" s="40">
        <v>15.85830046</v>
      </c>
      <c r="C107" s="41">
        <f t="shared" si="1"/>
        <v>19.87258407807282</v>
      </c>
    </row>
    <row r="108" spans="1:3" ht="12.75">
      <c r="A108" s="39">
        <v>32994</v>
      </c>
      <c r="B108" s="40">
        <v>16.13503967</v>
      </c>
      <c r="C108" s="41">
        <f t="shared" si="1"/>
        <v>23.072421731844962</v>
      </c>
    </row>
    <row r="109" spans="1:3" ht="12.75">
      <c r="A109" s="39">
        <v>33025</v>
      </c>
      <c r="B109" s="40">
        <v>16.49040912</v>
      </c>
      <c r="C109" s="41">
        <f t="shared" si="1"/>
        <v>29.87833580623387</v>
      </c>
    </row>
    <row r="110" spans="1:3" ht="12.75">
      <c r="A110" s="39">
        <v>33055</v>
      </c>
      <c r="B110" s="40">
        <v>16.79114215</v>
      </c>
      <c r="C110" s="41">
        <f t="shared" si="1"/>
        <v>24.2183322423799</v>
      </c>
    </row>
    <row r="111" spans="1:3" ht="12.75">
      <c r="A111" s="39">
        <v>33086</v>
      </c>
      <c r="B111" s="40">
        <v>17.0772423</v>
      </c>
      <c r="C111" s="41">
        <f t="shared" si="1"/>
        <v>22.47572696221376</v>
      </c>
    </row>
    <row r="112" spans="1:3" ht="12.75">
      <c r="A112" s="39">
        <v>33117</v>
      </c>
      <c r="B112" s="40">
        <v>17.32067385</v>
      </c>
      <c r="C112" s="41">
        <f t="shared" si="1"/>
        <v>18.512598980759343</v>
      </c>
    </row>
    <row r="113" spans="1:3" ht="12.75">
      <c r="A113" s="39">
        <v>33147</v>
      </c>
      <c r="B113" s="40">
        <v>17.56967931</v>
      </c>
      <c r="C113" s="41">
        <f t="shared" si="1"/>
        <v>18.683025208774716</v>
      </c>
    </row>
    <row r="114" spans="1:3" ht="12.75">
      <c r="A114" s="39">
        <v>33178</v>
      </c>
      <c r="B114" s="40">
        <v>18.0361611</v>
      </c>
      <c r="C114" s="41">
        <f t="shared" si="1"/>
        <v>36.95038392038044</v>
      </c>
    </row>
    <row r="115" spans="1:3" ht="12.75">
      <c r="A115" s="39">
        <v>33208</v>
      </c>
      <c r="B115" s="40">
        <v>18.60461592</v>
      </c>
      <c r="C115" s="41">
        <f t="shared" si="1"/>
        <v>45.117315281036085</v>
      </c>
    </row>
    <row r="116" spans="1:3" ht="12.75">
      <c r="A116" s="39">
        <v>33239</v>
      </c>
      <c r="B116" s="40">
        <v>19.07882416</v>
      </c>
      <c r="C116" s="41">
        <f t="shared" si="1"/>
        <v>35.260428668215994</v>
      </c>
    </row>
    <row r="117" spans="1:3" ht="12.75">
      <c r="A117" s="39">
        <v>33270</v>
      </c>
      <c r="B117" s="40">
        <v>19.41188693</v>
      </c>
      <c r="C117" s="41">
        <f t="shared" si="1"/>
        <v>23.081780910871053</v>
      </c>
    </row>
    <row r="118" spans="1:3" ht="12.75">
      <c r="A118" s="39">
        <v>33298</v>
      </c>
      <c r="B118" s="40">
        <v>19.68872033</v>
      </c>
      <c r="C118" s="41">
        <f t="shared" si="1"/>
        <v>18.52141965414691</v>
      </c>
    </row>
    <row r="119" spans="1:3" ht="12.75">
      <c r="A119" s="39">
        <v>33329</v>
      </c>
      <c r="B119" s="40">
        <v>19.89496853</v>
      </c>
      <c r="C119" s="41">
        <f t="shared" si="1"/>
        <v>13.320686691249396</v>
      </c>
    </row>
    <row r="120" spans="1:3" ht="12.75">
      <c r="A120" s="39">
        <v>33359</v>
      </c>
      <c r="B120" s="40">
        <v>20.08945391</v>
      </c>
      <c r="C120" s="41">
        <f t="shared" si="1"/>
        <v>12.382451119104232</v>
      </c>
    </row>
    <row r="121" spans="1:3" ht="12.75">
      <c r="A121" s="39">
        <v>33390</v>
      </c>
      <c r="B121" s="40">
        <v>20.30025376</v>
      </c>
      <c r="C121" s="41">
        <f t="shared" si="1"/>
        <v>13.344388322632362</v>
      </c>
    </row>
    <row r="122" spans="1:3" ht="12.75">
      <c r="A122" s="39">
        <v>33420</v>
      </c>
      <c r="B122" s="40">
        <v>20.47964917</v>
      </c>
      <c r="C122" s="41">
        <f t="shared" si="1"/>
        <v>11.135434065989202</v>
      </c>
    </row>
    <row r="123" spans="1:3" ht="12.75">
      <c r="A123" s="39">
        <v>33451</v>
      </c>
      <c r="B123" s="40">
        <v>20.62217981</v>
      </c>
      <c r="C123" s="41">
        <f t="shared" si="1"/>
        <v>8.678761297136584</v>
      </c>
    </row>
    <row r="124" spans="1:3" ht="12.75">
      <c r="A124" s="39">
        <v>33482</v>
      </c>
      <c r="B124" s="40">
        <v>20.8276163</v>
      </c>
      <c r="C124" s="41">
        <f t="shared" si="1"/>
        <v>12.6315309975775</v>
      </c>
    </row>
    <row r="125" spans="1:3" ht="12.75">
      <c r="A125" s="39">
        <v>33512</v>
      </c>
      <c r="B125" s="40">
        <v>21.06985384</v>
      </c>
      <c r="C125" s="41">
        <f t="shared" si="1"/>
        <v>14.885033909438183</v>
      </c>
    </row>
    <row r="126" spans="1:3" ht="12.75">
      <c r="A126" s="39">
        <v>33543</v>
      </c>
      <c r="B126" s="40">
        <v>21.59302487</v>
      </c>
      <c r="C126" s="41">
        <f t="shared" si="1"/>
        <v>34.22195003327189</v>
      </c>
    </row>
    <row r="127" spans="1:3" ht="12.75">
      <c r="A127" s="39">
        <v>33573</v>
      </c>
      <c r="B127" s="40">
        <v>22.10128322</v>
      </c>
      <c r="C127" s="41">
        <f t="shared" si="1"/>
        <v>32.20505455443741</v>
      </c>
    </row>
    <row r="128" spans="1:3" ht="12.75">
      <c r="A128" s="39">
        <v>33604</v>
      </c>
      <c r="B128" s="40">
        <v>22.50297533</v>
      </c>
      <c r="C128" s="41">
        <f t="shared" si="1"/>
        <v>24.127911858492325</v>
      </c>
    </row>
    <row r="129" spans="1:3" ht="12.75">
      <c r="A129" s="39">
        <v>33635</v>
      </c>
      <c r="B129" s="40">
        <v>22.76959176</v>
      </c>
      <c r="C129" s="41">
        <f t="shared" si="1"/>
        <v>15.181730979829533</v>
      </c>
    </row>
    <row r="130" spans="1:3" ht="12.75">
      <c r="A130" s="39">
        <v>33664</v>
      </c>
      <c r="B130" s="40">
        <v>23.00131868</v>
      </c>
      <c r="C130" s="41">
        <f t="shared" si="1"/>
        <v>12.91974573298964</v>
      </c>
    </row>
    <row r="131" spans="1:3" ht="12.75">
      <c r="A131" s="39">
        <v>33695</v>
      </c>
      <c r="B131" s="40">
        <v>23.20636178</v>
      </c>
      <c r="C131" s="41">
        <f t="shared" si="1"/>
        <v>11.237669222483015</v>
      </c>
    </row>
    <row r="132" spans="1:3" ht="12.75">
      <c r="A132" s="39">
        <v>33725</v>
      </c>
      <c r="B132" s="40">
        <v>23.35936981</v>
      </c>
      <c r="C132" s="41">
        <f t="shared" si="1"/>
        <v>8.205357562577142</v>
      </c>
    </row>
    <row r="133" spans="1:3" ht="12.75">
      <c r="A133" s="39">
        <v>33756</v>
      </c>
      <c r="B133" s="40">
        <v>23.51747523</v>
      </c>
      <c r="C133" s="41">
        <f t="shared" si="1"/>
        <v>8.431353036211341</v>
      </c>
    </row>
    <row r="134" spans="1:3" ht="12.75">
      <c r="A134" s="39">
        <v>33786</v>
      </c>
      <c r="B134" s="40">
        <v>23.66596762</v>
      </c>
      <c r="C134" s="41">
        <f t="shared" si="1"/>
        <v>7.845703658333192</v>
      </c>
    </row>
    <row r="135" spans="1:3" ht="12.75">
      <c r="A135" s="39">
        <v>33817</v>
      </c>
      <c r="B135" s="40">
        <v>23.81135724</v>
      </c>
      <c r="C135" s="41">
        <f t="shared" si="1"/>
        <v>7.6263513439979835</v>
      </c>
    </row>
    <row r="136" spans="1:3" ht="12.75">
      <c r="A136" s="39">
        <v>33848</v>
      </c>
      <c r="B136" s="40">
        <v>24.0184864</v>
      </c>
      <c r="C136" s="41">
        <f aca="true" t="shared" si="2" ref="C136:C199">((B136/B135)^12-1)*100</f>
        <v>10.952685131011975</v>
      </c>
    </row>
    <row r="137" spans="1:3" ht="12.75">
      <c r="A137" s="39">
        <v>33878</v>
      </c>
      <c r="B137" s="40">
        <v>24.19143525</v>
      </c>
      <c r="C137" s="41">
        <f t="shared" si="2"/>
        <v>8.991341426225397</v>
      </c>
    </row>
    <row r="138" spans="1:3" ht="12.75">
      <c r="A138" s="39">
        <v>33909</v>
      </c>
      <c r="B138" s="40">
        <v>24.39243091</v>
      </c>
      <c r="C138" s="41">
        <f t="shared" si="2"/>
        <v>10.43872364948568</v>
      </c>
    </row>
    <row r="139" spans="1:3" ht="12.75">
      <c r="A139" s="39">
        <v>33939</v>
      </c>
      <c r="B139" s="40">
        <v>24.73975532</v>
      </c>
      <c r="C139" s="41">
        <f t="shared" si="2"/>
        <v>18.490572622096614</v>
      </c>
    </row>
    <row r="140" spans="1:3" ht="12.75">
      <c r="A140" s="39">
        <v>33970</v>
      </c>
      <c r="B140" s="40">
        <v>25.050082</v>
      </c>
      <c r="C140" s="41">
        <f t="shared" si="2"/>
        <v>16.135507266904003</v>
      </c>
    </row>
    <row r="141" spans="1:3" ht="12.75">
      <c r="A141" s="39">
        <v>34001</v>
      </c>
      <c r="B141" s="40">
        <v>25.2547428</v>
      </c>
      <c r="C141" s="41">
        <f t="shared" si="2"/>
        <v>10.25684903889561</v>
      </c>
    </row>
    <row r="142" spans="1:3" ht="12.75">
      <c r="A142" s="39">
        <v>34029</v>
      </c>
      <c r="B142" s="40">
        <v>25.40192482</v>
      </c>
      <c r="C142" s="41">
        <f t="shared" si="2"/>
        <v>7.222052666509304</v>
      </c>
    </row>
    <row r="143" spans="1:3" ht="12.75">
      <c r="A143" s="39">
        <v>34060</v>
      </c>
      <c r="B143" s="40">
        <v>25.54840872</v>
      </c>
      <c r="C143" s="41">
        <f t="shared" si="2"/>
        <v>7.1437266325838245</v>
      </c>
    </row>
    <row r="144" spans="1:3" ht="12.75">
      <c r="A144" s="39">
        <v>34090</v>
      </c>
      <c r="B144" s="40">
        <v>25.69444937</v>
      </c>
      <c r="C144" s="41">
        <f t="shared" si="2"/>
        <v>7.079298849777316</v>
      </c>
    </row>
    <row r="145" spans="1:3" ht="12.75">
      <c r="A145" s="39">
        <v>34121</v>
      </c>
      <c r="B145" s="40">
        <v>25.83856464</v>
      </c>
      <c r="C145" s="41">
        <f t="shared" si="2"/>
        <v>6.942130269400848</v>
      </c>
    </row>
    <row r="146" spans="1:3" ht="12.75">
      <c r="A146" s="39">
        <v>34151</v>
      </c>
      <c r="B146" s="40">
        <v>25.96273354</v>
      </c>
      <c r="C146" s="41">
        <f t="shared" si="2"/>
        <v>5.921562809576586</v>
      </c>
    </row>
    <row r="147" spans="1:3" ht="12.75">
      <c r="A147" s="39">
        <v>34182</v>
      </c>
      <c r="B147" s="40">
        <v>26.10169322</v>
      </c>
      <c r="C147" s="41">
        <f t="shared" si="2"/>
        <v>6.615212860850872</v>
      </c>
    </row>
    <row r="148" spans="1:3" ht="12.75">
      <c r="A148" s="39">
        <v>34213</v>
      </c>
      <c r="B148" s="40">
        <v>26.29500953</v>
      </c>
      <c r="C148" s="41">
        <f t="shared" si="2"/>
        <v>9.258647149351695</v>
      </c>
    </row>
    <row r="149" spans="1:3" ht="12.75">
      <c r="A149" s="39">
        <v>34243</v>
      </c>
      <c r="B149" s="40">
        <v>26.40255092</v>
      </c>
      <c r="C149" s="41">
        <f t="shared" si="2"/>
        <v>5.019676441252385</v>
      </c>
    </row>
    <row r="150" spans="1:3" ht="12.75">
      <c r="A150" s="39">
        <v>34274</v>
      </c>
      <c r="B150" s="40">
        <v>26.51900445</v>
      </c>
      <c r="C150" s="41">
        <f t="shared" si="2"/>
        <v>5.423135227065279</v>
      </c>
    </row>
    <row r="151" spans="1:3" ht="12.75">
      <c r="A151" s="39">
        <v>34304</v>
      </c>
      <c r="B151" s="40">
        <v>26.72120797</v>
      </c>
      <c r="C151" s="41">
        <f t="shared" si="2"/>
        <v>9.543459288947842</v>
      </c>
    </row>
    <row r="152" spans="1:3" ht="12.75">
      <c r="A152" s="39">
        <v>34335</v>
      </c>
      <c r="B152" s="40">
        <v>26.92836761</v>
      </c>
      <c r="C152" s="41">
        <f t="shared" si="2"/>
        <v>9.710269803453864</v>
      </c>
    </row>
    <row r="153" spans="1:3" ht="12.75">
      <c r="A153" s="39">
        <v>34366</v>
      </c>
      <c r="B153" s="40">
        <v>27.06686465</v>
      </c>
      <c r="C153" s="41">
        <f t="shared" si="2"/>
        <v>6.349410242055931</v>
      </c>
    </row>
    <row r="154" spans="1:3" ht="12.75">
      <c r="A154" s="39">
        <v>34394</v>
      </c>
      <c r="B154" s="40">
        <v>27.20604042</v>
      </c>
      <c r="C154" s="41">
        <f t="shared" si="2"/>
        <v>6.347834921975459</v>
      </c>
    </row>
    <row r="155" spans="1:3" ht="12.75">
      <c r="A155" s="39">
        <v>34425</v>
      </c>
      <c r="B155" s="40">
        <v>27.33928215</v>
      </c>
      <c r="C155" s="41">
        <f t="shared" si="2"/>
        <v>6.037924205464673</v>
      </c>
    </row>
    <row r="156" spans="1:3" ht="12.75">
      <c r="A156" s="39">
        <v>34455</v>
      </c>
      <c r="B156" s="40">
        <v>27.47137419</v>
      </c>
      <c r="C156" s="41">
        <f t="shared" si="2"/>
        <v>5.954481182469085</v>
      </c>
    </row>
    <row r="157" spans="1:3" ht="12.75">
      <c r="A157" s="39">
        <v>34486</v>
      </c>
      <c r="B157" s="40">
        <v>27.60883513</v>
      </c>
      <c r="C157" s="41">
        <f t="shared" si="2"/>
        <v>6.17258358428634</v>
      </c>
    </row>
    <row r="158" spans="1:3" ht="12.75">
      <c r="A158" s="39">
        <v>34516</v>
      </c>
      <c r="B158" s="40">
        <v>27.73127812</v>
      </c>
      <c r="C158" s="41">
        <f t="shared" si="2"/>
        <v>5.45365518996106</v>
      </c>
    </row>
    <row r="159" spans="1:3" ht="12.75">
      <c r="A159" s="39">
        <v>34547</v>
      </c>
      <c r="B159" s="40">
        <v>27.86053057</v>
      </c>
      <c r="C159" s="41">
        <f t="shared" si="2"/>
        <v>5.73869740329489</v>
      </c>
    </row>
    <row r="160" spans="1:3" ht="12.75">
      <c r="A160" s="39">
        <v>34578</v>
      </c>
      <c r="B160" s="40">
        <v>28.05867556</v>
      </c>
      <c r="C160" s="41">
        <f t="shared" si="2"/>
        <v>8.876315466471318</v>
      </c>
    </row>
    <row r="161" spans="1:3" ht="12.75">
      <c r="A161" s="39">
        <v>34608</v>
      </c>
      <c r="B161" s="40">
        <v>28.20597394</v>
      </c>
      <c r="C161" s="41">
        <f t="shared" si="2"/>
        <v>6.484695960033426</v>
      </c>
    </row>
    <row r="162" spans="1:3" ht="12.75">
      <c r="A162" s="39">
        <v>34639</v>
      </c>
      <c r="B162" s="40">
        <v>28.35676016</v>
      </c>
      <c r="C162" s="41">
        <f t="shared" si="2"/>
        <v>6.607096639623644</v>
      </c>
    </row>
    <row r="163" spans="1:3" ht="12.75">
      <c r="A163" s="39">
        <v>34669</v>
      </c>
      <c r="B163" s="40">
        <v>28.60546641</v>
      </c>
      <c r="C163" s="41">
        <f t="shared" si="2"/>
        <v>11.047575208677118</v>
      </c>
    </row>
    <row r="164" spans="1:3" ht="12.75">
      <c r="A164" s="39">
        <v>34700</v>
      </c>
      <c r="B164" s="40">
        <v>29.68216019</v>
      </c>
      <c r="C164" s="41">
        <f t="shared" si="2"/>
        <v>55.79648506622319</v>
      </c>
    </row>
    <row r="165" spans="1:3" ht="12.75">
      <c r="A165" s="39">
        <v>34731</v>
      </c>
      <c r="B165" s="40">
        <v>30.94016644</v>
      </c>
      <c r="C165" s="41">
        <f t="shared" si="2"/>
        <v>64.56053573364487</v>
      </c>
    </row>
    <row r="166" spans="1:3" ht="12.75">
      <c r="A166" s="39">
        <v>34759</v>
      </c>
      <c r="B166" s="40">
        <v>32.76412314</v>
      </c>
      <c r="C166" s="41">
        <f t="shared" si="2"/>
        <v>98.84324715191633</v>
      </c>
    </row>
    <row r="167" spans="1:3" ht="12.75">
      <c r="A167" s="39">
        <v>34790</v>
      </c>
      <c r="B167" s="40">
        <v>35.37488088</v>
      </c>
      <c r="C167" s="41">
        <f t="shared" si="2"/>
        <v>150.93268823578296</v>
      </c>
    </row>
    <row r="168" spans="1:3" ht="12.75">
      <c r="A168" s="39">
        <v>34820</v>
      </c>
      <c r="B168" s="40">
        <v>36.85340529</v>
      </c>
      <c r="C168" s="41">
        <f t="shared" si="2"/>
        <v>63.45252955359013</v>
      </c>
    </row>
    <row r="169" spans="1:3" ht="12.75">
      <c r="A169" s="39">
        <v>34851</v>
      </c>
      <c r="B169" s="40">
        <v>38.02303805</v>
      </c>
      <c r="C169" s="41">
        <f t="shared" si="2"/>
        <v>45.48904411159682</v>
      </c>
    </row>
    <row r="170" spans="1:3" ht="12.75">
      <c r="A170" s="39">
        <v>34881</v>
      </c>
      <c r="B170" s="40">
        <v>38.79817602</v>
      </c>
      <c r="C170" s="41">
        <f t="shared" si="2"/>
        <v>27.40132314032966</v>
      </c>
    </row>
    <row r="171" spans="1:3" ht="12.75">
      <c r="A171" s="39">
        <v>34912</v>
      </c>
      <c r="B171" s="40">
        <v>39.44172337</v>
      </c>
      <c r="C171" s="41">
        <f t="shared" si="2"/>
        <v>21.824569444164467</v>
      </c>
    </row>
    <row r="172" spans="1:3" ht="12.75">
      <c r="A172" s="39">
        <v>34943</v>
      </c>
      <c r="B172" s="40">
        <v>40.25758516</v>
      </c>
      <c r="C172" s="41">
        <f t="shared" si="2"/>
        <v>27.850387954567204</v>
      </c>
    </row>
    <row r="173" spans="1:3" ht="12.75">
      <c r="A173" s="39">
        <v>34973</v>
      </c>
      <c r="B173" s="40">
        <v>41.08591343</v>
      </c>
      <c r="C173" s="41">
        <f t="shared" si="2"/>
        <v>27.685833921674472</v>
      </c>
    </row>
    <row r="174" spans="1:3" ht="12.75">
      <c r="A174" s="39">
        <v>35004</v>
      </c>
      <c r="B174" s="40">
        <v>42.09902263</v>
      </c>
      <c r="C174" s="41">
        <f t="shared" si="2"/>
        <v>33.951875829980715</v>
      </c>
    </row>
    <row r="175" spans="1:3" ht="12.75">
      <c r="A175" s="39">
        <v>35034</v>
      </c>
      <c r="B175" s="40">
        <v>43.47061235</v>
      </c>
      <c r="C175" s="41">
        <f t="shared" si="2"/>
        <v>46.92135825509855</v>
      </c>
    </row>
    <row r="176" spans="1:3" ht="12.75">
      <c r="A176" s="39">
        <v>35065</v>
      </c>
      <c r="B176" s="40">
        <v>45.03335476</v>
      </c>
      <c r="C176" s="41">
        <f t="shared" si="2"/>
        <v>52.77859648732106</v>
      </c>
    </row>
    <row r="177" spans="1:3" ht="12.75">
      <c r="A177" s="39">
        <v>35096</v>
      </c>
      <c r="B177" s="40">
        <v>46.08441746</v>
      </c>
      <c r="C177" s="41">
        <f t="shared" si="2"/>
        <v>31.89781876980444</v>
      </c>
    </row>
    <row r="178" spans="1:3" ht="12.75">
      <c r="A178" s="39">
        <v>35125</v>
      </c>
      <c r="B178" s="40">
        <v>47.09891181</v>
      </c>
      <c r="C178" s="41">
        <f t="shared" si="2"/>
        <v>29.861750575335112</v>
      </c>
    </row>
    <row r="179" spans="1:3" ht="12.75">
      <c r="A179" s="39">
        <v>35156</v>
      </c>
      <c r="B179" s="40">
        <v>48.43781166</v>
      </c>
      <c r="C179" s="41">
        <f t="shared" si="2"/>
        <v>39.98570624518869</v>
      </c>
    </row>
    <row r="180" spans="1:3" ht="12.75">
      <c r="A180" s="39">
        <v>35186</v>
      </c>
      <c r="B180" s="40">
        <v>49.32071541</v>
      </c>
      <c r="C180" s="41">
        <f t="shared" si="2"/>
        <v>24.204759945351316</v>
      </c>
    </row>
    <row r="181" spans="1:3" ht="12.75">
      <c r="A181" s="39">
        <v>35217</v>
      </c>
      <c r="B181" s="40">
        <v>50.12383369</v>
      </c>
      <c r="C181" s="41">
        <f t="shared" si="2"/>
        <v>21.38889377880877</v>
      </c>
    </row>
    <row r="182" spans="1:3" ht="12.75">
      <c r="A182" s="39">
        <v>35247</v>
      </c>
      <c r="B182" s="40">
        <v>50.83636223</v>
      </c>
      <c r="C182" s="41">
        <f t="shared" si="2"/>
        <v>18.457407259590685</v>
      </c>
    </row>
    <row r="183" spans="1:3" ht="12.75">
      <c r="A183" s="39">
        <v>35278</v>
      </c>
      <c r="B183" s="40">
        <v>51.51204539</v>
      </c>
      <c r="C183" s="41">
        <f t="shared" si="2"/>
        <v>17.168791456305254</v>
      </c>
    </row>
    <row r="184" spans="1:3" ht="12.75">
      <c r="A184" s="39">
        <v>35309</v>
      </c>
      <c r="B184" s="40">
        <v>52.3356641</v>
      </c>
      <c r="C184" s="41">
        <f t="shared" si="2"/>
        <v>20.967118518894566</v>
      </c>
    </row>
    <row r="185" spans="1:3" ht="12.75">
      <c r="A185" s="39">
        <v>35339</v>
      </c>
      <c r="B185" s="40">
        <v>52.9889076</v>
      </c>
      <c r="C185" s="41">
        <f t="shared" si="2"/>
        <v>16.050421804815507</v>
      </c>
    </row>
    <row r="186" spans="1:3" ht="12.75">
      <c r="A186" s="39">
        <v>35370</v>
      </c>
      <c r="B186" s="40">
        <v>53.79174885</v>
      </c>
      <c r="C186" s="41">
        <f t="shared" si="2"/>
        <v>19.775604853657303</v>
      </c>
    </row>
    <row r="187" spans="1:3" ht="12.75">
      <c r="A187" s="39">
        <v>35400</v>
      </c>
      <c r="B187" s="40">
        <v>55.51406219</v>
      </c>
      <c r="C187" s="41">
        <f t="shared" si="2"/>
        <v>45.96479518226862</v>
      </c>
    </row>
    <row r="188" spans="1:3" ht="12.75">
      <c r="A188" s="39">
        <v>35431</v>
      </c>
      <c r="B188" s="40">
        <v>56.94161255</v>
      </c>
      <c r="C188" s="41">
        <f t="shared" si="2"/>
        <v>35.619160601225694</v>
      </c>
    </row>
    <row r="189" spans="1:3" ht="12.75">
      <c r="A189" s="39">
        <v>35462</v>
      </c>
      <c r="B189" s="40">
        <v>57.89848408</v>
      </c>
      <c r="C189" s="41">
        <f t="shared" si="2"/>
        <v>22.13754127218628</v>
      </c>
    </row>
    <row r="190" spans="1:3" ht="12.75">
      <c r="A190" s="39">
        <v>35490</v>
      </c>
      <c r="B190" s="40">
        <v>58.61904656</v>
      </c>
      <c r="C190" s="41">
        <f t="shared" si="2"/>
        <v>16.000186654727532</v>
      </c>
    </row>
    <row r="191" spans="1:3" ht="12.75">
      <c r="A191" s="39">
        <v>35521</v>
      </c>
      <c r="B191" s="40">
        <v>59.2523437</v>
      </c>
      <c r="C191" s="41">
        <f t="shared" si="2"/>
        <v>13.763094247290253</v>
      </c>
    </row>
    <row r="192" spans="1:3" ht="12.75">
      <c r="A192" s="39">
        <v>35551</v>
      </c>
      <c r="B192" s="40">
        <v>59.79311185</v>
      </c>
      <c r="C192" s="41">
        <f t="shared" si="2"/>
        <v>11.518642717337135</v>
      </c>
    </row>
    <row r="193" spans="1:3" ht="12.75">
      <c r="A193" s="39">
        <v>35582</v>
      </c>
      <c r="B193" s="40">
        <v>60.3236298</v>
      </c>
      <c r="C193" s="41">
        <f t="shared" si="2"/>
        <v>11.18231629037263</v>
      </c>
    </row>
    <row r="194" spans="1:3" ht="12.75">
      <c r="A194" s="39">
        <v>35612</v>
      </c>
      <c r="B194" s="40">
        <v>60.84916114</v>
      </c>
      <c r="C194" s="41">
        <f t="shared" si="2"/>
        <v>10.96999153113809</v>
      </c>
    </row>
    <row r="195" spans="1:3" ht="12.75">
      <c r="A195" s="39">
        <v>35643</v>
      </c>
      <c r="B195" s="40">
        <v>61.39020633</v>
      </c>
      <c r="C195" s="41">
        <f t="shared" si="2"/>
        <v>11.207472601414615</v>
      </c>
    </row>
    <row r="196" spans="1:3" ht="12.75">
      <c r="A196" s="39">
        <v>35674</v>
      </c>
      <c r="B196" s="40">
        <v>62.15481705</v>
      </c>
      <c r="C196" s="41">
        <f t="shared" si="2"/>
        <v>16.013463686146288</v>
      </c>
    </row>
    <row r="197" spans="1:3" ht="12.75">
      <c r="A197" s="39">
        <v>35704</v>
      </c>
      <c r="B197" s="40">
        <v>62.65153698</v>
      </c>
      <c r="C197" s="41">
        <f t="shared" si="2"/>
        <v>10.022940120441316</v>
      </c>
    </row>
    <row r="198" spans="1:3" ht="12.75">
      <c r="A198" s="39">
        <v>35735</v>
      </c>
      <c r="B198" s="40">
        <v>63.35243013</v>
      </c>
      <c r="C198" s="41">
        <f t="shared" si="2"/>
        <v>14.282198704287996</v>
      </c>
    </row>
    <row r="199" spans="1:3" ht="12.75">
      <c r="A199" s="39">
        <v>35765</v>
      </c>
      <c r="B199" s="40">
        <v>64.24004344</v>
      </c>
      <c r="C199" s="41">
        <f t="shared" si="2"/>
        <v>18.170906797966467</v>
      </c>
    </row>
    <row r="200" spans="1:3" ht="12.75">
      <c r="A200" s="39">
        <v>35796</v>
      </c>
      <c r="B200" s="40">
        <v>65.63767425</v>
      </c>
      <c r="C200" s="41">
        <f aca="true" t="shared" si="3" ref="C200:C263">((B200/B199)^12-1)*100</f>
        <v>29.46974701618743</v>
      </c>
    </row>
    <row r="201" spans="1:3" ht="12.75">
      <c r="A201" s="39">
        <v>35827</v>
      </c>
      <c r="B201" s="40">
        <v>66.78680659</v>
      </c>
      <c r="C201" s="41">
        <f t="shared" si="3"/>
        <v>23.15439848948342</v>
      </c>
    </row>
    <row r="202" spans="1:3" ht="12.75">
      <c r="A202" s="39">
        <v>35855</v>
      </c>
      <c r="B202" s="40">
        <v>67.5691474</v>
      </c>
      <c r="C202" s="41">
        <f t="shared" si="3"/>
        <v>14.998752527464031</v>
      </c>
    </row>
    <row r="203" spans="1:3" ht="12.75">
      <c r="A203" s="39">
        <v>35886</v>
      </c>
      <c r="B203" s="40">
        <v>68.20133641</v>
      </c>
      <c r="C203" s="41">
        <f t="shared" si="3"/>
        <v>11.823569153280356</v>
      </c>
    </row>
    <row r="204" spans="1:3" ht="12.75">
      <c r="A204" s="39">
        <v>35916</v>
      </c>
      <c r="B204" s="40">
        <v>68.74459786</v>
      </c>
      <c r="C204" s="41">
        <f t="shared" si="3"/>
        <v>9.988756526755903</v>
      </c>
    </row>
    <row r="205" spans="1:3" ht="12.75">
      <c r="A205" s="39">
        <v>35947</v>
      </c>
      <c r="B205" s="40">
        <v>69.55713526</v>
      </c>
      <c r="C205" s="41">
        <f t="shared" si="3"/>
        <v>15.142945681622866</v>
      </c>
    </row>
    <row r="206" spans="1:3" ht="12.75">
      <c r="A206" s="39">
        <v>35977</v>
      </c>
      <c r="B206" s="40">
        <v>70.22783183</v>
      </c>
      <c r="C206" s="41">
        <f t="shared" si="3"/>
        <v>12.204656538087534</v>
      </c>
    </row>
    <row r="207" spans="1:3" ht="12.75">
      <c r="A207" s="39">
        <v>36008</v>
      </c>
      <c r="B207" s="40">
        <v>70.90296093</v>
      </c>
      <c r="C207" s="41">
        <f t="shared" si="3"/>
        <v>12.166026754638137</v>
      </c>
    </row>
    <row r="208" spans="1:3" ht="12.75">
      <c r="A208" s="39">
        <v>36039</v>
      </c>
      <c r="B208" s="40">
        <v>72.05292436</v>
      </c>
      <c r="C208" s="41">
        <f t="shared" si="3"/>
        <v>21.29611214225666</v>
      </c>
    </row>
    <row r="209" spans="1:3" ht="12.75">
      <c r="A209" s="39">
        <v>36069</v>
      </c>
      <c r="B209" s="40">
        <v>73.08542585</v>
      </c>
      <c r="C209" s="41">
        <f t="shared" si="3"/>
        <v>18.617847568335577</v>
      </c>
    </row>
    <row r="210" spans="1:3" ht="12.75">
      <c r="A210" s="39">
        <v>36100</v>
      </c>
      <c r="B210" s="40">
        <v>74.37972341</v>
      </c>
      <c r="C210" s="41">
        <f t="shared" si="3"/>
        <v>23.44836054246251</v>
      </c>
    </row>
    <row r="211" spans="1:3" ht="12.75">
      <c r="A211" s="39">
        <v>36130</v>
      </c>
      <c r="B211" s="40">
        <v>76.19456572</v>
      </c>
      <c r="C211" s="41">
        <f t="shared" si="3"/>
        <v>33.54673307385367</v>
      </c>
    </row>
    <row r="212" spans="1:3" ht="12.75">
      <c r="A212" s="39">
        <v>36161</v>
      </c>
      <c r="B212" s="40">
        <v>78.11855899</v>
      </c>
      <c r="C212" s="41">
        <f t="shared" si="3"/>
        <v>34.884704537846865</v>
      </c>
    </row>
    <row r="213" spans="1:3" ht="12.75">
      <c r="A213" s="39">
        <v>36192</v>
      </c>
      <c r="B213" s="40">
        <v>79.16851355</v>
      </c>
      <c r="C213" s="41">
        <f t="shared" si="3"/>
        <v>17.37597360000358</v>
      </c>
    </row>
    <row r="214" spans="1:3" ht="12.75">
      <c r="A214" s="39">
        <v>36220</v>
      </c>
      <c r="B214" s="40">
        <v>79.90403581</v>
      </c>
      <c r="C214" s="41">
        <f t="shared" si="3"/>
        <v>11.736404938714884</v>
      </c>
    </row>
    <row r="215" spans="1:3" ht="12.75">
      <c r="A215" s="39">
        <v>36251</v>
      </c>
      <c r="B215" s="40">
        <v>80.63734181</v>
      </c>
      <c r="C215" s="41">
        <f t="shared" si="3"/>
        <v>11.586036397905207</v>
      </c>
    </row>
    <row r="216" spans="1:3" ht="12.75">
      <c r="A216" s="39">
        <v>36281</v>
      </c>
      <c r="B216" s="40">
        <v>81.12242636</v>
      </c>
      <c r="C216" s="41">
        <f t="shared" si="3"/>
        <v>7.462452379017703</v>
      </c>
    </row>
    <row r="217" spans="1:3" ht="12.75">
      <c r="A217" s="39">
        <v>36312</v>
      </c>
      <c r="B217" s="40">
        <v>81.6554376</v>
      </c>
      <c r="C217" s="41">
        <f t="shared" si="3"/>
        <v>8.175807194455164</v>
      </c>
    </row>
    <row r="218" spans="1:3" ht="12.75">
      <c r="A218" s="39">
        <v>36342</v>
      </c>
      <c r="B218" s="40">
        <v>82.19509763</v>
      </c>
      <c r="C218" s="41">
        <f t="shared" si="3"/>
        <v>8.225514918848909</v>
      </c>
    </row>
    <row r="219" spans="1:3" ht="12.75">
      <c r="A219" s="39">
        <v>36373</v>
      </c>
      <c r="B219" s="40">
        <v>82.65774251</v>
      </c>
      <c r="C219" s="41">
        <f t="shared" si="3"/>
        <v>6.967412818069052</v>
      </c>
    </row>
    <row r="220" spans="1:3" ht="12.75">
      <c r="A220" s="39">
        <v>36404</v>
      </c>
      <c r="B220" s="40">
        <v>83.45642827</v>
      </c>
      <c r="C220" s="41">
        <f t="shared" si="3"/>
        <v>12.231572742590679</v>
      </c>
    </row>
    <row r="221" spans="1:3" ht="12.75">
      <c r="A221" s="39">
        <v>36434</v>
      </c>
      <c r="B221" s="40">
        <v>83.98500698</v>
      </c>
      <c r="C221" s="41">
        <f t="shared" si="3"/>
        <v>7.870731372272877</v>
      </c>
    </row>
    <row r="222" spans="1:3" ht="12.75">
      <c r="A222" s="39">
        <v>36465</v>
      </c>
      <c r="B222" s="40">
        <v>84.73188759</v>
      </c>
      <c r="C222" s="41">
        <f t="shared" si="3"/>
        <v>11.209381365336624</v>
      </c>
    </row>
    <row r="223" spans="1:3" ht="12.75">
      <c r="A223" s="39">
        <v>36495</v>
      </c>
      <c r="B223" s="40">
        <v>85.5807163</v>
      </c>
      <c r="C223" s="41">
        <f t="shared" si="3"/>
        <v>12.706361387503605</v>
      </c>
    </row>
    <row r="224" spans="1:3" ht="12.75">
      <c r="A224" s="39">
        <v>36526</v>
      </c>
      <c r="B224" s="40">
        <v>86.72984863</v>
      </c>
      <c r="C224" s="41">
        <f t="shared" si="3"/>
        <v>17.357825817538064</v>
      </c>
    </row>
    <row r="225" spans="1:3" ht="12.75">
      <c r="A225" s="39">
        <v>36557</v>
      </c>
      <c r="B225" s="40">
        <v>87.4991689</v>
      </c>
      <c r="C225" s="41">
        <f t="shared" si="3"/>
        <v>11.17933560539701</v>
      </c>
    </row>
    <row r="226" spans="1:3" ht="12.75">
      <c r="A226" s="39">
        <v>36586</v>
      </c>
      <c r="B226" s="40">
        <v>87.98425345</v>
      </c>
      <c r="C226" s="41">
        <f t="shared" si="3"/>
        <v>6.859295137725097</v>
      </c>
    </row>
    <row r="227" spans="1:3" ht="12.75">
      <c r="A227" s="39">
        <v>36617</v>
      </c>
      <c r="B227" s="40">
        <v>88.48485184</v>
      </c>
      <c r="C227" s="41">
        <f t="shared" si="3"/>
        <v>7.045322737830251</v>
      </c>
    </row>
    <row r="228" spans="1:3" ht="12.75">
      <c r="A228" s="39">
        <v>36647</v>
      </c>
      <c r="B228" s="40">
        <v>88.81562909</v>
      </c>
      <c r="C228" s="41">
        <f t="shared" si="3"/>
        <v>4.579273170463316</v>
      </c>
    </row>
    <row r="229" spans="1:3" ht="12.75">
      <c r="A229" s="39">
        <v>36678</v>
      </c>
      <c r="B229" s="40">
        <v>89.3417145</v>
      </c>
      <c r="C229" s="41">
        <f t="shared" si="3"/>
        <v>7.344212488128599</v>
      </c>
    </row>
    <row r="230" spans="1:3" ht="12.75">
      <c r="A230" s="39">
        <v>36708</v>
      </c>
      <c r="B230" s="40">
        <v>89.69022185</v>
      </c>
      <c r="C230" s="41">
        <f t="shared" si="3"/>
        <v>4.782749264883179</v>
      </c>
    </row>
    <row r="231" spans="1:3" ht="12.75">
      <c r="A231" s="39">
        <v>36739</v>
      </c>
      <c r="B231" s="40">
        <v>90.18306332</v>
      </c>
      <c r="C231" s="41">
        <f t="shared" si="3"/>
        <v>6.796893457981046</v>
      </c>
    </row>
    <row r="232" spans="1:3" ht="12.75">
      <c r="A232" s="39">
        <v>36770</v>
      </c>
      <c r="B232" s="40">
        <v>90.84184748</v>
      </c>
      <c r="C232" s="41">
        <f t="shared" si="3"/>
        <v>9.126869614389577</v>
      </c>
    </row>
    <row r="233" spans="1:3" ht="12.75">
      <c r="A233" s="39">
        <v>36800</v>
      </c>
      <c r="B233" s="40">
        <v>91.46738769</v>
      </c>
      <c r="C233" s="41">
        <f t="shared" si="3"/>
        <v>8.583494272744897</v>
      </c>
    </row>
    <row r="234" spans="1:3" ht="12.75">
      <c r="A234" s="39">
        <v>36831</v>
      </c>
      <c r="B234" s="40">
        <v>92.24945147</v>
      </c>
      <c r="C234" s="41">
        <f t="shared" si="3"/>
        <v>10.756749053012005</v>
      </c>
    </row>
    <row r="235" spans="1:3" ht="12.75">
      <c r="A235" s="39">
        <v>36861</v>
      </c>
      <c r="B235" s="40">
        <v>93.24815496</v>
      </c>
      <c r="C235" s="41">
        <f t="shared" si="3"/>
        <v>13.793501235259065</v>
      </c>
    </row>
    <row r="236" spans="1:3" ht="12.75">
      <c r="A236" s="39">
        <v>36892</v>
      </c>
      <c r="B236" s="40">
        <v>93.76509829</v>
      </c>
      <c r="C236" s="41">
        <f t="shared" si="3"/>
        <v>6.859118907090389</v>
      </c>
    </row>
    <row r="237" spans="1:3" ht="12.75">
      <c r="A237" s="39">
        <v>36923</v>
      </c>
      <c r="B237" s="40">
        <v>93.70304293</v>
      </c>
      <c r="C237" s="41">
        <f t="shared" si="3"/>
        <v>-0.7912962605370222</v>
      </c>
    </row>
    <row r="238" spans="1:3" ht="12.75">
      <c r="A238" s="39">
        <v>36951</v>
      </c>
      <c r="B238" s="40">
        <v>94.29672436</v>
      </c>
      <c r="C238" s="41">
        <f t="shared" si="3"/>
        <v>7.873543810803896</v>
      </c>
    </row>
    <row r="239" spans="1:3" ht="12.75">
      <c r="A239" s="39">
        <v>36982</v>
      </c>
      <c r="B239" s="40">
        <v>94.7723898</v>
      </c>
      <c r="C239" s="41">
        <f t="shared" si="3"/>
        <v>6.224012971732407</v>
      </c>
    </row>
    <row r="240" spans="1:3" ht="12.75">
      <c r="A240" s="39">
        <v>37012</v>
      </c>
      <c r="B240" s="40">
        <v>94.9898606</v>
      </c>
      <c r="C240" s="41">
        <f t="shared" si="3"/>
        <v>2.7886162957073912</v>
      </c>
    </row>
    <row r="241" spans="1:3" ht="12.75">
      <c r="A241" s="39">
        <v>37043</v>
      </c>
      <c r="B241" s="40">
        <v>95.21453425</v>
      </c>
      <c r="C241" s="41">
        <f t="shared" si="3"/>
        <v>2.875501260152924</v>
      </c>
    </row>
    <row r="242" spans="1:3" ht="12.75">
      <c r="A242" s="39">
        <v>37073</v>
      </c>
      <c r="B242" s="40">
        <v>94.9671439</v>
      </c>
      <c r="C242" s="41">
        <f t="shared" si="3"/>
        <v>-3.073717720140412</v>
      </c>
    </row>
    <row r="243" spans="1:3" ht="12.75">
      <c r="A243" s="39">
        <v>37104</v>
      </c>
      <c r="B243" s="40">
        <v>95.52979766</v>
      </c>
      <c r="C243" s="41">
        <f t="shared" si="3"/>
        <v>7.345976483664107</v>
      </c>
    </row>
    <row r="244" spans="1:3" ht="12.75">
      <c r="A244" s="39">
        <v>37135</v>
      </c>
      <c r="B244" s="40">
        <v>96.41907316</v>
      </c>
      <c r="C244" s="41">
        <f t="shared" si="3"/>
        <v>11.760705593783927</v>
      </c>
    </row>
    <row r="245" spans="1:3" ht="12.75">
      <c r="A245" s="39">
        <v>37165</v>
      </c>
      <c r="B245" s="40">
        <v>96.85484586</v>
      </c>
      <c r="C245" s="41">
        <f t="shared" si="3"/>
        <v>5.560350148330118</v>
      </c>
    </row>
    <row r="246" spans="1:3" ht="12.75">
      <c r="A246" s="39">
        <v>37196</v>
      </c>
      <c r="B246" s="40">
        <v>97.21969814</v>
      </c>
      <c r="C246" s="41">
        <f t="shared" si="3"/>
        <v>4.6152429180817744</v>
      </c>
    </row>
    <row r="247" spans="1:3" ht="12.75">
      <c r="A247" s="39">
        <v>37226</v>
      </c>
      <c r="B247" s="40">
        <v>97.35433612</v>
      </c>
      <c r="C247" s="41">
        <f t="shared" si="3"/>
        <v>1.6745772742093212</v>
      </c>
    </row>
    <row r="248" spans="1:3" ht="12.75">
      <c r="A248" s="39">
        <v>37257</v>
      </c>
      <c r="B248" s="40">
        <v>98.25303074</v>
      </c>
      <c r="C248" s="41">
        <f t="shared" si="3"/>
        <v>11.657492990735241</v>
      </c>
    </row>
    <row r="249" spans="1:3" ht="12.75">
      <c r="A249" s="39">
        <v>37288</v>
      </c>
      <c r="B249" s="40">
        <v>98.18986725</v>
      </c>
      <c r="C249" s="41">
        <f t="shared" si="3"/>
        <v>-0.768716890596477</v>
      </c>
    </row>
    <row r="250" spans="1:3" ht="12.75">
      <c r="A250" s="39">
        <v>37316</v>
      </c>
      <c r="B250" s="40">
        <v>98.69212783</v>
      </c>
      <c r="C250" s="41">
        <f t="shared" si="3"/>
        <v>6.313906490050902</v>
      </c>
    </row>
    <row r="251" spans="1:3" ht="12.75">
      <c r="A251" s="39">
        <v>37347</v>
      </c>
      <c r="B251" s="40">
        <v>99.23123379</v>
      </c>
      <c r="C251" s="41">
        <f t="shared" si="3"/>
        <v>6.75556986570649</v>
      </c>
    </row>
    <row r="252" spans="1:3" ht="12.75">
      <c r="A252" s="39">
        <v>37377</v>
      </c>
      <c r="B252" s="40">
        <v>99.43235966</v>
      </c>
      <c r="C252" s="41">
        <f t="shared" si="3"/>
        <v>2.459505796366046</v>
      </c>
    </row>
    <row r="253" spans="1:3" ht="12.75">
      <c r="A253" s="39">
        <v>37408</v>
      </c>
      <c r="B253" s="40">
        <v>99.91716717</v>
      </c>
      <c r="C253" s="41">
        <f t="shared" si="3"/>
        <v>6.0103819477345555</v>
      </c>
    </row>
    <row r="254" spans="1:3" ht="12.75">
      <c r="A254" s="39">
        <v>37438</v>
      </c>
      <c r="B254" s="40">
        <v>100.204</v>
      </c>
      <c r="C254" s="41">
        <f t="shared" si="3"/>
        <v>3.4997615601682686</v>
      </c>
    </row>
    <row r="255" spans="1:3" ht="12.75">
      <c r="A255" s="39">
        <v>37469</v>
      </c>
      <c r="B255" s="40">
        <v>100.585</v>
      </c>
      <c r="C255" s="41">
        <f t="shared" si="3"/>
        <v>4.659328403808827</v>
      </c>
    </row>
    <row r="256" spans="1:3" ht="12.75">
      <c r="A256" s="39">
        <v>37500</v>
      </c>
      <c r="B256" s="40">
        <v>101.19</v>
      </c>
      <c r="C256" s="41">
        <f t="shared" si="3"/>
        <v>7.461403374546105</v>
      </c>
    </row>
    <row r="257" spans="1:3" ht="12.75">
      <c r="A257" s="39">
        <v>37530</v>
      </c>
      <c r="B257" s="40">
        <v>101.636</v>
      </c>
      <c r="C257" s="41">
        <f t="shared" si="3"/>
        <v>5.419177597953784</v>
      </c>
    </row>
    <row r="258" spans="1:3" ht="12.75">
      <c r="A258" s="39">
        <v>37561</v>
      </c>
      <c r="B258" s="40">
        <v>102.458</v>
      </c>
      <c r="C258" s="41">
        <f t="shared" si="3"/>
        <v>10.148785902771863</v>
      </c>
    </row>
    <row r="259" spans="1:3" ht="12.75">
      <c r="A259" s="39">
        <v>37591</v>
      </c>
      <c r="B259" s="40">
        <v>102.904</v>
      </c>
      <c r="C259" s="41">
        <f t="shared" si="3"/>
        <v>5.350497354275818</v>
      </c>
    </row>
    <row r="260" spans="1:3" ht="12.75">
      <c r="A260" s="39">
        <v>37622</v>
      </c>
      <c r="B260" s="40">
        <v>103.32</v>
      </c>
      <c r="C260" s="41">
        <f t="shared" si="3"/>
        <v>4.960451560619883</v>
      </c>
    </row>
    <row r="261" spans="1:3" ht="12.75">
      <c r="A261" s="39">
        <v>37653</v>
      </c>
      <c r="B261" s="40">
        <v>103.607</v>
      </c>
      <c r="C261" s="41">
        <f t="shared" si="3"/>
        <v>3.3847337558534196</v>
      </c>
    </row>
    <row r="262" spans="1:3" ht="12.75">
      <c r="A262" s="39">
        <v>37681</v>
      </c>
      <c r="B262" s="40">
        <v>104.261</v>
      </c>
      <c r="C262" s="41">
        <f t="shared" si="3"/>
        <v>7.8433696105493445</v>
      </c>
    </row>
    <row r="263" spans="1:3" ht="12.75">
      <c r="A263" s="39">
        <v>37712</v>
      </c>
      <c r="B263" s="40">
        <v>104.439</v>
      </c>
      <c r="C263" s="41">
        <f t="shared" si="3"/>
        <v>2.0680517152813493</v>
      </c>
    </row>
    <row r="264" spans="1:3" ht="12.75">
      <c r="A264" s="39">
        <v>37742</v>
      </c>
      <c r="B264" s="40">
        <v>104.102</v>
      </c>
      <c r="C264" s="41">
        <f aca="true" t="shared" si="4" ref="C264:C308">((B264/B263)^12-1)*100</f>
        <v>-3.804131298349578</v>
      </c>
    </row>
    <row r="265" spans="1:3" ht="12.75">
      <c r="A265" s="39">
        <v>37773</v>
      </c>
      <c r="B265" s="40">
        <v>104.188</v>
      </c>
      <c r="C265" s="41">
        <f t="shared" si="4"/>
        <v>0.9958520996361075</v>
      </c>
    </row>
    <row r="266" spans="1:3" ht="12.75">
      <c r="A266" s="39">
        <v>37803</v>
      </c>
      <c r="B266" s="40">
        <v>104.339</v>
      </c>
      <c r="C266" s="41">
        <f t="shared" si="4"/>
        <v>1.7530941773761022</v>
      </c>
    </row>
    <row r="267" spans="1:3" ht="12.75">
      <c r="A267" s="39">
        <v>37834</v>
      </c>
      <c r="B267" s="40">
        <v>104.652</v>
      </c>
      <c r="C267" s="41">
        <f t="shared" si="4"/>
        <v>3.659795962753476</v>
      </c>
    </row>
    <row r="268" spans="1:3" ht="12.75">
      <c r="A268" s="39">
        <v>37865</v>
      </c>
      <c r="B268" s="40">
        <v>105.275</v>
      </c>
      <c r="C268" s="41">
        <f t="shared" si="4"/>
        <v>7.382277465403697</v>
      </c>
    </row>
    <row r="269" spans="1:3" ht="12.75">
      <c r="A269" s="39">
        <v>37895</v>
      </c>
      <c r="B269" s="40">
        <v>105.661</v>
      </c>
      <c r="C269" s="41">
        <f t="shared" si="4"/>
        <v>4.489727960321455</v>
      </c>
    </row>
    <row r="270" spans="1:3" ht="12.75">
      <c r="A270" s="39">
        <v>37926</v>
      </c>
      <c r="B270" s="40">
        <v>106.538</v>
      </c>
      <c r="C270" s="41">
        <f t="shared" si="4"/>
        <v>10.427661784895093</v>
      </c>
    </row>
    <row r="271" spans="1:3" ht="12.75">
      <c r="A271" s="39">
        <v>37956</v>
      </c>
      <c r="B271" s="40">
        <v>106.996</v>
      </c>
      <c r="C271" s="41">
        <f t="shared" si="4"/>
        <v>5.282461179461717</v>
      </c>
    </row>
    <row r="272" spans="1:3" ht="12.75">
      <c r="A272" s="39">
        <v>37987</v>
      </c>
      <c r="B272" s="40">
        <v>107.661</v>
      </c>
      <c r="C272" s="41">
        <f t="shared" si="4"/>
        <v>7.718527488866611</v>
      </c>
    </row>
    <row r="273" spans="1:3" ht="12.75">
      <c r="A273" s="39">
        <v>38018</v>
      </c>
      <c r="B273" s="40">
        <v>108.305</v>
      </c>
      <c r="C273" s="41">
        <f t="shared" si="4"/>
        <v>7.419015429311093</v>
      </c>
    </row>
    <row r="274" spans="1:3" ht="12.75">
      <c r="A274" s="39">
        <v>38047</v>
      </c>
      <c r="B274" s="40">
        <v>108.672</v>
      </c>
      <c r="C274" s="41">
        <f t="shared" si="4"/>
        <v>4.142941093008079</v>
      </c>
    </row>
    <row r="275" spans="1:3" ht="12.75">
      <c r="A275" s="39">
        <v>38078</v>
      </c>
      <c r="B275" s="40">
        <v>108.836</v>
      </c>
      <c r="C275" s="41">
        <f t="shared" si="4"/>
        <v>1.8260612268170995</v>
      </c>
    </row>
    <row r="276" spans="1:3" ht="12.75">
      <c r="A276" s="39">
        <v>38108</v>
      </c>
      <c r="B276" s="40">
        <v>108.563</v>
      </c>
      <c r="C276" s="41">
        <f t="shared" si="4"/>
        <v>-2.968852322474247</v>
      </c>
    </row>
    <row r="277" spans="1:3" ht="12.75">
      <c r="A277" s="39">
        <v>38139</v>
      </c>
      <c r="B277" s="40">
        <v>108.737</v>
      </c>
      <c r="C277" s="41">
        <f t="shared" si="4"/>
        <v>1.9403523669749845</v>
      </c>
    </row>
    <row r="278" spans="1:3" ht="12.75">
      <c r="A278" s="39">
        <v>38169</v>
      </c>
      <c r="B278" s="40">
        <v>109.022</v>
      </c>
      <c r="C278" s="41">
        <f t="shared" si="4"/>
        <v>3.190941762359545</v>
      </c>
    </row>
    <row r="279" spans="1:3" ht="12.75">
      <c r="A279" s="39">
        <v>38200</v>
      </c>
      <c r="B279" s="40">
        <v>109.695</v>
      </c>
      <c r="C279" s="41">
        <f t="shared" si="4"/>
        <v>7.664431467257482</v>
      </c>
    </row>
    <row r="280" spans="1:3" ht="12.75">
      <c r="A280" s="39">
        <v>38231</v>
      </c>
      <c r="B280" s="40">
        <v>110.602</v>
      </c>
      <c r="C280" s="41">
        <f t="shared" si="4"/>
        <v>10.385943523974749</v>
      </c>
    </row>
    <row r="281" spans="1:3" ht="12.75">
      <c r="A281" s="39">
        <v>38261</v>
      </c>
      <c r="B281" s="40">
        <v>111.368</v>
      </c>
      <c r="C281" s="41">
        <f t="shared" si="4"/>
        <v>8.634878171083704</v>
      </c>
    </row>
    <row r="282" spans="1:3" ht="12.75">
      <c r="A282" s="39">
        <v>38292</v>
      </c>
      <c r="B282" s="40">
        <v>112.318</v>
      </c>
      <c r="C282" s="41">
        <f t="shared" si="4"/>
        <v>10.730508191719256</v>
      </c>
    </row>
    <row r="283" spans="1:3" ht="12.75">
      <c r="A283" s="39">
        <v>38322</v>
      </c>
      <c r="B283" s="40">
        <v>112.55</v>
      </c>
      <c r="C283" s="41">
        <f t="shared" si="4"/>
        <v>2.5070306575418977</v>
      </c>
    </row>
    <row r="284" spans="1:3" ht="12.75">
      <c r="A284" s="39">
        <v>38353</v>
      </c>
      <c r="B284" s="40">
        <v>112.554</v>
      </c>
      <c r="C284" s="41">
        <f t="shared" si="4"/>
        <v>0.042656049407585606</v>
      </c>
    </row>
    <row r="285" spans="1:3" ht="12.75">
      <c r="A285" s="39">
        <v>38384</v>
      </c>
      <c r="B285" s="40">
        <v>112.929</v>
      </c>
      <c r="C285" s="41">
        <f t="shared" si="4"/>
        <v>4.072163679786822</v>
      </c>
    </row>
    <row r="286" spans="1:3" ht="12.75">
      <c r="A286" s="39">
        <v>38412</v>
      </c>
      <c r="B286" s="40">
        <v>113.438</v>
      </c>
      <c r="C286" s="41">
        <f t="shared" si="4"/>
        <v>5.544824567933171</v>
      </c>
    </row>
    <row r="287" spans="1:3" ht="12.75">
      <c r="A287" s="39">
        <v>38443</v>
      </c>
      <c r="B287" s="40">
        <v>113.842</v>
      </c>
      <c r="C287" s="41">
        <f t="shared" si="4"/>
        <v>4.358414313816161</v>
      </c>
    </row>
    <row r="288" spans="1:3" ht="12.75">
      <c r="A288" s="39">
        <v>38473</v>
      </c>
      <c r="B288" s="40">
        <v>113.556</v>
      </c>
      <c r="C288" s="41">
        <f t="shared" si="4"/>
        <v>-2.9733960889391398</v>
      </c>
    </row>
    <row r="289" spans="1:3" ht="12.75">
      <c r="A289" s="39">
        <v>38504</v>
      </c>
      <c r="B289" s="40">
        <v>113.447</v>
      </c>
      <c r="C289" s="41">
        <f t="shared" si="4"/>
        <v>-1.1457929818486923</v>
      </c>
    </row>
    <row r="290" spans="1:3" ht="12.75">
      <c r="A290" s="39">
        <v>38534</v>
      </c>
      <c r="B290" s="40">
        <v>113.891</v>
      </c>
      <c r="C290" s="41">
        <f t="shared" si="4"/>
        <v>4.798890361492392</v>
      </c>
    </row>
    <row r="291" spans="1:3" ht="12.75">
      <c r="A291" s="39">
        <v>38565</v>
      </c>
      <c r="B291" s="40">
        <v>114.027</v>
      </c>
      <c r="C291" s="41">
        <f t="shared" si="4"/>
        <v>1.4423977642035846</v>
      </c>
    </row>
    <row r="292" spans="1:3" ht="12.75">
      <c r="A292" s="39">
        <v>38596</v>
      </c>
      <c r="B292" s="40">
        <v>114.484</v>
      </c>
      <c r="C292" s="41">
        <f t="shared" si="4"/>
        <v>4.916829823938551</v>
      </c>
    </row>
    <row r="293" spans="1:3" ht="12.75">
      <c r="A293" s="39">
        <v>38626</v>
      </c>
      <c r="B293" s="40">
        <v>114.765</v>
      </c>
      <c r="C293" s="41">
        <f t="shared" si="4"/>
        <v>2.985478756706428</v>
      </c>
    </row>
    <row r="294" spans="1:3" ht="12.75">
      <c r="A294" s="39">
        <v>38657</v>
      </c>
      <c r="B294" s="40">
        <v>115.591</v>
      </c>
      <c r="C294" s="41">
        <f t="shared" si="4"/>
        <v>8.987005137389037</v>
      </c>
    </row>
    <row r="295" spans="1:3" ht="12.75">
      <c r="A295" s="39">
        <v>38687</v>
      </c>
      <c r="B295" s="40">
        <v>116.301</v>
      </c>
      <c r="C295" s="41">
        <f t="shared" si="4"/>
        <v>7.624993121190493</v>
      </c>
    </row>
    <row r="296" spans="1:3" ht="12.75">
      <c r="A296" s="39">
        <v>38718</v>
      </c>
      <c r="B296" s="40">
        <v>116.983</v>
      </c>
      <c r="C296" s="41">
        <f t="shared" si="4"/>
        <v>7.26836642396993</v>
      </c>
    </row>
    <row r="297" spans="1:3" ht="12.75">
      <c r="A297" s="39">
        <v>38749</v>
      </c>
      <c r="B297" s="40">
        <v>117.162</v>
      </c>
      <c r="C297" s="41">
        <f t="shared" si="4"/>
        <v>1.851696020941529</v>
      </c>
    </row>
    <row r="298" spans="1:3" ht="12.75">
      <c r="A298" s="39">
        <v>38777</v>
      </c>
      <c r="B298" s="40">
        <v>117.309</v>
      </c>
      <c r="C298" s="41">
        <f t="shared" si="4"/>
        <v>1.5160409444930023</v>
      </c>
    </row>
    <row r="299" spans="1:3" ht="12.75">
      <c r="A299" s="39">
        <v>38808</v>
      </c>
      <c r="B299" s="40">
        <v>117.481</v>
      </c>
      <c r="C299" s="41">
        <f t="shared" si="4"/>
        <v>1.7737139252250067</v>
      </c>
    </row>
    <row r="300" spans="1:3" ht="12.75">
      <c r="A300" s="39">
        <v>38838</v>
      </c>
      <c r="B300" s="40">
        <v>116.958</v>
      </c>
      <c r="C300" s="41">
        <f t="shared" si="4"/>
        <v>-5.213260828765421</v>
      </c>
    </row>
    <row r="301" spans="1:3" ht="12.75">
      <c r="A301" s="39">
        <v>38869</v>
      </c>
      <c r="B301" s="40">
        <v>117.059</v>
      </c>
      <c r="C301" s="41">
        <f t="shared" si="4"/>
        <v>1.0412054575942964</v>
      </c>
    </row>
    <row r="302" spans="1:3" ht="12.75">
      <c r="A302" s="39">
        <v>38899</v>
      </c>
      <c r="B302" s="40">
        <v>117.38</v>
      </c>
      <c r="C302" s="41">
        <f t="shared" si="4"/>
        <v>3.3407347815128663</v>
      </c>
    </row>
    <row r="303" spans="1:3" ht="12.75">
      <c r="A303" s="39">
        <v>38930</v>
      </c>
      <c r="B303" s="40">
        <v>117.979</v>
      </c>
      <c r="C303" s="41">
        <f t="shared" si="4"/>
        <v>6.298531942445096</v>
      </c>
    </row>
    <row r="304" spans="1:3" ht="12.75">
      <c r="A304" s="39">
        <v>38961</v>
      </c>
      <c r="B304" s="40">
        <v>119.17</v>
      </c>
      <c r="C304" s="41">
        <f t="shared" si="4"/>
        <v>12.809777684463697</v>
      </c>
    </row>
    <row r="305" spans="1:3" ht="12.75">
      <c r="A305" s="39">
        <v>38991</v>
      </c>
      <c r="B305" s="40">
        <v>119.691</v>
      </c>
      <c r="C305" s="41">
        <f t="shared" si="4"/>
        <v>5.374292898233901</v>
      </c>
    </row>
    <row r="306" spans="1:3" ht="12.75">
      <c r="A306" s="39">
        <v>39022</v>
      </c>
      <c r="B306" s="40">
        <v>120.319</v>
      </c>
      <c r="C306" s="41">
        <f t="shared" si="4"/>
        <v>6.4811221619653026</v>
      </c>
    </row>
    <row r="307" spans="1:3" ht="12.75">
      <c r="A307" s="39">
        <v>39052</v>
      </c>
      <c r="B307" s="40">
        <v>121.015</v>
      </c>
      <c r="C307" s="41">
        <f t="shared" si="4"/>
        <v>7.166709671014804</v>
      </c>
    </row>
    <row r="308" spans="1:3" ht="12.75">
      <c r="A308" s="39">
        <v>39083</v>
      </c>
      <c r="B308" s="40">
        <v>121.64</v>
      </c>
      <c r="C308" s="41">
        <f t="shared" si="4"/>
        <v>6.376690794814754</v>
      </c>
    </row>
    <row r="309" spans="1:3" ht="12.75">
      <c r="A309" s="39">
        <v>39114</v>
      </c>
      <c r="B309" s="40">
        <v>121.98</v>
      </c>
      <c r="C309" s="41">
        <f>((B309/B308)^12-1)*100</f>
        <v>3.4062075595979735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3.7109375" style="0" bestFit="1" customWidth="1"/>
    <col min="3" max="3" width="11.7109375" style="0" bestFit="1" customWidth="1"/>
    <col min="5" max="9" width="10.7109375" style="0" customWidth="1"/>
  </cols>
  <sheetData>
    <row r="1" ht="12.75">
      <c r="A1" s="29" t="s">
        <v>78</v>
      </c>
    </row>
    <row r="2" ht="12.75">
      <c r="A2" t="s">
        <v>79</v>
      </c>
    </row>
    <row r="3" ht="12.75">
      <c r="A3" s="45" t="s">
        <v>84</v>
      </c>
    </row>
    <row r="4" spans="3:9" ht="76.5">
      <c r="C4" s="7"/>
      <c r="D4" s="7"/>
      <c r="E4" s="30" t="s">
        <v>83</v>
      </c>
      <c r="F4" s="30" t="s">
        <v>80</v>
      </c>
      <c r="G4" s="30" t="s">
        <v>81</v>
      </c>
      <c r="H4" s="30" t="s">
        <v>82</v>
      </c>
      <c r="I4" s="30" t="s">
        <v>94</v>
      </c>
    </row>
    <row r="5" spans="2:9" ht="12.75">
      <c r="B5" t="s">
        <v>6</v>
      </c>
      <c r="C5" s="43">
        <f>SUM(C7:C37)</f>
        <v>2564279.9</v>
      </c>
      <c r="D5" s="44">
        <f>SUM(D7:D37)</f>
        <v>99.99000000000002</v>
      </c>
      <c r="E5" s="44">
        <f>SUM(E7:E37)</f>
        <v>16</v>
      </c>
      <c r="F5" s="44">
        <f>E5/COUNT(E7:E37)*100</f>
        <v>51.61290322580645</v>
      </c>
      <c r="G5" s="43">
        <f>SUM(G7:G37)</f>
        <v>2103673.9</v>
      </c>
      <c r="H5" s="41">
        <f>G5/C5*100</f>
        <v>82.03760829697258</v>
      </c>
      <c r="I5" s="41">
        <v>82</v>
      </c>
    </row>
    <row r="6" spans="3:9" ht="12.75">
      <c r="C6" s="43"/>
      <c r="D6" s="7"/>
      <c r="E6" s="7"/>
      <c r="F6" s="7"/>
      <c r="G6" s="7"/>
      <c r="H6" s="7"/>
      <c r="I6" s="7"/>
    </row>
    <row r="7" spans="1:9" ht="12.75">
      <c r="A7" s="7">
        <v>1</v>
      </c>
      <c r="B7" t="s">
        <v>12</v>
      </c>
      <c r="C7" s="43">
        <v>600836.3</v>
      </c>
      <c r="D7" s="42">
        <v>23.43</v>
      </c>
      <c r="E7" s="7">
        <v>1</v>
      </c>
      <c r="F7" s="7"/>
      <c r="G7" s="7">
        <f>E7*C7</f>
        <v>600836.3</v>
      </c>
      <c r="H7" s="41">
        <f>G7/$C$5*100</f>
        <v>23.43099518894174</v>
      </c>
      <c r="I7" s="41">
        <f>H7</f>
        <v>23.43099518894174</v>
      </c>
    </row>
    <row r="8" spans="1:9" ht="12.75">
      <c r="A8" s="7">
        <v>2</v>
      </c>
      <c r="B8" t="s">
        <v>13</v>
      </c>
      <c r="C8" s="43">
        <v>538881.1</v>
      </c>
      <c r="D8" s="42">
        <v>21.01</v>
      </c>
      <c r="E8" s="7">
        <v>1</v>
      </c>
      <c r="F8" s="7"/>
      <c r="G8" s="7">
        <f aca="true" t="shared" si="0" ref="G8:G37">E8*C8</f>
        <v>538881.1</v>
      </c>
      <c r="H8" s="41">
        <f aca="true" t="shared" si="1" ref="H8:H37">G8/$C$5*100</f>
        <v>21.01490948784491</v>
      </c>
      <c r="I8" s="41">
        <f>H8+I7</f>
        <v>44.445904676786654</v>
      </c>
    </row>
    <row r="9" spans="1:9" ht="12.75">
      <c r="A9" s="7">
        <v>3</v>
      </c>
      <c r="B9" t="s">
        <v>14</v>
      </c>
      <c r="C9" s="43">
        <v>402075.2</v>
      </c>
      <c r="D9" s="42">
        <v>15.68</v>
      </c>
      <c r="E9" s="7">
        <v>1</v>
      </c>
      <c r="F9" s="7"/>
      <c r="G9" s="7">
        <f t="shared" si="0"/>
        <v>402075.2</v>
      </c>
      <c r="H9" s="41">
        <f t="shared" si="1"/>
        <v>15.67984836600716</v>
      </c>
      <c r="I9" s="41">
        <f>H9+I8</f>
        <v>60.12575304279382</v>
      </c>
    </row>
    <row r="10" spans="1:9" ht="12.75">
      <c r="A10" s="7">
        <v>4</v>
      </c>
      <c r="B10" t="s">
        <v>15</v>
      </c>
      <c r="C10" s="43">
        <v>284045.4</v>
      </c>
      <c r="D10" s="42">
        <v>11.08</v>
      </c>
      <c r="E10" s="7">
        <v>1</v>
      </c>
      <c r="F10" s="7"/>
      <c r="G10" s="7">
        <f t="shared" si="0"/>
        <v>284045.4</v>
      </c>
      <c r="H10" s="41">
        <f t="shared" si="1"/>
        <v>11.07700450329155</v>
      </c>
      <c r="I10" s="41">
        <f>H10+I9</f>
        <v>71.20275754608537</v>
      </c>
    </row>
    <row r="11" spans="1:9" ht="12.75">
      <c r="A11" s="7">
        <v>5</v>
      </c>
      <c r="B11" t="s">
        <v>16</v>
      </c>
      <c r="C11" s="43">
        <v>209031.9</v>
      </c>
      <c r="D11" s="42">
        <v>8.15</v>
      </c>
      <c r="E11" s="7">
        <v>0</v>
      </c>
      <c r="F11" s="7"/>
      <c r="G11" s="7">
        <f t="shared" si="0"/>
        <v>0</v>
      </c>
      <c r="H11" s="41">
        <f t="shared" si="1"/>
        <v>0</v>
      </c>
      <c r="I11" s="41">
        <f aca="true" t="shared" si="2" ref="I11:I37">H11+I10</f>
        <v>71.20275754608537</v>
      </c>
    </row>
    <row r="12" spans="1:9" ht="12.75">
      <c r="A12" s="7">
        <v>6</v>
      </c>
      <c r="B12" t="s">
        <v>17</v>
      </c>
      <c r="C12" s="43">
        <v>127150</v>
      </c>
      <c r="D12" s="42">
        <v>4.96</v>
      </c>
      <c r="E12" s="7">
        <v>1</v>
      </c>
      <c r="F12" s="7"/>
      <c r="G12" s="7">
        <f t="shared" si="0"/>
        <v>127150</v>
      </c>
      <c r="H12" s="41">
        <f t="shared" si="1"/>
        <v>4.958507064692899</v>
      </c>
      <c r="I12" s="41">
        <f t="shared" si="2"/>
        <v>76.16126461077826</v>
      </c>
    </row>
    <row r="13" spans="1:9" ht="12.75">
      <c r="A13" s="7">
        <v>7</v>
      </c>
      <c r="B13" t="s">
        <v>18</v>
      </c>
      <c r="C13" s="43">
        <v>80800.3</v>
      </c>
      <c r="D13" s="42">
        <v>3.15</v>
      </c>
      <c r="E13" s="7">
        <v>0</v>
      </c>
      <c r="F13" s="7"/>
      <c r="G13" s="7">
        <f t="shared" si="0"/>
        <v>0</v>
      </c>
      <c r="H13" s="41">
        <f t="shared" si="1"/>
        <v>0</v>
      </c>
      <c r="I13" s="41">
        <f t="shared" si="2"/>
        <v>76.16126461077826</v>
      </c>
    </row>
    <row r="14" spans="1:9" ht="12.75">
      <c r="A14" s="7">
        <v>8</v>
      </c>
      <c r="B14" t="s">
        <v>19</v>
      </c>
      <c r="C14" s="43">
        <v>57980.6</v>
      </c>
      <c r="D14" s="42">
        <v>2.26</v>
      </c>
      <c r="E14" s="7">
        <v>1</v>
      </c>
      <c r="F14" s="7"/>
      <c r="G14" s="7">
        <f t="shared" si="0"/>
        <v>57980.6</v>
      </c>
      <c r="H14" s="41">
        <f t="shared" si="1"/>
        <v>2.2610870209605434</v>
      </c>
      <c r="I14" s="41">
        <f t="shared" si="2"/>
        <v>78.4223516317388</v>
      </c>
    </row>
    <row r="15" spans="1:9" ht="12.75">
      <c r="A15" s="7">
        <v>9</v>
      </c>
      <c r="B15" t="s">
        <v>20</v>
      </c>
      <c r="C15" s="43">
        <v>46131.4</v>
      </c>
      <c r="D15" s="42">
        <v>1.8</v>
      </c>
      <c r="E15" s="7">
        <v>0</v>
      </c>
      <c r="F15" s="7"/>
      <c r="G15" s="7">
        <f t="shared" si="0"/>
        <v>0</v>
      </c>
      <c r="H15" s="41">
        <f t="shared" si="1"/>
        <v>0</v>
      </c>
      <c r="I15" s="41">
        <f t="shared" si="2"/>
        <v>78.4223516317388</v>
      </c>
    </row>
    <row r="16" spans="1:9" ht="12.75">
      <c r="A16" s="7">
        <v>10</v>
      </c>
      <c r="B16" t="s">
        <v>21</v>
      </c>
      <c r="C16" s="43">
        <v>44088.5</v>
      </c>
      <c r="D16" s="42">
        <v>1.72</v>
      </c>
      <c r="E16" s="7">
        <v>0</v>
      </c>
      <c r="F16" s="7"/>
      <c r="G16" s="7">
        <f t="shared" si="0"/>
        <v>0</v>
      </c>
      <c r="H16" s="41">
        <f t="shared" si="1"/>
        <v>0</v>
      </c>
      <c r="I16" s="41">
        <f t="shared" si="2"/>
        <v>78.4223516317388</v>
      </c>
    </row>
    <row r="17" spans="1:9" ht="12.75">
      <c r="A17" s="7">
        <v>11</v>
      </c>
      <c r="B17" t="s">
        <v>22</v>
      </c>
      <c r="C17" s="43">
        <v>31911.9</v>
      </c>
      <c r="D17" s="42">
        <v>1.24</v>
      </c>
      <c r="E17" s="7">
        <v>1</v>
      </c>
      <c r="F17" s="7"/>
      <c r="G17" s="7">
        <f t="shared" si="0"/>
        <v>31911.9</v>
      </c>
      <c r="H17" s="41">
        <f t="shared" si="1"/>
        <v>1.244478030654922</v>
      </c>
      <c r="I17" s="41">
        <f t="shared" si="2"/>
        <v>79.66682966239372</v>
      </c>
    </row>
    <row r="18" spans="1:9" ht="12.75">
      <c r="A18" s="7">
        <v>12</v>
      </c>
      <c r="B18" t="s">
        <v>23</v>
      </c>
      <c r="C18" s="43">
        <v>16609.3</v>
      </c>
      <c r="D18" s="42">
        <v>0.65</v>
      </c>
      <c r="E18" s="7">
        <v>1</v>
      </c>
      <c r="F18" s="7"/>
      <c r="G18" s="7">
        <f t="shared" si="0"/>
        <v>16609.3</v>
      </c>
      <c r="H18" s="41">
        <f t="shared" si="1"/>
        <v>0.647717903182098</v>
      </c>
      <c r="I18" s="41">
        <f t="shared" si="2"/>
        <v>80.31454756557582</v>
      </c>
    </row>
    <row r="19" spans="1:9" ht="12.75">
      <c r="A19" s="7">
        <v>13</v>
      </c>
      <c r="B19" t="s">
        <v>24</v>
      </c>
      <c r="C19" s="43">
        <v>15226</v>
      </c>
      <c r="D19" s="42">
        <v>0.59</v>
      </c>
      <c r="E19" s="7">
        <v>0</v>
      </c>
      <c r="F19" s="7"/>
      <c r="G19" s="7">
        <f t="shared" si="0"/>
        <v>0</v>
      </c>
      <c r="H19" s="41">
        <f t="shared" si="1"/>
        <v>0</v>
      </c>
      <c r="I19" s="41">
        <f t="shared" si="2"/>
        <v>80.31454756557582</v>
      </c>
    </row>
    <row r="20" spans="1:9" ht="12.75">
      <c r="A20" s="7">
        <v>14</v>
      </c>
      <c r="B20" t="s">
        <v>25</v>
      </c>
      <c r="C20" s="43">
        <v>12881.2</v>
      </c>
      <c r="D20" s="42">
        <v>0.5</v>
      </c>
      <c r="E20" s="7">
        <v>0</v>
      </c>
      <c r="F20" s="7"/>
      <c r="G20" s="7">
        <f t="shared" si="0"/>
        <v>0</v>
      </c>
      <c r="H20" s="41">
        <f t="shared" si="1"/>
        <v>0</v>
      </c>
      <c r="I20" s="41">
        <f t="shared" si="2"/>
        <v>80.31454756557582</v>
      </c>
    </row>
    <row r="21" spans="1:9" ht="12.75">
      <c r="A21" s="7">
        <v>15</v>
      </c>
      <c r="B21" t="s">
        <v>26</v>
      </c>
      <c r="C21" s="43">
        <v>11438.6</v>
      </c>
      <c r="D21" s="42">
        <v>0.45</v>
      </c>
      <c r="E21" s="7">
        <v>0</v>
      </c>
      <c r="F21" s="7"/>
      <c r="G21" s="7">
        <f t="shared" si="0"/>
        <v>0</v>
      </c>
      <c r="H21" s="41">
        <f t="shared" si="1"/>
        <v>0</v>
      </c>
      <c r="I21" s="41">
        <f t="shared" si="2"/>
        <v>80.31454756557582</v>
      </c>
    </row>
    <row r="22" spans="1:9" ht="12.75">
      <c r="A22" s="7">
        <v>16</v>
      </c>
      <c r="B22" t="s">
        <v>27</v>
      </c>
      <c r="C22" s="43">
        <v>10707.5</v>
      </c>
      <c r="D22" s="42">
        <v>0.42</v>
      </c>
      <c r="E22" s="7">
        <v>1</v>
      </c>
      <c r="F22" s="7"/>
      <c r="G22" s="7">
        <f t="shared" si="0"/>
        <v>10707.5</v>
      </c>
      <c r="H22" s="41">
        <f t="shared" si="1"/>
        <v>0.41756362088241616</v>
      </c>
      <c r="I22" s="41">
        <f t="shared" si="2"/>
        <v>80.73211118645824</v>
      </c>
    </row>
    <row r="23" spans="1:9" ht="12.75">
      <c r="A23" s="7">
        <v>17</v>
      </c>
      <c r="B23" t="s">
        <v>28</v>
      </c>
      <c r="C23" s="43">
        <v>10345.7</v>
      </c>
      <c r="D23" s="42">
        <v>0.4</v>
      </c>
      <c r="E23" s="7">
        <v>0</v>
      </c>
      <c r="F23" s="7"/>
      <c r="G23" s="7">
        <f t="shared" si="0"/>
        <v>0</v>
      </c>
      <c r="H23" s="41">
        <f t="shared" si="1"/>
        <v>0</v>
      </c>
      <c r="I23" s="41">
        <f t="shared" si="2"/>
        <v>80.73211118645824</v>
      </c>
    </row>
    <row r="24" spans="1:9" ht="12.75">
      <c r="A24" s="7">
        <v>18</v>
      </c>
      <c r="B24" t="s">
        <v>29</v>
      </c>
      <c r="C24" s="43">
        <v>9720.7</v>
      </c>
      <c r="D24" s="42">
        <v>0.38</v>
      </c>
      <c r="E24" s="7">
        <v>0</v>
      </c>
      <c r="F24" s="7"/>
      <c r="G24" s="7">
        <f t="shared" si="0"/>
        <v>0</v>
      </c>
      <c r="H24" s="41">
        <f t="shared" si="1"/>
        <v>0</v>
      </c>
      <c r="I24" s="41">
        <f t="shared" si="2"/>
        <v>80.73211118645824</v>
      </c>
    </row>
    <row r="25" spans="1:9" ht="12.75">
      <c r="A25" s="7">
        <v>19</v>
      </c>
      <c r="B25" t="s">
        <v>30</v>
      </c>
      <c r="C25" s="43">
        <v>9598.3</v>
      </c>
      <c r="D25" s="42">
        <v>0.37</v>
      </c>
      <c r="E25" s="7">
        <v>1</v>
      </c>
      <c r="F25" s="7"/>
      <c r="G25" s="7">
        <f t="shared" si="0"/>
        <v>9598.3</v>
      </c>
      <c r="H25" s="41">
        <f t="shared" si="1"/>
        <v>0.3743078124973799</v>
      </c>
      <c r="I25" s="41">
        <f t="shared" si="2"/>
        <v>81.10641899895562</v>
      </c>
    </row>
    <row r="26" spans="1:9" ht="12.75">
      <c r="A26" s="7">
        <v>20</v>
      </c>
      <c r="B26" t="s">
        <v>31</v>
      </c>
      <c r="C26" s="43">
        <v>7581.5</v>
      </c>
      <c r="D26" s="42">
        <v>0.3</v>
      </c>
      <c r="E26" s="7">
        <v>0</v>
      </c>
      <c r="F26" s="7"/>
      <c r="G26" s="7">
        <f t="shared" si="0"/>
        <v>0</v>
      </c>
      <c r="H26" s="41">
        <f t="shared" si="1"/>
        <v>0</v>
      </c>
      <c r="I26" s="41">
        <f t="shared" si="2"/>
        <v>81.10641899895562</v>
      </c>
    </row>
    <row r="27" spans="1:9" ht="12.75">
      <c r="A27" s="7">
        <v>21</v>
      </c>
      <c r="B27" t="s">
        <v>32</v>
      </c>
      <c r="C27" s="43">
        <v>5982.1</v>
      </c>
      <c r="D27" s="42">
        <v>0.23</v>
      </c>
      <c r="E27" s="7">
        <v>1</v>
      </c>
      <c r="F27" s="7"/>
      <c r="G27" s="7">
        <f t="shared" si="0"/>
        <v>5982.1</v>
      </c>
      <c r="H27" s="41">
        <f t="shared" si="1"/>
        <v>0.23328576572315685</v>
      </c>
      <c r="I27" s="41">
        <f t="shared" si="2"/>
        <v>81.33970476467877</v>
      </c>
    </row>
    <row r="28" spans="1:9" ht="12.75">
      <c r="A28" s="7">
        <v>22</v>
      </c>
      <c r="B28" t="s">
        <v>33</v>
      </c>
      <c r="C28" s="43">
        <v>5880.9</v>
      </c>
      <c r="D28" s="42">
        <v>0.23</v>
      </c>
      <c r="E28" s="7">
        <v>1</v>
      </c>
      <c r="F28" s="7"/>
      <c r="G28" s="7">
        <f t="shared" si="0"/>
        <v>5880.9</v>
      </c>
      <c r="H28" s="41">
        <f t="shared" si="1"/>
        <v>0.22933923866891442</v>
      </c>
      <c r="I28" s="41">
        <f t="shared" si="2"/>
        <v>81.56904400334768</v>
      </c>
    </row>
    <row r="29" spans="1:9" ht="12.75">
      <c r="A29" s="7">
        <v>23</v>
      </c>
      <c r="B29" t="s">
        <v>34</v>
      </c>
      <c r="C29" s="43">
        <v>4890.2</v>
      </c>
      <c r="D29" s="42">
        <v>0.19</v>
      </c>
      <c r="E29" s="7">
        <v>0</v>
      </c>
      <c r="F29" s="7"/>
      <c r="G29" s="7">
        <f t="shared" si="0"/>
        <v>0</v>
      </c>
      <c r="H29" s="41">
        <f t="shared" si="1"/>
        <v>0</v>
      </c>
      <c r="I29" s="41">
        <f t="shared" si="2"/>
        <v>81.56904400334768</v>
      </c>
    </row>
    <row r="30" spans="1:9" ht="12.75">
      <c r="A30" s="7">
        <v>24</v>
      </c>
      <c r="B30" t="s">
        <v>35</v>
      </c>
      <c r="C30" s="43">
        <v>4264.5</v>
      </c>
      <c r="D30" s="42">
        <v>0.17</v>
      </c>
      <c r="E30" s="7">
        <v>0</v>
      </c>
      <c r="F30" s="7"/>
      <c r="G30" s="7">
        <f t="shared" si="0"/>
        <v>0</v>
      </c>
      <c r="H30" s="41">
        <f t="shared" si="1"/>
        <v>0</v>
      </c>
      <c r="I30" s="41">
        <f t="shared" si="2"/>
        <v>81.56904400334768</v>
      </c>
    </row>
    <row r="31" spans="1:9" ht="12.75">
      <c r="A31" s="7">
        <v>25</v>
      </c>
      <c r="B31" t="s">
        <v>36</v>
      </c>
      <c r="C31" s="43">
        <v>3614.5</v>
      </c>
      <c r="D31" s="42">
        <v>0.14</v>
      </c>
      <c r="E31" s="7">
        <v>1</v>
      </c>
      <c r="F31" s="7"/>
      <c r="G31" s="7">
        <f t="shared" si="0"/>
        <v>3614.5</v>
      </c>
      <c r="H31" s="41">
        <f t="shared" si="1"/>
        <v>0.14095575135928023</v>
      </c>
      <c r="I31" s="41">
        <f t="shared" si="2"/>
        <v>81.70999975470697</v>
      </c>
    </row>
    <row r="32" spans="1:9" ht="12.75">
      <c r="A32" s="7">
        <v>26</v>
      </c>
      <c r="B32" t="s">
        <v>37</v>
      </c>
      <c r="C32" s="43">
        <v>3283.8</v>
      </c>
      <c r="D32" s="42">
        <v>0.13</v>
      </c>
      <c r="E32" s="7">
        <v>0</v>
      </c>
      <c r="F32" s="7"/>
      <c r="G32" s="7">
        <f t="shared" si="0"/>
        <v>0</v>
      </c>
      <c r="H32" s="41">
        <f t="shared" si="1"/>
        <v>0</v>
      </c>
      <c r="I32" s="41">
        <f t="shared" si="2"/>
        <v>81.70999975470697</v>
      </c>
    </row>
    <row r="33" spans="1:9" ht="12.75">
      <c r="A33" s="7">
        <v>27</v>
      </c>
      <c r="B33" t="s">
        <v>38</v>
      </c>
      <c r="C33" s="43">
        <v>3269.9</v>
      </c>
      <c r="D33" s="42">
        <v>0.13</v>
      </c>
      <c r="E33" s="7">
        <v>1</v>
      </c>
      <c r="F33" s="7"/>
      <c r="G33" s="7">
        <f t="shared" si="0"/>
        <v>3269.9</v>
      </c>
      <c r="H33" s="41">
        <f t="shared" si="1"/>
        <v>0.12751728077734417</v>
      </c>
      <c r="I33" s="41">
        <f t="shared" si="2"/>
        <v>81.83751703548431</v>
      </c>
    </row>
    <row r="34" spans="1:9" ht="12.75">
      <c r="A34" s="7">
        <v>28</v>
      </c>
      <c r="B34" t="s">
        <v>39</v>
      </c>
      <c r="C34" s="43">
        <v>2728.5</v>
      </c>
      <c r="D34" s="42">
        <v>0.11</v>
      </c>
      <c r="E34" s="7">
        <v>1</v>
      </c>
      <c r="F34" s="7"/>
      <c r="G34" s="7">
        <f t="shared" si="0"/>
        <v>2728.5</v>
      </c>
      <c r="H34" s="41">
        <f t="shared" si="1"/>
        <v>0.10640414098320547</v>
      </c>
      <c r="I34" s="41">
        <f t="shared" si="2"/>
        <v>81.94392117646751</v>
      </c>
    </row>
    <row r="35" spans="1:9" ht="12.75">
      <c r="A35" s="7">
        <v>29</v>
      </c>
      <c r="B35" t="s">
        <v>40</v>
      </c>
      <c r="C35" s="43">
        <v>2402.4</v>
      </c>
      <c r="D35" s="42">
        <v>0.09</v>
      </c>
      <c r="E35" s="7">
        <v>1</v>
      </c>
      <c r="F35" s="7"/>
      <c r="G35" s="7">
        <f t="shared" si="0"/>
        <v>2402.4</v>
      </c>
      <c r="H35" s="41">
        <f t="shared" si="1"/>
        <v>0.09368712050505876</v>
      </c>
      <c r="I35" s="41">
        <f t="shared" si="2"/>
        <v>82.03760829697256</v>
      </c>
    </row>
    <row r="36" spans="1:9" ht="12.75">
      <c r="A36" s="7">
        <v>30</v>
      </c>
      <c r="B36" t="s">
        <v>41</v>
      </c>
      <c r="C36" s="43">
        <v>569.7</v>
      </c>
      <c r="D36" s="42">
        <v>0.02</v>
      </c>
      <c r="E36" s="7">
        <v>0</v>
      </c>
      <c r="F36" s="7"/>
      <c r="G36" s="7">
        <f t="shared" si="0"/>
        <v>0</v>
      </c>
      <c r="H36" s="41">
        <f t="shared" si="1"/>
        <v>0</v>
      </c>
      <c r="I36" s="41">
        <f t="shared" si="2"/>
        <v>82.03760829697256</v>
      </c>
    </row>
    <row r="37" spans="1:9" ht="12.75">
      <c r="A37" s="7">
        <v>31</v>
      </c>
      <c r="B37" t="s">
        <v>42</v>
      </c>
      <c r="C37" s="43">
        <v>352</v>
      </c>
      <c r="D37" s="42">
        <v>0.01</v>
      </c>
      <c r="E37" s="7">
        <v>0</v>
      </c>
      <c r="F37" s="7"/>
      <c r="G37" s="7">
        <f t="shared" si="0"/>
        <v>0</v>
      </c>
      <c r="H37" s="41">
        <f t="shared" si="1"/>
        <v>0</v>
      </c>
      <c r="I37" s="41">
        <f t="shared" si="2"/>
        <v>82.03760829697256</v>
      </c>
    </row>
    <row r="38" spans="4:8" ht="12.75">
      <c r="D38" s="2"/>
      <c r="H38" s="5"/>
    </row>
  </sheetData>
  <hyperlinks>
    <hyperlink ref="A3" r:id="rId1" display="http://sidif.cnbv.gob.mx/Documentacion/Boletines/BM%20Diciembre%202006.pdf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32" sqref="B32"/>
    </sheetView>
  </sheetViews>
  <sheetFormatPr defaultColWidth="9.140625" defaultRowHeight="12.75"/>
  <cols>
    <col min="2" max="2" width="23.7109375" style="0" bestFit="1" customWidth="1"/>
    <col min="3" max="5" width="17.57421875" style="0" customWidth="1"/>
    <col min="7" max="7" width="11.7109375" style="0" bestFit="1" customWidth="1"/>
  </cols>
  <sheetData>
    <row r="1" ht="12.75">
      <c r="A1" t="s">
        <v>78</v>
      </c>
    </row>
    <row r="2" ht="12.75">
      <c r="A2" t="s">
        <v>79</v>
      </c>
    </row>
    <row r="3" ht="12.75">
      <c r="A3" s="25" t="s">
        <v>84</v>
      </c>
    </row>
    <row r="4" ht="13.5" thickBot="1"/>
    <row r="5" spans="2:5" ht="13.5" thickBot="1">
      <c r="B5" s="19" t="s">
        <v>46</v>
      </c>
      <c r="C5" s="16" t="s">
        <v>48</v>
      </c>
      <c r="D5" s="17" t="s">
        <v>49</v>
      </c>
      <c r="E5" s="18" t="s">
        <v>50</v>
      </c>
    </row>
    <row r="6" spans="2:8" ht="13.5" thickBot="1">
      <c r="B6" s="20" t="s">
        <v>47</v>
      </c>
      <c r="C6" s="14">
        <f>SUM(C7:C37)</f>
        <v>2564279.9</v>
      </c>
      <c r="D6" s="14">
        <v>100</v>
      </c>
      <c r="E6" s="15"/>
      <c r="F6" s="6"/>
      <c r="G6" s="4"/>
      <c r="H6" s="5"/>
    </row>
    <row r="7" spans="1:9" ht="12.75">
      <c r="A7" s="7"/>
      <c r="B7" s="21" t="s">
        <v>12</v>
      </c>
      <c r="C7" s="11">
        <v>600836.3</v>
      </c>
      <c r="D7" s="22">
        <v>23.43</v>
      </c>
      <c r="E7" s="12">
        <v>1</v>
      </c>
      <c r="H7" s="5"/>
      <c r="I7" s="5"/>
    </row>
    <row r="8" spans="1:9" ht="12.75">
      <c r="A8" s="7"/>
      <c r="B8" s="21" t="s">
        <v>13</v>
      </c>
      <c r="C8" s="11">
        <v>538881.1</v>
      </c>
      <c r="D8" s="22">
        <v>21.01</v>
      </c>
      <c r="E8" s="12">
        <v>1</v>
      </c>
      <c r="H8" s="5"/>
      <c r="I8" s="5"/>
    </row>
    <row r="9" spans="1:9" ht="12.75">
      <c r="A9" s="7"/>
      <c r="B9" s="21" t="s">
        <v>14</v>
      </c>
      <c r="C9" s="11">
        <v>402075.2</v>
      </c>
      <c r="D9" s="22">
        <v>15.68</v>
      </c>
      <c r="E9" s="12">
        <v>1</v>
      </c>
      <c r="H9" s="5"/>
      <c r="I9" s="5"/>
    </row>
    <row r="10" spans="1:9" ht="12.75">
      <c r="A10" s="7"/>
      <c r="B10" s="21" t="s">
        <v>15</v>
      </c>
      <c r="C10" s="11">
        <v>284045.4</v>
      </c>
      <c r="D10" s="22">
        <v>11.08</v>
      </c>
      <c r="E10" s="12">
        <v>1</v>
      </c>
      <c r="H10" s="5"/>
      <c r="I10" s="5"/>
    </row>
    <row r="11" spans="1:9" ht="12.75">
      <c r="A11" s="7"/>
      <c r="B11" s="21" t="s">
        <v>16</v>
      </c>
      <c r="C11" s="11">
        <v>209031.9</v>
      </c>
      <c r="D11" s="22">
        <v>8.15</v>
      </c>
      <c r="E11" s="12">
        <v>0</v>
      </c>
      <c r="H11" s="5"/>
      <c r="I11" s="5"/>
    </row>
    <row r="12" spans="1:9" ht="12.75">
      <c r="A12" s="7"/>
      <c r="B12" s="21" t="s">
        <v>17</v>
      </c>
      <c r="C12" s="11">
        <v>127150</v>
      </c>
      <c r="D12" s="22">
        <v>4.96</v>
      </c>
      <c r="E12" s="12">
        <v>1</v>
      </c>
      <c r="H12" s="5"/>
      <c r="I12" s="5"/>
    </row>
    <row r="13" spans="1:9" ht="12.75">
      <c r="A13" s="7"/>
      <c r="B13" s="21" t="s">
        <v>18</v>
      </c>
      <c r="C13" s="11">
        <v>80800.3</v>
      </c>
      <c r="D13" s="22">
        <v>3.15</v>
      </c>
      <c r="E13" s="12">
        <v>0</v>
      </c>
      <c r="H13" s="5"/>
      <c r="I13" s="5"/>
    </row>
    <row r="14" spans="1:9" ht="12.75">
      <c r="A14" s="7"/>
      <c r="B14" s="21" t="s">
        <v>19</v>
      </c>
      <c r="C14" s="11">
        <v>57980.6</v>
      </c>
      <c r="D14" s="22">
        <v>2.26</v>
      </c>
      <c r="E14" s="12">
        <v>1</v>
      </c>
      <c r="H14" s="5"/>
      <c r="I14" s="5"/>
    </row>
    <row r="15" spans="1:9" ht="12.75">
      <c r="A15" s="7"/>
      <c r="B15" s="21" t="s">
        <v>20</v>
      </c>
      <c r="C15" s="11">
        <v>46131.4</v>
      </c>
      <c r="D15" s="22">
        <v>1.8</v>
      </c>
      <c r="E15" s="12">
        <v>0</v>
      </c>
      <c r="H15" s="5"/>
      <c r="I15" s="5"/>
    </row>
    <row r="16" spans="1:9" ht="12.75">
      <c r="A16" s="7"/>
      <c r="B16" s="21" t="s">
        <v>21</v>
      </c>
      <c r="C16" s="11">
        <v>44088.5</v>
      </c>
      <c r="D16" s="22">
        <v>1.72</v>
      </c>
      <c r="E16" s="12">
        <v>0</v>
      </c>
      <c r="H16" s="5"/>
      <c r="I16" s="5"/>
    </row>
    <row r="17" spans="1:9" ht="12.75">
      <c r="A17" s="7"/>
      <c r="B17" s="21" t="s">
        <v>22</v>
      </c>
      <c r="C17" s="11">
        <v>31911.9</v>
      </c>
      <c r="D17" s="22">
        <v>1.24</v>
      </c>
      <c r="E17" s="12">
        <v>1</v>
      </c>
      <c r="H17" s="5"/>
      <c r="I17" s="5"/>
    </row>
    <row r="18" spans="1:9" ht="12.75">
      <c r="A18" s="7"/>
      <c r="B18" s="21" t="s">
        <v>23</v>
      </c>
      <c r="C18" s="11">
        <v>16609.3</v>
      </c>
      <c r="D18" s="22">
        <v>0.65</v>
      </c>
      <c r="E18" s="12">
        <v>1</v>
      </c>
      <c r="H18" s="5"/>
      <c r="I18" s="5"/>
    </row>
    <row r="19" spans="1:9" ht="12.75">
      <c r="A19" s="7"/>
      <c r="B19" s="21" t="s">
        <v>24</v>
      </c>
      <c r="C19" s="11">
        <v>15226</v>
      </c>
      <c r="D19" s="22">
        <v>0.59</v>
      </c>
      <c r="E19" s="12">
        <v>0</v>
      </c>
      <c r="H19" s="5"/>
      <c r="I19" s="5"/>
    </row>
    <row r="20" spans="1:9" ht="12.75">
      <c r="A20" s="7"/>
      <c r="B20" s="21" t="s">
        <v>25</v>
      </c>
      <c r="C20" s="11">
        <v>12881.2</v>
      </c>
      <c r="D20" s="22">
        <v>0.5</v>
      </c>
      <c r="E20" s="12">
        <v>0</v>
      </c>
      <c r="H20" s="5"/>
      <c r="I20" s="5"/>
    </row>
    <row r="21" spans="1:9" ht="12.75">
      <c r="A21" s="7"/>
      <c r="B21" s="21" t="s">
        <v>26</v>
      </c>
      <c r="C21" s="11">
        <v>11438.6</v>
      </c>
      <c r="D21" s="22">
        <v>0.45</v>
      </c>
      <c r="E21" s="12">
        <v>0</v>
      </c>
      <c r="H21" s="5"/>
      <c r="I21" s="5"/>
    </row>
    <row r="22" spans="1:9" ht="12.75">
      <c r="A22" s="7"/>
      <c r="B22" s="21" t="s">
        <v>27</v>
      </c>
      <c r="C22" s="11">
        <v>10707.5</v>
      </c>
      <c r="D22" s="22">
        <v>0.42</v>
      </c>
      <c r="E22" s="12">
        <v>1</v>
      </c>
      <c r="H22" s="5"/>
      <c r="I22" s="5"/>
    </row>
    <row r="23" spans="1:9" ht="12.75">
      <c r="A23" s="7"/>
      <c r="B23" s="21" t="s">
        <v>28</v>
      </c>
      <c r="C23" s="11">
        <v>10345.7</v>
      </c>
      <c r="D23" s="22">
        <v>0.4</v>
      </c>
      <c r="E23" s="12">
        <v>0</v>
      </c>
      <c r="H23" s="5"/>
      <c r="I23" s="5"/>
    </row>
    <row r="24" spans="1:9" ht="12.75">
      <c r="A24" s="7"/>
      <c r="B24" s="21" t="s">
        <v>29</v>
      </c>
      <c r="C24" s="11">
        <v>9720.7</v>
      </c>
      <c r="D24" s="22">
        <v>0.38</v>
      </c>
      <c r="E24" s="12">
        <v>0</v>
      </c>
      <c r="H24" s="5"/>
      <c r="I24" s="5"/>
    </row>
    <row r="25" spans="1:9" ht="12.75">
      <c r="A25" s="7"/>
      <c r="B25" s="21" t="s">
        <v>30</v>
      </c>
      <c r="C25" s="11">
        <v>9598.3</v>
      </c>
      <c r="D25" s="22">
        <v>0.37</v>
      </c>
      <c r="E25" s="12">
        <v>1</v>
      </c>
      <c r="H25" s="5"/>
      <c r="I25" s="5"/>
    </row>
    <row r="26" spans="1:9" ht="12.75">
      <c r="A26" s="7"/>
      <c r="B26" s="21" t="s">
        <v>31</v>
      </c>
      <c r="C26" s="11">
        <v>7581.5</v>
      </c>
      <c r="D26" s="22">
        <v>0.3</v>
      </c>
      <c r="E26" s="12">
        <v>0</v>
      </c>
      <c r="H26" s="5"/>
      <c r="I26" s="5"/>
    </row>
    <row r="27" spans="1:9" ht="12.75">
      <c r="A27" s="7"/>
      <c r="B27" s="21" t="s">
        <v>32</v>
      </c>
      <c r="C27" s="11">
        <v>5982.1</v>
      </c>
      <c r="D27" s="22">
        <v>0.23</v>
      </c>
      <c r="E27" s="12">
        <v>1</v>
      </c>
      <c r="H27" s="5"/>
      <c r="I27" s="5"/>
    </row>
    <row r="28" spans="1:9" ht="12.75">
      <c r="A28" s="7"/>
      <c r="B28" s="21" t="s">
        <v>33</v>
      </c>
      <c r="C28" s="11">
        <v>5880.9</v>
      </c>
      <c r="D28" s="22">
        <v>0.23</v>
      </c>
      <c r="E28" s="12">
        <v>1</v>
      </c>
      <c r="H28" s="5"/>
      <c r="I28" s="5"/>
    </row>
    <row r="29" spans="1:9" ht="12.75">
      <c r="A29" s="7"/>
      <c r="B29" s="21" t="s">
        <v>34</v>
      </c>
      <c r="C29" s="11">
        <v>4890.2</v>
      </c>
      <c r="D29" s="22">
        <v>0.19</v>
      </c>
      <c r="E29" s="12">
        <v>0</v>
      </c>
      <c r="H29" s="5"/>
      <c r="I29" s="5"/>
    </row>
    <row r="30" spans="1:9" ht="12.75">
      <c r="A30" s="7"/>
      <c r="B30" s="21" t="s">
        <v>35</v>
      </c>
      <c r="C30" s="11">
        <v>4264.5</v>
      </c>
      <c r="D30" s="22">
        <v>0.17</v>
      </c>
      <c r="E30" s="12">
        <v>0</v>
      </c>
      <c r="H30" s="5"/>
      <c r="I30" s="5"/>
    </row>
    <row r="31" spans="1:9" ht="12.75">
      <c r="A31" s="7"/>
      <c r="B31" s="21" t="s">
        <v>36</v>
      </c>
      <c r="C31" s="11">
        <v>3614.5</v>
      </c>
      <c r="D31" s="22">
        <v>0.14</v>
      </c>
      <c r="E31" s="12">
        <v>1</v>
      </c>
      <c r="H31" s="5"/>
      <c r="I31" s="5"/>
    </row>
    <row r="32" spans="1:9" ht="12.75">
      <c r="A32" s="7"/>
      <c r="B32" s="21" t="s">
        <v>37</v>
      </c>
      <c r="C32" s="11">
        <v>3283.8</v>
      </c>
      <c r="D32" s="22">
        <v>0.13</v>
      </c>
      <c r="E32" s="12">
        <v>0</v>
      </c>
      <c r="H32" s="5"/>
      <c r="I32" s="5"/>
    </row>
    <row r="33" spans="1:9" ht="12.75">
      <c r="A33" s="7"/>
      <c r="B33" s="21" t="s">
        <v>38</v>
      </c>
      <c r="C33" s="11">
        <v>3269.9</v>
      </c>
      <c r="D33" s="22">
        <v>0.13</v>
      </c>
      <c r="E33" s="12">
        <v>1</v>
      </c>
      <c r="H33" s="5"/>
      <c r="I33" s="5"/>
    </row>
    <row r="34" spans="1:9" ht="12.75">
      <c r="A34" s="7"/>
      <c r="B34" s="21" t="s">
        <v>39</v>
      </c>
      <c r="C34" s="11">
        <v>2728.5</v>
      </c>
      <c r="D34" s="22">
        <v>0.11</v>
      </c>
      <c r="E34" s="12">
        <v>1</v>
      </c>
      <c r="H34" s="5"/>
      <c r="I34" s="5"/>
    </row>
    <row r="35" spans="1:9" ht="12.75">
      <c r="A35" s="7"/>
      <c r="B35" s="21" t="s">
        <v>40</v>
      </c>
      <c r="C35" s="11">
        <v>2402.4</v>
      </c>
      <c r="D35" s="22">
        <v>0.09</v>
      </c>
      <c r="E35" s="12">
        <v>1</v>
      </c>
      <c r="H35" s="5"/>
      <c r="I35" s="5"/>
    </row>
    <row r="36" spans="1:9" ht="12.75">
      <c r="A36" s="7"/>
      <c r="B36" s="21" t="s">
        <v>41</v>
      </c>
      <c r="C36" s="11">
        <v>569.7</v>
      </c>
      <c r="D36" s="22">
        <v>0.02</v>
      </c>
      <c r="E36" s="12">
        <v>0</v>
      </c>
      <c r="H36" s="5"/>
      <c r="I36" s="5"/>
    </row>
    <row r="37" spans="1:9" ht="13.5" thickBot="1">
      <c r="A37" s="7"/>
      <c r="B37" s="20" t="s">
        <v>42</v>
      </c>
      <c r="C37" s="24">
        <v>352</v>
      </c>
      <c r="D37" s="23">
        <v>0.01</v>
      </c>
      <c r="E37" s="13">
        <v>0</v>
      </c>
      <c r="H37" s="5"/>
      <c r="I37" s="5"/>
    </row>
    <row r="39" ht="12.75">
      <c r="B39" t="s">
        <v>51</v>
      </c>
    </row>
  </sheetData>
  <hyperlinks>
    <hyperlink ref="A3" r:id="rId1" display="http://sidif.cnbv.gob.mx/Documentacion/Boletines/BM%20Diciembre%202006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Hernandez</dc:creator>
  <cp:keywords/>
  <dc:description/>
  <cp:lastModifiedBy>Heidi Beyer</cp:lastModifiedBy>
  <cp:lastPrinted>2007-06-25T14:21:43Z</cp:lastPrinted>
  <dcterms:created xsi:type="dcterms:W3CDTF">2007-05-03T18:28:31Z</dcterms:created>
  <dcterms:modified xsi:type="dcterms:W3CDTF">2007-09-05T12:11:57Z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