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90" windowWidth="14235" windowHeight="7680" activeTab="0"/>
  </bookViews>
  <sheets>
    <sheet name="Summary" sheetId="1" r:id="rId1"/>
    <sheet name="Table 1" sheetId="2" r:id="rId2"/>
    <sheet name="Table 2" sheetId="3" r:id="rId3"/>
    <sheet name="Table 3" sheetId="4" r:id="rId4"/>
    <sheet name="Table 4" sheetId="5" r:id="rId5"/>
    <sheet name="Figure 1" sheetId="6" r:id="rId6"/>
    <sheet name="Figure 2" sheetId="7" r:id="rId7"/>
    <sheet name="Figure 3" sheetId="8" r:id="rId8"/>
    <sheet name="Sidebar" sheetId="9" r:id="rId9"/>
  </sheets>
  <definedNames/>
  <calcPr fullCalcOnLoad="1"/>
</workbook>
</file>

<file path=xl/sharedStrings.xml><?xml version="1.0" encoding="utf-8"?>
<sst xmlns="http://schemas.openxmlformats.org/spreadsheetml/2006/main" count="2449" uniqueCount="1132">
  <si>
    <t>Article:</t>
  </si>
  <si>
    <t>Federal Reserve Bank of St. Louis Review</t>
  </si>
  <si>
    <t>Author:</t>
  </si>
  <si>
    <t>Kevin L. Kliesen</t>
  </si>
  <si>
    <t>Issue:</t>
  </si>
  <si>
    <t>This file contains the data used to create:</t>
  </si>
  <si>
    <t>Tables 1-4</t>
  </si>
  <si>
    <t>and What Developments May Have Caused IT?</t>
  </si>
  <si>
    <t xml:space="preserve">The 2001 Recession:  How Was It Different, </t>
  </si>
  <si>
    <t>September/October 2003</t>
  </si>
  <si>
    <t>Figures 1-3</t>
  </si>
  <si>
    <t>GDPH</t>
  </si>
  <si>
    <t>Local</t>
  </si>
  <si>
    <t>Percent Change</t>
  </si>
  <si>
    <t>Peak/Trough</t>
  </si>
  <si>
    <t>Trough/Peak</t>
  </si>
  <si>
    <t>471</t>
  </si>
  <si>
    <t>472</t>
  </si>
  <si>
    <t>473</t>
  </si>
  <si>
    <t>474</t>
  </si>
  <si>
    <t>481</t>
  </si>
  <si>
    <t>482</t>
  </si>
  <si>
    <t>483</t>
  </si>
  <si>
    <t>484</t>
  </si>
  <si>
    <t>p</t>
  </si>
  <si>
    <t>491</t>
  </si>
  <si>
    <t>492</t>
  </si>
  <si>
    <t>t</t>
  </si>
  <si>
    <t>493</t>
  </si>
  <si>
    <t>494</t>
  </si>
  <si>
    <t>501</t>
  </si>
  <si>
    <t>502</t>
  </si>
  <si>
    <t>503</t>
  </si>
  <si>
    <t>504</t>
  </si>
  <si>
    <t>511</t>
  </si>
  <si>
    <t>512</t>
  </si>
  <si>
    <t>513</t>
  </si>
  <si>
    <t>514</t>
  </si>
  <si>
    <t>521</t>
  </si>
  <si>
    <t>522</t>
  </si>
  <si>
    <t>523</t>
  </si>
  <si>
    <t>524</t>
  </si>
  <si>
    <t>531</t>
  </si>
  <si>
    <t>532</t>
  </si>
  <si>
    <t>533</t>
  </si>
  <si>
    <t>534</t>
  </si>
  <si>
    <t>541</t>
  </si>
  <si>
    <t>542</t>
  </si>
  <si>
    <t>543</t>
  </si>
  <si>
    <t>544</t>
  </si>
  <si>
    <t>551</t>
  </si>
  <si>
    <t>552</t>
  </si>
  <si>
    <t>553</t>
  </si>
  <si>
    <t>554</t>
  </si>
  <si>
    <t>561</t>
  </si>
  <si>
    <t>562</t>
  </si>
  <si>
    <t>563</t>
  </si>
  <si>
    <t>564</t>
  </si>
  <si>
    <t>571</t>
  </si>
  <si>
    <t>572</t>
  </si>
  <si>
    <t>573</t>
  </si>
  <si>
    <t>574</t>
  </si>
  <si>
    <t>581</t>
  </si>
  <si>
    <t>582</t>
  </si>
  <si>
    <t>583</t>
  </si>
  <si>
    <t>584</t>
  </si>
  <si>
    <t>591</t>
  </si>
  <si>
    <t>592</t>
  </si>
  <si>
    <t>593</t>
  </si>
  <si>
    <t>594</t>
  </si>
  <si>
    <t>601</t>
  </si>
  <si>
    <t>602</t>
  </si>
  <si>
    <t>603</t>
  </si>
  <si>
    <t>604</t>
  </si>
  <si>
    <t>611</t>
  </si>
  <si>
    <t>612</t>
  </si>
  <si>
    <t>613</t>
  </si>
  <si>
    <t>614</t>
  </si>
  <si>
    <t>621</t>
  </si>
  <si>
    <t>622</t>
  </si>
  <si>
    <t>623</t>
  </si>
  <si>
    <t>624</t>
  </si>
  <si>
    <t>631</t>
  </si>
  <si>
    <t>632</t>
  </si>
  <si>
    <t>633</t>
  </si>
  <si>
    <t>634</t>
  </si>
  <si>
    <t>641</t>
  </si>
  <si>
    <t>642</t>
  </si>
  <si>
    <t>643</t>
  </si>
  <si>
    <t>644</t>
  </si>
  <si>
    <t>651</t>
  </si>
  <si>
    <t>652</t>
  </si>
  <si>
    <t>653</t>
  </si>
  <si>
    <t>654</t>
  </si>
  <si>
    <t>661</t>
  </si>
  <si>
    <t>662</t>
  </si>
  <si>
    <t>663</t>
  </si>
  <si>
    <t>664</t>
  </si>
  <si>
    <t>671</t>
  </si>
  <si>
    <t>672</t>
  </si>
  <si>
    <t>673</t>
  </si>
  <si>
    <t>674</t>
  </si>
  <si>
    <t>681</t>
  </si>
  <si>
    <t>682</t>
  </si>
  <si>
    <t>683</t>
  </si>
  <si>
    <t>684</t>
  </si>
  <si>
    <t>691</t>
  </si>
  <si>
    <t>692</t>
  </si>
  <si>
    <t>693</t>
  </si>
  <si>
    <t>694</t>
  </si>
  <si>
    <t>701</t>
  </si>
  <si>
    <t>702</t>
  </si>
  <si>
    <t>703</t>
  </si>
  <si>
    <t>704</t>
  </si>
  <si>
    <t>711</t>
  </si>
  <si>
    <t>712</t>
  </si>
  <si>
    <t>713</t>
  </si>
  <si>
    <t>714</t>
  </si>
  <si>
    <t>721</t>
  </si>
  <si>
    <t>722</t>
  </si>
  <si>
    <t>723</t>
  </si>
  <si>
    <t>724</t>
  </si>
  <si>
    <t>731</t>
  </si>
  <si>
    <t>732</t>
  </si>
  <si>
    <t>733</t>
  </si>
  <si>
    <t>734</t>
  </si>
  <si>
    <t>741</t>
  </si>
  <si>
    <t>742</t>
  </si>
  <si>
    <t>743</t>
  </si>
  <si>
    <t>744</t>
  </si>
  <si>
    <t>751</t>
  </si>
  <si>
    <t>752</t>
  </si>
  <si>
    <t>753</t>
  </si>
  <si>
    <t>754</t>
  </si>
  <si>
    <t>761</t>
  </si>
  <si>
    <t>762</t>
  </si>
  <si>
    <t>763</t>
  </si>
  <si>
    <t>764</t>
  </si>
  <si>
    <t>771</t>
  </si>
  <si>
    <t>772</t>
  </si>
  <si>
    <t>773</t>
  </si>
  <si>
    <t>774</t>
  </si>
  <si>
    <t>781</t>
  </si>
  <si>
    <t>782</t>
  </si>
  <si>
    <t>783</t>
  </si>
  <si>
    <t>784</t>
  </si>
  <si>
    <t>791</t>
  </si>
  <si>
    <t>792</t>
  </si>
  <si>
    <t>793</t>
  </si>
  <si>
    <t>794</t>
  </si>
  <si>
    <t>801</t>
  </si>
  <si>
    <t>802</t>
  </si>
  <si>
    <t>803</t>
  </si>
  <si>
    <t>804</t>
  </si>
  <si>
    <t>811</t>
  </si>
  <si>
    <t>812</t>
  </si>
  <si>
    <t>813</t>
  </si>
  <si>
    <t>814</t>
  </si>
  <si>
    <t>821</t>
  </si>
  <si>
    <t>822</t>
  </si>
  <si>
    <t>823</t>
  </si>
  <si>
    <t>824</t>
  </si>
  <si>
    <t>831</t>
  </si>
  <si>
    <t>832</t>
  </si>
  <si>
    <t>833</t>
  </si>
  <si>
    <t>834</t>
  </si>
  <si>
    <t>841</t>
  </si>
  <si>
    <t>842</t>
  </si>
  <si>
    <t>843</t>
  </si>
  <si>
    <t>844</t>
  </si>
  <si>
    <t>851</t>
  </si>
  <si>
    <t>852</t>
  </si>
  <si>
    <t>853</t>
  </si>
  <si>
    <t>854</t>
  </si>
  <si>
    <t>861</t>
  </si>
  <si>
    <t>862</t>
  </si>
  <si>
    <t>863</t>
  </si>
  <si>
    <t>864</t>
  </si>
  <si>
    <t>871</t>
  </si>
  <si>
    <t>872</t>
  </si>
  <si>
    <t>873</t>
  </si>
  <si>
    <t>874</t>
  </si>
  <si>
    <t>881</t>
  </si>
  <si>
    <t>882</t>
  </si>
  <si>
    <t>883</t>
  </si>
  <si>
    <t>884</t>
  </si>
  <si>
    <t>891</t>
  </si>
  <si>
    <t>892</t>
  </si>
  <si>
    <t>893</t>
  </si>
  <si>
    <t>894</t>
  </si>
  <si>
    <t>901</t>
  </si>
  <si>
    <t>902</t>
  </si>
  <si>
    <t>903</t>
  </si>
  <si>
    <t>904</t>
  </si>
  <si>
    <t>911</t>
  </si>
  <si>
    <t>912</t>
  </si>
  <si>
    <t>913</t>
  </si>
  <si>
    <t>914</t>
  </si>
  <si>
    <t>921</t>
  </si>
  <si>
    <t>922</t>
  </si>
  <si>
    <t>923</t>
  </si>
  <si>
    <t>924</t>
  </si>
  <si>
    <t>931</t>
  </si>
  <si>
    <t>932</t>
  </si>
  <si>
    <t>933</t>
  </si>
  <si>
    <t>934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</si>
  <si>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</si>
  <si>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</si>
  <si>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</si>
  <si>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</si>
  <si>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</si>
  <si>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</si>
  <si>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</si>
  <si>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</si>
  <si>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</si>
  <si>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</si>
  <si>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</si>
  <si>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</si>
  <si>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</si>
  <si>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</si>
  <si>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</si>
  <si>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</si>
  <si>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</si>
  <si>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</si>
  <si>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</si>
  <si>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</si>
  <si>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</si>
  <si>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</si>
  <si>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</si>
  <si>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</si>
  <si>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</si>
  <si>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</si>
  <si>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</si>
  <si>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</si>
  <si>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</si>
  <si>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</si>
  <si>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</si>
  <si>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</si>
  <si>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</si>
  <si>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</si>
  <si>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Average, All</t>
  </si>
  <si>
    <t>Other</t>
  </si>
  <si>
    <t>Post-1945</t>
  </si>
  <si>
    <t>Year/Qtr</t>
  </si>
  <si>
    <t>gdph</t>
  </si>
  <si>
    <t>Real Gross Domestic Product (SAAR,Bil.Chn.96$)</t>
  </si>
  <si>
    <t>LANAGRA</t>
  </si>
  <si>
    <t>Jan-1947</t>
  </si>
  <si>
    <t>Feb-1947</t>
  </si>
  <si>
    <t>Mar-1947</t>
  </si>
  <si>
    <t>Apr-1947</t>
  </si>
  <si>
    <t>May-1947</t>
  </si>
  <si>
    <t>Jun-1947</t>
  </si>
  <si>
    <t>Jul-1947</t>
  </si>
  <si>
    <t>Aug-1947</t>
  </si>
  <si>
    <t>Sep-1947</t>
  </si>
  <si>
    <t>Oct-1947</t>
  </si>
  <si>
    <t>Nov-1947</t>
  </si>
  <si>
    <t>Dec-1947</t>
  </si>
  <si>
    <t>Jan-1948</t>
  </si>
  <si>
    <t>Feb-1948</t>
  </si>
  <si>
    <t>Mar-1948</t>
  </si>
  <si>
    <t>Apr-1948</t>
  </si>
  <si>
    <t>May-1948</t>
  </si>
  <si>
    <t>Jun-1948</t>
  </si>
  <si>
    <t>Jul-1948</t>
  </si>
  <si>
    <t>Aug-1948</t>
  </si>
  <si>
    <t>Sep-1948</t>
  </si>
  <si>
    <t>Oct-1948</t>
  </si>
  <si>
    <t>Nov-1948</t>
  </si>
  <si>
    <t>Dec-1948</t>
  </si>
  <si>
    <t>Jan-1949</t>
  </si>
  <si>
    <t>Feb-1949</t>
  </si>
  <si>
    <t>Mar-1949</t>
  </si>
  <si>
    <t>Apr-1949</t>
  </si>
  <si>
    <t>May-1949</t>
  </si>
  <si>
    <t>Jun-1949</t>
  </si>
  <si>
    <t>Jul-1949</t>
  </si>
  <si>
    <t>Aug-1949</t>
  </si>
  <si>
    <t>Sep-1949</t>
  </si>
  <si>
    <t>Oct-1949</t>
  </si>
  <si>
    <t>Nov-1949</t>
  </si>
  <si>
    <t>Dec-1949</t>
  </si>
  <si>
    <t>Jan-1950</t>
  </si>
  <si>
    <t>Feb-1950</t>
  </si>
  <si>
    <t>Mar-1950</t>
  </si>
  <si>
    <t>Apr-1950</t>
  </si>
  <si>
    <t>May-1950</t>
  </si>
  <si>
    <t>Jun-1950</t>
  </si>
  <si>
    <t>Jul-1950</t>
  </si>
  <si>
    <t>Aug-1950</t>
  </si>
  <si>
    <t>Sep-1950</t>
  </si>
  <si>
    <t>Oct-1950</t>
  </si>
  <si>
    <t>Nov-1950</t>
  </si>
  <si>
    <t>Dec-1950</t>
  </si>
  <si>
    <t>Jan-1951</t>
  </si>
  <si>
    <t>Feb-1951</t>
  </si>
  <si>
    <t>Mar-1951</t>
  </si>
  <si>
    <t>Apr-1951</t>
  </si>
  <si>
    <t>May-1951</t>
  </si>
  <si>
    <t>Jun-1951</t>
  </si>
  <si>
    <t>Jul-1951</t>
  </si>
  <si>
    <t>Aug-1951</t>
  </si>
  <si>
    <t>Sep-1951</t>
  </si>
  <si>
    <t>Oct-1951</t>
  </si>
  <si>
    <t>Nov-1951</t>
  </si>
  <si>
    <t>Dec-1951</t>
  </si>
  <si>
    <t>Jan-1952</t>
  </si>
  <si>
    <t>Feb-1952</t>
  </si>
  <si>
    <t>Mar-1952</t>
  </si>
  <si>
    <t>Apr-1952</t>
  </si>
  <si>
    <t>May-1952</t>
  </si>
  <si>
    <t>Jun-1952</t>
  </si>
  <si>
    <t>Jul-1952</t>
  </si>
  <si>
    <t>Aug-1952</t>
  </si>
  <si>
    <t>Sep-1952</t>
  </si>
  <si>
    <t>Oct-1952</t>
  </si>
  <si>
    <t>Nov-1952</t>
  </si>
  <si>
    <t>Dec-1952</t>
  </si>
  <si>
    <t>Jan-1953</t>
  </si>
  <si>
    <t>Feb-1953</t>
  </si>
  <si>
    <t>Mar-1953</t>
  </si>
  <si>
    <t>Apr-1953</t>
  </si>
  <si>
    <t>May-1953</t>
  </si>
  <si>
    <t>Jun-1953</t>
  </si>
  <si>
    <t>Jul-1953</t>
  </si>
  <si>
    <t>Aug-1953</t>
  </si>
  <si>
    <t>Sep-1953</t>
  </si>
  <si>
    <t>Oct-1953</t>
  </si>
  <si>
    <t>Nov-1953</t>
  </si>
  <si>
    <t>Dec-1953</t>
  </si>
  <si>
    <t>Jan-1954</t>
  </si>
  <si>
    <t>Feb-1954</t>
  </si>
  <si>
    <t>Mar-1954</t>
  </si>
  <si>
    <t>Apr-1954</t>
  </si>
  <si>
    <t>May-1954</t>
  </si>
  <si>
    <t>Jun-1954</t>
  </si>
  <si>
    <t>Jul-1954</t>
  </si>
  <si>
    <t>Aug-1954</t>
  </si>
  <si>
    <t>Sep-1954</t>
  </si>
  <si>
    <t>Oct-1954</t>
  </si>
  <si>
    <t>Nov-1954</t>
  </si>
  <si>
    <t>Dec-1954</t>
  </si>
  <si>
    <t>Jan-1955</t>
  </si>
  <si>
    <t>Feb-1955</t>
  </si>
  <si>
    <t>Mar-1955</t>
  </si>
  <si>
    <t>Apr-1955</t>
  </si>
  <si>
    <t>May-1955</t>
  </si>
  <si>
    <t>Jun-1955</t>
  </si>
  <si>
    <t>Jul-1955</t>
  </si>
  <si>
    <t>Aug-1955</t>
  </si>
  <si>
    <t>Sep-1955</t>
  </si>
  <si>
    <t>Oct-1955</t>
  </si>
  <si>
    <t>Nov-1955</t>
  </si>
  <si>
    <t>Dec-1955</t>
  </si>
  <si>
    <t>Jan-1956</t>
  </si>
  <si>
    <t>Feb-1956</t>
  </si>
  <si>
    <t>Mar-1956</t>
  </si>
  <si>
    <t>Apr-1956</t>
  </si>
  <si>
    <t>May-1956</t>
  </si>
  <si>
    <t>Jun-1956</t>
  </si>
  <si>
    <t>Jul-1956</t>
  </si>
  <si>
    <t>Aug-1956</t>
  </si>
  <si>
    <t>Sep-1956</t>
  </si>
  <si>
    <t>Oct-1956</t>
  </si>
  <si>
    <t>Nov-1956</t>
  </si>
  <si>
    <t>Dec-1956</t>
  </si>
  <si>
    <t>Jan-1957</t>
  </si>
  <si>
    <t>Feb-1957</t>
  </si>
  <si>
    <t>Mar-1957</t>
  </si>
  <si>
    <t>Apr-1957</t>
  </si>
  <si>
    <t>May-1957</t>
  </si>
  <si>
    <t>Jun-1957</t>
  </si>
  <si>
    <t>Jul-1957</t>
  </si>
  <si>
    <t>Aug-1957</t>
  </si>
  <si>
    <t>Sep-1957</t>
  </si>
  <si>
    <t>Oct-1957</t>
  </si>
  <si>
    <t>Nov-1957</t>
  </si>
  <si>
    <t>Dec-1957</t>
  </si>
  <si>
    <t>Jan-1958</t>
  </si>
  <si>
    <t>Feb-1958</t>
  </si>
  <si>
    <t>Mar-1958</t>
  </si>
  <si>
    <t>Apr-1958</t>
  </si>
  <si>
    <t>May-1958</t>
  </si>
  <si>
    <t>Jun-1958</t>
  </si>
  <si>
    <t>Jul-1958</t>
  </si>
  <si>
    <t>Aug-1958</t>
  </si>
  <si>
    <t>Sep-1958</t>
  </si>
  <si>
    <t>Oct-1958</t>
  </si>
  <si>
    <t>Nov-1958</t>
  </si>
  <si>
    <t>Dec-1958</t>
  </si>
  <si>
    <t>Jan-1959</t>
  </si>
  <si>
    <t>Feb-1959</t>
  </si>
  <si>
    <t>Mar-1959</t>
  </si>
  <si>
    <t>Apr-1959</t>
  </si>
  <si>
    <t>May-1959</t>
  </si>
  <si>
    <t>Jun-1959</t>
  </si>
  <si>
    <t>Jul-1959</t>
  </si>
  <si>
    <t>Aug-1959</t>
  </si>
  <si>
    <t>Sep-1959</t>
  </si>
  <si>
    <t>Oct-1959</t>
  </si>
  <si>
    <t>Nov-1959</t>
  </si>
  <si>
    <t>Dec-1959</t>
  </si>
  <si>
    <t>Jan-1960</t>
  </si>
  <si>
    <t>Feb-1960</t>
  </si>
  <si>
    <t>Mar-1960</t>
  </si>
  <si>
    <t>Apr-1960</t>
  </si>
  <si>
    <t>May-1960</t>
  </si>
  <si>
    <t>Jun-1960</t>
  </si>
  <si>
    <t>Jul-1960</t>
  </si>
  <si>
    <t>Aug-1960</t>
  </si>
  <si>
    <t>Sep-1960</t>
  </si>
  <si>
    <t>Oct-1960</t>
  </si>
  <si>
    <t>Nov-1960</t>
  </si>
  <si>
    <t>Dec-1960</t>
  </si>
  <si>
    <t>Jan-1961</t>
  </si>
  <si>
    <t>Feb-1961</t>
  </si>
  <si>
    <t>Mar-1961</t>
  </si>
  <si>
    <t>Apr-1961</t>
  </si>
  <si>
    <t>May-1961</t>
  </si>
  <si>
    <t>Jun-1961</t>
  </si>
  <si>
    <t>Jul-1961</t>
  </si>
  <si>
    <t>Aug-1961</t>
  </si>
  <si>
    <t>Sep-1961</t>
  </si>
  <si>
    <t>Oct-1961</t>
  </si>
  <si>
    <t>Nov-1961</t>
  </si>
  <si>
    <t>Dec-1961</t>
  </si>
  <si>
    <t>Jan-1962</t>
  </si>
  <si>
    <t>Feb-1962</t>
  </si>
  <si>
    <t>Mar-1962</t>
  </si>
  <si>
    <t>Apr-1962</t>
  </si>
  <si>
    <t>May-1962</t>
  </si>
  <si>
    <t>Jun-1962</t>
  </si>
  <si>
    <t>Jul-1962</t>
  </si>
  <si>
    <t>Aug-1962</t>
  </si>
  <si>
    <t>Sep-1962</t>
  </si>
  <si>
    <t>Oct-1962</t>
  </si>
  <si>
    <t>Nov-1962</t>
  </si>
  <si>
    <t>Dec-1962</t>
  </si>
  <si>
    <t>Jan-1963</t>
  </si>
  <si>
    <t>Feb-1963</t>
  </si>
  <si>
    <t>Mar-1963</t>
  </si>
  <si>
    <t>Apr-1963</t>
  </si>
  <si>
    <t>May-1963</t>
  </si>
  <si>
    <t>Jun-1963</t>
  </si>
  <si>
    <t>Jul-1963</t>
  </si>
  <si>
    <t>Aug-1963</t>
  </si>
  <si>
    <t>Sep-1963</t>
  </si>
  <si>
    <t>Oct-1963</t>
  </si>
  <si>
    <t>Nov-1963</t>
  </si>
  <si>
    <t>Dec-1963</t>
  </si>
  <si>
    <t>Jan-1964</t>
  </si>
  <si>
    <t>Feb-1964</t>
  </si>
  <si>
    <t>Mar-1964</t>
  </si>
  <si>
    <t>Apr-1964</t>
  </si>
  <si>
    <t>May-1964</t>
  </si>
  <si>
    <t>Jun-1964</t>
  </si>
  <si>
    <t>Jul-1964</t>
  </si>
  <si>
    <t>Aug-1964</t>
  </si>
  <si>
    <t>Sep-1964</t>
  </si>
  <si>
    <t>Oct-1964</t>
  </si>
  <si>
    <t>Nov-1964</t>
  </si>
  <si>
    <t>Dec-1964</t>
  </si>
  <si>
    <t>Jan-1965</t>
  </si>
  <si>
    <t>Feb-1965</t>
  </si>
  <si>
    <t>Mar-1965</t>
  </si>
  <si>
    <t>Apr-1965</t>
  </si>
  <si>
    <t>May-1965</t>
  </si>
  <si>
    <t>Jun-1965</t>
  </si>
  <si>
    <t>Jul-1965</t>
  </si>
  <si>
    <t>Aug-1965</t>
  </si>
  <si>
    <t>Sep-1965</t>
  </si>
  <si>
    <t>Oct-1965</t>
  </si>
  <si>
    <t>Nov-1965</t>
  </si>
  <si>
    <t>Dec-1965</t>
  </si>
  <si>
    <t>Jan-1966</t>
  </si>
  <si>
    <t>Feb-1966</t>
  </si>
  <si>
    <t>Mar-1966</t>
  </si>
  <si>
    <t>Apr-1966</t>
  </si>
  <si>
    <t>May-1966</t>
  </si>
  <si>
    <t>Jun-1966</t>
  </si>
  <si>
    <t>Jul-1966</t>
  </si>
  <si>
    <t>Aug-1966</t>
  </si>
  <si>
    <t>Sep-1966</t>
  </si>
  <si>
    <t>Oct-1966</t>
  </si>
  <si>
    <t>Nov-1966</t>
  </si>
  <si>
    <t>Dec-1966</t>
  </si>
  <si>
    <t>Jan-1967</t>
  </si>
  <si>
    <t>Feb-1967</t>
  </si>
  <si>
    <t>Mar-1967</t>
  </si>
  <si>
    <t>Apr-1967</t>
  </si>
  <si>
    <t>May-1967</t>
  </si>
  <si>
    <t>Jun-1967</t>
  </si>
  <si>
    <t>Jul-1967</t>
  </si>
  <si>
    <t>Aug-1967</t>
  </si>
  <si>
    <t>Sep-1967</t>
  </si>
  <si>
    <t>Oct-1967</t>
  </si>
  <si>
    <t>Nov-1967</t>
  </si>
  <si>
    <t>Dec-1967</t>
  </si>
  <si>
    <t>Jan-1968</t>
  </si>
  <si>
    <t>Feb-1968</t>
  </si>
  <si>
    <t>Mar-1968</t>
  </si>
  <si>
    <t>Apr-1968</t>
  </si>
  <si>
    <t>May-1968</t>
  </si>
  <si>
    <t>Jun-1968</t>
  </si>
  <si>
    <t>Jul-1968</t>
  </si>
  <si>
    <t>Aug-1968</t>
  </si>
  <si>
    <t>Sep-1968</t>
  </si>
  <si>
    <t>Oct-1968</t>
  </si>
  <si>
    <t>Nov-1968</t>
  </si>
  <si>
    <t>Dec-1968</t>
  </si>
  <si>
    <t>Jan-1969</t>
  </si>
  <si>
    <t>Feb-1969</t>
  </si>
  <si>
    <t>Mar-1969</t>
  </si>
  <si>
    <t>Apr-1969</t>
  </si>
  <si>
    <t>May-1969</t>
  </si>
  <si>
    <t>Jun-1969</t>
  </si>
  <si>
    <t>Jul-1969</t>
  </si>
  <si>
    <t>Aug-1969</t>
  </si>
  <si>
    <t>Sep-1969</t>
  </si>
  <si>
    <t>Oct-1969</t>
  </si>
  <si>
    <t>Nov-1969</t>
  </si>
  <si>
    <t>Dec-1969</t>
  </si>
  <si>
    <t>Jan-1970</t>
  </si>
  <si>
    <t>Feb-1970</t>
  </si>
  <si>
    <t>Mar-1970</t>
  </si>
  <si>
    <t>Apr-1970</t>
  </si>
  <si>
    <t>May-1970</t>
  </si>
  <si>
    <t>Jun-1970</t>
  </si>
  <si>
    <t>Jul-1970</t>
  </si>
  <si>
    <t>Aug-1970</t>
  </si>
  <si>
    <t>Sep-1970</t>
  </si>
  <si>
    <t>Oct-1970</t>
  </si>
  <si>
    <t>Nov-1970</t>
  </si>
  <si>
    <t>Dec-1970</t>
  </si>
  <si>
    <t>Jan-1971</t>
  </si>
  <si>
    <t>Feb-1971</t>
  </si>
  <si>
    <t>Mar-1971</t>
  </si>
  <si>
    <t>Apr-1971</t>
  </si>
  <si>
    <t>May-1971</t>
  </si>
  <si>
    <t>Jun-1971</t>
  </si>
  <si>
    <t>Jul-1971</t>
  </si>
  <si>
    <t>Aug-1971</t>
  </si>
  <si>
    <t>Sep-1971</t>
  </si>
  <si>
    <t>Oct-1971</t>
  </si>
  <si>
    <t>Nov-1971</t>
  </si>
  <si>
    <t>Dec-1971</t>
  </si>
  <si>
    <t>Jan-1972</t>
  </si>
  <si>
    <t>Feb-1972</t>
  </si>
  <si>
    <t>Mar-1972</t>
  </si>
  <si>
    <t>Apr-1972</t>
  </si>
  <si>
    <t>May-1972</t>
  </si>
  <si>
    <t>Jun-1972</t>
  </si>
  <si>
    <t>Jul-1972</t>
  </si>
  <si>
    <t>Aug-1972</t>
  </si>
  <si>
    <t>Sep-1972</t>
  </si>
  <si>
    <t>Oct-1972</t>
  </si>
  <si>
    <t>Nov-1972</t>
  </si>
  <si>
    <t>Dec-1972</t>
  </si>
  <si>
    <t>Jan-1973</t>
  </si>
  <si>
    <t>Feb-1973</t>
  </si>
  <si>
    <t>Mar-1973</t>
  </si>
  <si>
    <t>Apr-1973</t>
  </si>
  <si>
    <t>May-1973</t>
  </si>
  <si>
    <t>Jun-1973</t>
  </si>
  <si>
    <t>Jul-1973</t>
  </si>
  <si>
    <t>Aug-1973</t>
  </si>
  <si>
    <t>Sep-1973</t>
  </si>
  <si>
    <t>Oct-1973</t>
  </si>
  <si>
    <t>Nov-1973</t>
  </si>
  <si>
    <t>Dec-1973</t>
  </si>
  <si>
    <t>Jan-1974</t>
  </si>
  <si>
    <t>Feb-1974</t>
  </si>
  <si>
    <t>Mar-1974</t>
  </si>
  <si>
    <t>Apr-1974</t>
  </si>
  <si>
    <t>May-1974</t>
  </si>
  <si>
    <t>Jun-1974</t>
  </si>
  <si>
    <t>Jul-1974</t>
  </si>
  <si>
    <t>Aug-1974</t>
  </si>
  <si>
    <t>Sep-1974</t>
  </si>
  <si>
    <t>Oct-1974</t>
  </si>
  <si>
    <t>Nov-1974</t>
  </si>
  <si>
    <t>Dec-1974</t>
  </si>
  <si>
    <t>Jan-1975</t>
  </si>
  <si>
    <t>Feb-1975</t>
  </si>
  <si>
    <t>Mar-1975</t>
  </si>
  <si>
    <t>Apr-1975</t>
  </si>
  <si>
    <t>May-1975</t>
  </si>
  <si>
    <t>Jun-1975</t>
  </si>
  <si>
    <t>Jul-1975</t>
  </si>
  <si>
    <t>Aug-1975</t>
  </si>
  <si>
    <t>Sep-1975</t>
  </si>
  <si>
    <t>Oct-1975</t>
  </si>
  <si>
    <t>Nov-1975</t>
  </si>
  <si>
    <t>Dec-1975</t>
  </si>
  <si>
    <t>Jan-1976</t>
  </si>
  <si>
    <t>Feb-1976</t>
  </si>
  <si>
    <t>Mar-1976</t>
  </si>
  <si>
    <t>Apr-1976</t>
  </si>
  <si>
    <t>May-1976</t>
  </si>
  <si>
    <t>Jun-1976</t>
  </si>
  <si>
    <t>Jul-1976</t>
  </si>
  <si>
    <t>Aug-1976</t>
  </si>
  <si>
    <t>Sep-1976</t>
  </si>
  <si>
    <t>Oct-1976</t>
  </si>
  <si>
    <t>Nov-1976</t>
  </si>
  <si>
    <t>Dec-1976</t>
  </si>
  <si>
    <t>Jan-1977</t>
  </si>
  <si>
    <t>Feb-1977</t>
  </si>
  <si>
    <t>Mar-1977</t>
  </si>
  <si>
    <t>Apr-1977</t>
  </si>
  <si>
    <t>May-1977</t>
  </si>
  <si>
    <t>Jun-1977</t>
  </si>
  <si>
    <t>Jul-1977</t>
  </si>
  <si>
    <t>Aug-1977</t>
  </si>
  <si>
    <t>Sep-1977</t>
  </si>
  <si>
    <t>Oct-1977</t>
  </si>
  <si>
    <t>Nov-1977</t>
  </si>
  <si>
    <t>Dec-1977</t>
  </si>
  <si>
    <t>Jan-1978</t>
  </si>
  <si>
    <t>Feb-1978</t>
  </si>
  <si>
    <t>Mar-1978</t>
  </si>
  <si>
    <t>Apr-1978</t>
  </si>
  <si>
    <t>May-1978</t>
  </si>
  <si>
    <t>Jun-1978</t>
  </si>
  <si>
    <t>Jul-1978</t>
  </si>
  <si>
    <t>Aug-1978</t>
  </si>
  <si>
    <t>Sep-1978</t>
  </si>
  <si>
    <t>Oct-1978</t>
  </si>
  <si>
    <t>Nov-1978</t>
  </si>
  <si>
    <t>Dec-1978</t>
  </si>
  <si>
    <t>Jan-1979</t>
  </si>
  <si>
    <t>Feb-1979</t>
  </si>
  <si>
    <t>Mar-1979</t>
  </si>
  <si>
    <t>Apr-1979</t>
  </si>
  <si>
    <t>May-1979</t>
  </si>
  <si>
    <t>Jun-1979</t>
  </si>
  <si>
    <t>Jul-1979</t>
  </si>
  <si>
    <t>Aug-1979</t>
  </si>
  <si>
    <t>Sep-1979</t>
  </si>
  <si>
    <t>Oct-1979</t>
  </si>
  <si>
    <t>Nov-1979</t>
  </si>
  <si>
    <t>Dec-1979</t>
  </si>
  <si>
    <t>Jan-1980</t>
  </si>
  <si>
    <t>Feb-1980</t>
  </si>
  <si>
    <t>Mar-1980</t>
  </si>
  <si>
    <t>Apr-1980</t>
  </si>
  <si>
    <t>May-1980</t>
  </si>
  <si>
    <t>Jun-1980</t>
  </si>
  <si>
    <t>Jul-1980</t>
  </si>
  <si>
    <t>Aug-1980</t>
  </si>
  <si>
    <t>Sep-1980</t>
  </si>
  <si>
    <t>Oct-1980</t>
  </si>
  <si>
    <t>Nov-1980</t>
  </si>
  <si>
    <t>Dec-1980</t>
  </si>
  <si>
    <t>Jan-1981</t>
  </si>
  <si>
    <t>Feb-1981</t>
  </si>
  <si>
    <t>Mar-1981</t>
  </si>
  <si>
    <t>Apr-1981</t>
  </si>
  <si>
    <t>May-1981</t>
  </si>
  <si>
    <t>Jun-1981</t>
  </si>
  <si>
    <t>Jul-1981</t>
  </si>
  <si>
    <t>Aug-1981</t>
  </si>
  <si>
    <t>Sep-1981</t>
  </si>
  <si>
    <t>Oct-1981</t>
  </si>
  <si>
    <t>Nov-1981</t>
  </si>
  <si>
    <t>Dec-1981</t>
  </si>
  <si>
    <t>Jan-1982</t>
  </si>
  <si>
    <t>Feb-1982</t>
  </si>
  <si>
    <t>Mar-1982</t>
  </si>
  <si>
    <t>Apr-1982</t>
  </si>
  <si>
    <t>May-1982</t>
  </si>
  <si>
    <t>Jun-1982</t>
  </si>
  <si>
    <t>Jul-1982</t>
  </si>
  <si>
    <t>Aug-1982</t>
  </si>
  <si>
    <t>Sep-1982</t>
  </si>
  <si>
    <t>Oct-1982</t>
  </si>
  <si>
    <t>Nov-1982</t>
  </si>
  <si>
    <t>Dec-1982</t>
  </si>
  <si>
    <t>Jan-1983</t>
  </si>
  <si>
    <t>Feb-1983</t>
  </si>
  <si>
    <t>Mar-1983</t>
  </si>
  <si>
    <t>Apr-1983</t>
  </si>
  <si>
    <t>May-1983</t>
  </si>
  <si>
    <t>Jun-1983</t>
  </si>
  <si>
    <t>Jul-1983</t>
  </si>
  <si>
    <t>Aug-1983</t>
  </si>
  <si>
    <t>Sep-1983</t>
  </si>
  <si>
    <t>Oct-1983</t>
  </si>
  <si>
    <t>Nov-1983</t>
  </si>
  <si>
    <t>Dec-1983</t>
  </si>
  <si>
    <t>Jan-1984</t>
  </si>
  <si>
    <t>Feb-1984</t>
  </si>
  <si>
    <t>Mar-1984</t>
  </si>
  <si>
    <t>Apr-1984</t>
  </si>
  <si>
    <t>May-1984</t>
  </si>
  <si>
    <t>Jun-1984</t>
  </si>
  <si>
    <t>Jul-1984</t>
  </si>
  <si>
    <t>Aug-1984</t>
  </si>
  <si>
    <t>Sep-1984</t>
  </si>
  <si>
    <t>Oct-1984</t>
  </si>
  <si>
    <t>Nov-1984</t>
  </si>
  <si>
    <t>Dec-1984</t>
  </si>
  <si>
    <t>Jan-1985</t>
  </si>
  <si>
    <t>Feb-1985</t>
  </si>
  <si>
    <t>Mar-1985</t>
  </si>
  <si>
    <t>Apr-1985</t>
  </si>
  <si>
    <t>May-1985</t>
  </si>
  <si>
    <t>Jun-1985</t>
  </si>
  <si>
    <t>Jul-1985</t>
  </si>
  <si>
    <t>Aug-1985</t>
  </si>
  <si>
    <t>Sep-1985</t>
  </si>
  <si>
    <t>Oct-1985</t>
  </si>
  <si>
    <t>Nov-1985</t>
  </si>
  <si>
    <t>Dec-1985</t>
  </si>
  <si>
    <t>Jan-1986</t>
  </si>
  <si>
    <t>Feb-1986</t>
  </si>
  <si>
    <t>Mar-1986</t>
  </si>
  <si>
    <t>Apr-1986</t>
  </si>
  <si>
    <t>May-1986</t>
  </si>
  <si>
    <t>Jun-1986</t>
  </si>
  <si>
    <t>Jul-1986</t>
  </si>
  <si>
    <t>Aug-1986</t>
  </si>
  <si>
    <t>Sep-1986</t>
  </si>
  <si>
    <t>Oct-1986</t>
  </si>
  <si>
    <t>Nov-1986</t>
  </si>
  <si>
    <t>Dec-1986</t>
  </si>
  <si>
    <t>Jan-1987</t>
  </si>
  <si>
    <t>Feb-1987</t>
  </si>
  <si>
    <t>Mar-1987</t>
  </si>
  <si>
    <t>Apr-1987</t>
  </si>
  <si>
    <t>May-1987</t>
  </si>
  <si>
    <t>Jun-1987</t>
  </si>
  <si>
    <t>Jul-1987</t>
  </si>
  <si>
    <t>Aug-1987</t>
  </si>
  <si>
    <t>Sep-1987</t>
  </si>
  <si>
    <t>Oct-1987</t>
  </si>
  <si>
    <t>Nov-1987</t>
  </si>
  <si>
    <t>Dec-1987</t>
  </si>
  <si>
    <t>Jan-1988</t>
  </si>
  <si>
    <t>Feb-1988</t>
  </si>
  <si>
    <t>Mar-1988</t>
  </si>
  <si>
    <t>Apr-1988</t>
  </si>
  <si>
    <t>May-1988</t>
  </si>
  <si>
    <t>Jun-1988</t>
  </si>
  <si>
    <t>Jul-1988</t>
  </si>
  <si>
    <t>Aug-1988</t>
  </si>
  <si>
    <t>Sep-1988</t>
  </si>
  <si>
    <t>Oct-1988</t>
  </si>
  <si>
    <t>Nov-1988</t>
  </si>
  <si>
    <t>Dec-1988</t>
  </si>
  <si>
    <t>Jan-1989</t>
  </si>
  <si>
    <t>Feb-1989</t>
  </si>
  <si>
    <t>Mar-1989</t>
  </si>
  <si>
    <t>Apr-1989</t>
  </si>
  <si>
    <t>May-1989</t>
  </si>
  <si>
    <t>Jun-1989</t>
  </si>
  <si>
    <t>Jul-1989</t>
  </si>
  <si>
    <t>Aug-1989</t>
  </si>
  <si>
    <t>Sep-1989</t>
  </si>
  <si>
    <t>Oct-1989</t>
  </si>
  <si>
    <t>Nov-1989</t>
  </si>
  <si>
    <t>Dec-1989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</si>
  <si>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</si>
  <si>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</si>
  <si>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</si>
  <si>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</si>
  <si>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</si>
  <si>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</si>
  <si>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</si>
  <si>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</si>
  <si>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</si>
  <si>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</si>
  <si>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</si>
  <si>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</si>
  <si>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</si>
  <si>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</si>
  <si>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</si>
  <si>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</si>
  <si>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</si>
  <si>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</si>
  <si>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</si>
  <si>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</si>
  <si>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</si>
  <si>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</si>
  <si>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</si>
  <si>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</si>
  <si>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</si>
  <si>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</si>
  <si>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</si>
  <si>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</si>
  <si>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</si>
  <si>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</si>
  <si>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</si>
  <si>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</si>
  <si>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</si>
  <si>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</si>
  <si>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</si>
  <si>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</si>
  <si>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</si>
  <si>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</si>
  <si>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</si>
  <si>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</si>
  <si>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</si>
  <si>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</si>
  <si>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</si>
  <si>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</si>
  <si>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</si>
  <si>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</si>
  <si>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</si>
  <si>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</si>
  <si>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</si>
  <si>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</si>
  <si>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</si>
  <si>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</si>
  <si>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</si>
  <si>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</si>
  <si>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</si>
  <si>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</si>
  <si>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</si>
  <si>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</si>
  <si>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</si>
  <si>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</si>
  <si>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</si>
  <si>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</si>
  <si>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</si>
  <si>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</si>
  <si>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</si>
  <si>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</si>
  <si>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</si>
  <si>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</si>
  <si>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</si>
  <si>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</si>
  <si>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</si>
  <si>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</si>
  <si>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</si>
  <si>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</si>
  <si>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</si>
  <si>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</si>
  <si>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</si>
  <si>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</si>
  <si>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</si>
  <si>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</si>
  <si>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</si>
  <si>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</si>
  <si>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</si>
  <si>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</si>
  <si>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</si>
  <si>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</si>
  <si>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</si>
  <si>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</si>
  <si>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</si>
  <si>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</si>
  <si>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</si>
  <si>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</si>
  <si>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</si>
  <si>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</si>
  <si>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</si>
  <si>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</si>
  <si>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</si>
  <si>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</si>
  <si>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</si>
  <si>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</si>
  <si>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</si>
  <si>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</si>
  <si>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</si>
  <si>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</si>
  <si>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</si>
  <si>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</si>
  <si>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</si>
  <si>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</si>
  <si>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</si>
  <si>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</si>
  <si>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</si>
  <si>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</si>
  <si>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</si>
  <si>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</si>
  <si>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</si>
  <si>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</si>
  <si>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</si>
  <si>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</si>
  <si>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</si>
  <si>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</si>
  <si>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</si>
  <si>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</si>
  <si>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</si>
  <si>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</si>
  <si>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</si>
  <si>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</si>
  <si>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</si>
  <si>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</si>
  <si>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</si>
  <si>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</si>
  <si>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</si>
  <si>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</si>
  <si>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</si>
  <si>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</si>
  <si>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</si>
  <si>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</si>
  <si>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</si>
  <si>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</si>
  <si>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</si>
  <si>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</si>
  <si>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</si>
  <si>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</si>
  <si>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</si>
  <si>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</si>
  <si>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</si>
  <si>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</si>
  <si>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</si>
  <si>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</si>
  <si>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</si>
  <si>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</si>
  <si>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</si>
  <si>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Month/Year</t>
  </si>
  <si>
    <t>All Employees, Total Nonfarm, SA, Thousands</t>
  </si>
  <si>
    <t>Percent Point Change</t>
  </si>
  <si>
    <t>LR</t>
  </si>
  <si>
    <t>Civilian Unemployment Rate, 16 and Over, SA, Percent</t>
  </si>
  <si>
    <t>Calculation of Spearman Rank-Order Correlation Coefficient:</t>
  </si>
  <si>
    <t>Obs</t>
  </si>
  <si>
    <t>Expansion</t>
  </si>
  <si>
    <t>RankExp</t>
  </si>
  <si>
    <t>Contraction</t>
  </si>
  <si>
    <t>RankCont</t>
  </si>
  <si>
    <t>Correlation of RankExp and RankCont:</t>
  </si>
  <si>
    <t>Formula</t>
  </si>
  <si>
    <r>
      <t>t = 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* SQR[(N-2)/1-r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]</t>
    </r>
  </si>
  <si>
    <r>
      <t>Where 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is the correlation of RankExp and RankCont</t>
    </r>
  </si>
  <si>
    <t>and N is the sample size;</t>
  </si>
  <si>
    <t>t=</t>
  </si>
  <si>
    <t>The Wilcoxon Rank-Sum Test</t>
  </si>
  <si>
    <t>Rank from smallest to largest for long and short expansions</t>
  </si>
  <si>
    <t>Real GDP</t>
  </si>
  <si>
    <t>Long/Short</t>
  </si>
  <si>
    <t>Long</t>
  </si>
  <si>
    <t>Short</t>
  </si>
  <si>
    <t>Rank</t>
  </si>
  <si>
    <t>Rank Sum of Longs</t>
  </si>
  <si>
    <t>Rank Sum of Shorts</t>
  </si>
  <si>
    <t>Employment</t>
  </si>
  <si>
    <t>Unemployment Rate</t>
  </si>
  <si>
    <t>Gross Domestic Product (SAAR, Bil.Chn.1996$)</t>
  </si>
  <si>
    <t>ch</t>
  </si>
  <si>
    <t>Personal Consumption Expenditures (SAAR, Bil.Chn.1996$)</t>
  </si>
  <si>
    <t>cdh</t>
  </si>
  <si>
    <t>Personal Consumption Expenditures: Durable Goods (SAAR, Bil.Chn.1996$)</t>
  </si>
  <si>
    <t>cnh</t>
  </si>
  <si>
    <t>Personal Consumption Expenditures: Nondurable Goods (SAAR,Bil.Chn.1996$)</t>
  </si>
  <si>
    <t>csh</t>
  </si>
  <si>
    <t>Personal Consumption Expenditures: Services (SAAR, Bil.Ch.1996$)</t>
  </si>
  <si>
    <t>fh</t>
  </si>
  <si>
    <t>Fixed Private Domestic Investment (SAAR, Bil.Chn.1996$)</t>
  </si>
  <si>
    <t>fnh</t>
  </si>
  <si>
    <t>Fixed Private Nonresidential Investment (SAAR, Bil.Chn.1996$)</t>
  </si>
  <si>
    <t>fneh</t>
  </si>
  <si>
    <t>Nonresidential Equipment &amp; Software (SAAR, Bil.Chn.1996$)</t>
  </si>
  <si>
    <t>fnsh</t>
  </si>
  <si>
    <t>Fixed Private Nonresidential Investment: Structures (SAAR,Bil.Chn.96$)</t>
  </si>
  <si>
    <t>frh</t>
  </si>
  <si>
    <t>Fixed Private Residential Investment (SAAR, Bil.Chn.1996$)</t>
  </si>
  <si>
    <t>sh</t>
  </si>
  <si>
    <t>Private Inventories (EOP, SAQT, Bil.Chn.1996$)</t>
  </si>
  <si>
    <t>gh</t>
  </si>
  <si>
    <t>Government Consumption Expenditures/Gross Investment (SAAR,Bil.Chn.96$)</t>
  </si>
  <si>
    <t>xh</t>
  </si>
  <si>
    <t>Exports of Goods and Services (SAAR, Bil.Chn.1996$)</t>
  </si>
  <si>
    <t>mh</t>
  </si>
  <si>
    <t>Imports of Goods and Services (SAAR, Bil.Chn.1996$)</t>
  </si>
  <si>
    <t>lanagra</t>
  </si>
  <si>
    <t>All Employees: Total Nonfarm (SA, Thous)</t>
  </si>
  <si>
    <t>lr</t>
  </si>
  <si>
    <t>Civilian Unemployment Rate: 16 yr + (SA, %)</t>
  </si>
  <si>
    <t>sp500e</t>
  </si>
  <si>
    <t>Stock Price Index: Standard &amp; Poor's 500 Composite (EOM, 1941-43=10)</t>
  </si>
  <si>
    <t>pcu</t>
  </si>
  <si>
    <t>CPI-U: All Items (SA, 1982-84=100)</t>
  </si>
  <si>
    <t>ip</t>
  </si>
  <si>
    <t>Industrial Production Index (SA, 1997=100)</t>
  </si>
  <si>
    <t>lxnfa</t>
  </si>
  <si>
    <t>Nonfarm Business Sector: Output Per Hour/All Persons (SA, 1992=100)</t>
  </si>
  <si>
    <t>ypdh</t>
  </si>
  <si>
    <t>Disposable Personal Income (SAAR, Bil.Chn.1996$)</t>
  </si>
  <si>
    <t>471 *q</t>
  </si>
  <si>
    <t>fsh</t>
  </si>
  <si>
    <t>fnenh</t>
  </si>
  <si>
    <t>fnenph</t>
  </si>
  <si>
    <t>fneih</t>
  </si>
  <si>
    <t>fneth</t>
  </si>
  <si>
    <t>ptvh</t>
  </si>
  <si>
    <t>gfbal</t>
  </si>
  <si>
    <t>gsbal</t>
  </si>
  <si>
    <t>gdp</t>
  </si>
  <si>
    <t>gfbal/gdp</t>
  </si>
  <si>
    <t>gsbal/gdp</t>
  </si>
  <si>
    <t>023</t>
  </si>
  <si>
    <t>024</t>
  </si>
  <si>
    <t>Post-Trough</t>
  </si>
  <si>
    <t>Growth,</t>
  </si>
  <si>
    <t>4-Quarters</t>
  </si>
  <si>
    <t>49:Q4 to 50:Q4</t>
  </si>
  <si>
    <t>54:Q2 to 55:Q2</t>
  </si>
  <si>
    <t>58:Q2 to 59:Q2</t>
  </si>
  <si>
    <t>61:Q1 to 62:Q1</t>
  </si>
  <si>
    <t>70:Q4 to 71:Q4</t>
  </si>
  <si>
    <t>75:Q1 to 76:Q1</t>
  </si>
  <si>
    <t>82:Q4 to 83:Q4</t>
  </si>
  <si>
    <t>91:Q1 to 92:Q1</t>
  </si>
  <si>
    <t>01:Q4 to 02:Q4</t>
  </si>
  <si>
    <t>Average</t>
  </si>
  <si>
    <t>High</t>
  </si>
  <si>
    <t>Low</t>
  </si>
  <si>
    <t>Post-Trough Including 1980 Recession</t>
  </si>
  <si>
    <t>80:Q3 to 81:Q3</t>
  </si>
  <si>
    <t>Post-Trough, 1970 to 2001</t>
  </si>
  <si>
    <t>Growth During</t>
  </si>
  <si>
    <t>Recessions</t>
  </si>
  <si>
    <t>48:Q4 to 49:Q4</t>
  </si>
  <si>
    <t>53:Q2 to 54:Q2</t>
  </si>
  <si>
    <t>57:Q3 to 58:Q2</t>
  </si>
  <si>
    <t>60:Q2 to 61:Q1</t>
  </si>
  <si>
    <t>69:Q4 to 70:Q4</t>
  </si>
  <si>
    <t>73:Q4 to 75:Q1</t>
  </si>
  <si>
    <t>80:Q1 to 80:Q3</t>
  </si>
  <si>
    <t>81:Q3 to 82:Q4</t>
  </si>
  <si>
    <t>90:Q3 to 91:Q1</t>
  </si>
  <si>
    <t>01:Q1 to 01:Q4</t>
  </si>
  <si>
    <t>Including 1980 Recession</t>
  </si>
  <si>
    <t>Excluding 1980 Recession</t>
  </si>
  <si>
    <t>Excluding 2001 Recession But Including 1980 Recession</t>
  </si>
  <si>
    <t>LAST UPDATED:  March 21, 2003</t>
  </si>
  <si>
    <t>1948-49</t>
  </si>
  <si>
    <t>1953-54</t>
  </si>
  <si>
    <t>1957-58</t>
  </si>
  <si>
    <t>1960-61</t>
  </si>
  <si>
    <t>1969-70</t>
  </si>
  <si>
    <t>1973-75</t>
  </si>
  <si>
    <t>1981-82</t>
  </si>
  <si>
    <t>1990-91</t>
  </si>
  <si>
    <t>2001 Recession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</si>
  <si>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</si>
  <si>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</si>
  <si>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</si>
  <si>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</si>
  <si>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</si>
  <si>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</si>
  <si>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</si>
  <si>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</si>
  <si>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</si>
  <si>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Current Qtr</t>
  </si>
  <si>
    <t>Real-Time</t>
  </si>
  <si>
    <t>Forecast</t>
  </si>
  <si>
    <t>Actual</t>
  </si>
  <si>
    <t>Error</t>
  </si>
  <si>
    <t>fnenhu</t>
  </si>
  <si>
    <t>Pvt Fixed Inv in Infomation Processing &amp; Related Equipment (SAAR,Mil.Chn96$)</t>
  </si>
  <si>
    <t>fneihu</t>
  </si>
  <si>
    <t>Pvt Fixed Inv in Industrial Equipment (SAAR, Mil.Chn96$)</t>
  </si>
  <si>
    <t>fnethu</t>
  </si>
  <si>
    <t>Pvt Fixed Inv in Transportation Equipment (SAAR, Mil.Chn96$)</t>
  </si>
  <si>
    <t>fnsiu</t>
  </si>
  <si>
    <t>Pvt Fixed Inv in Industrial Structures (SAAR, Mil.$)</t>
  </si>
  <si>
    <t>fnsbu</t>
  </si>
  <si>
    <t>Pvt Fixed Inv in Commercial Structures (SAAR, Mil.$)</t>
  </si>
  <si>
    <t>spna</t>
  </si>
  <si>
    <t>Index</t>
  </si>
  <si>
    <t>Nov 48 to Oct 49</t>
  </si>
  <si>
    <t>Jul 53 to May 54</t>
  </si>
  <si>
    <t>Aug 57 to Apr 58</t>
  </si>
  <si>
    <t>Apr 60 to Feb 61</t>
  </si>
  <si>
    <t>Dec 69 to Nov 70</t>
  </si>
  <si>
    <t>Nov 73 to Mar 75</t>
  </si>
  <si>
    <t>Jan 80 to Jul 80</t>
  </si>
  <si>
    <t>Jul 81 to Nov 82</t>
  </si>
  <si>
    <t>Jul 90 to Mar 91</t>
  </si>
  <si>
    <t>Mar 01 to ??</t>
  </si>
  <si>
    <t>Months around peak</t>
  </si>
  <si>
    <t>Historical Average (Post WWII)</t>
  </si>
  <si>
    <t>Three-Month Treasury Bill Rate</t>
  </si>
  <si>
    <t>Movements in Short- and Long-Term Interest Rates During the 2001 Recession Relative to Previous Post-WWII Recessions</t>
  </si>
  <si>
    <t>Figure 2</t>
  </si>
  <si>
    <t>10-Year Treasury Bond Rate</t>
  </si>
  <si>
    <t>Pre-Revision</t>
  </si>
  <si>
    <t>Post-Revision</t>
  </si>
  <si>
    <t>Real GDP Growth:  Pre- and Post-July 2002</t>
  </si>
  <si>
    <t>Percent change, annualized growth</t>
  </si>
  <si>
    <t>Sidebar Figure</t>
  </si>
  <si>
    <t>Figure 3</t>
  </si>
  <si>
    <t>Figure 1</t>
  </si>
  <si>
    <t>Table 1</t>
  </si>
  <si>
    <t>Table 2</t>
  </si>
  <si>
    <t>Economic Performance During Recessions Following the Three Longest Expansions and All Other Post-World War II Expansions</t>
  </si>
  <si>
    <t>Growth of Various Economic Series During Post-World War II Recessions (Percent Change)</t>
  </si>
  <si>
    <t>Real GDP Growth: Current-Quarter Forecast and Forecast Error and Real-Time Actual Growth Estimate</t>
  </si>
  <si>
    <t>Components of Real Business Fixed Investment</t>
  </si>
  <si>
    <t>Index, 1998:Q1 = 1.0</t>
  </si>
  <si>
    <t>Table 3</t>
  </si>
  <si>
    <t>Recession Probabilities According to Blue Chip Forecasters, 2000-01</t>
  </si>
  <si>
    <t>Question Posed:</t>
  </si>
  <si>
    <t>"What Are the Odds A Recession Will Begin Within:"</t>
  </si>
  <si>
    <t>Date</t>
  </si>
  <si>
    <t>12 Months</t>
  </si>
  <si>
    <t>24 Months</t>
  </si>
  <si>
    <t>Sept. 2000</t>
  </si>
  <si>
    <t>Nov. 2000</t>
  </si>
  <si>
    <t>N/A</t>
  </si>
  <si>
    <t>"Has the U.S. Slipped Into a Recession?"</t>
  </si>
  <si>
    <t>Yes</t>
  </si>
  <si>
    <t>No</t>
  </si>
  <si>
    <t>Feb. 2001</t>
  </si>
  <si>
    <t>Aug. 2001</t>
  </si>
  <si>
    <t>Sept. 10, 2001</t>
  </si>
  <si>
    <t>Sept. 19, 2001</t>
  </si>
  <si>
    <t>Table 4</t>
  </si>
  <si>
    <t>Current-Quarter Forecasts and Forecast Errors for Major NIPA Series</t>
  </si>
  <si>
    <t xml:space="preserve">  Current Qtr. Forecast</t>
  </si>
  <si>
    <t xml:space="preserve">  Real-Time Estimate</t>
  </si>
  <si>
    <t xml:space="preserve">  Current Qtr. Error</t>
  </si>
  <si>
    <t xml:space="preserve">  Curr. Qtr. Cum. Error</t>
  </si>
  <si>
    <t>Real PCE</t>
  </si>
  <si>
    <t>Real Business Fixed Investment</t>
  </si>
  <si>
    <t>Real Residential Fixed Investment</t>
  </si>
  <si>
    <t>Real Net Exports</t>
  </si>
  <si>
    <t>Nonfarm Productivity</t>
  </si>
  <si>
    <t>GDP Price Inflation</t>
  </si>
  <si>
    <t xml:space="preserve">issues dated the 10th of each month. For example, in the March issue, the current quarter forecast would be the </t>
  </si>
  <si>
    <t xml:space="preserve">forecast for real GDP growth in the first quarter. The real-time estimate of first-quarter real GDP growth was </t>
  </si>
  <si>
    <t>published in the June issue. The forecast error is defined as forecasted growth less actual growth.</t>
  </si>
  <si>
    <r>
      <t>Source:</t>
    </r>
    <r>
      <rPr>
        <sz val="10"/>
        <color indexed="8"/>
        <rFont val="Arial"/>
        <family val="2"/>
      </rPr>
      <t xml:space="preserve"> Blue Chip Economic Indicators Econometric Detail, various issues.</t>
    </r>
  </si>
  <si>
    <r>
      <t>NOTE:</t>
    </r>
    <r>
      <rPr>
        <sz val="10"/>
        <color indexed="8"/>
        <rFont val="Arial"/>
        <family val="2"/>
      </rPr>
      <t xml:space="preserve"> The Blue Chip Econometric Detail estimates are published in the March, June, September, and December</t>
    </r>
  </si>
  <si>
    <r>
      <t>NOTE:</t>
    </r>
    <r>
      <rPr>
        <sz val="10"/>
        <color indexed="8"/>
        <rFont val="Arial"/>
        <family val="2"/>
      </rPr>
      <t xml:space="preserve"> The NBER Dating Committee determined that the business cycle peak occurred sometime in March 2001.</t>
    </r>
  </si>
  <si>
    <r>
      <t>Source: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Blue Chip Economic Indicators</t>
    </r>
    <r>
      <rPr>
        <sz val="10"/>
        <color indexed="8"/>
        <rFont val="Arial"/>
        <family val="2"/>
      </rPr>
      <t>, various issues.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</si>
</sst>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2.\60\80\1\7\70\7\5\3\5\1\E\3\-0\8"/>
    <numFmt numFmtId="166" formatCode="[&gt;=36526]mmm\-&quot;1&quot;yy;[&lt;36526]mmm\-yy;General"/>
    <numFmt numFmtId="167" formatCode="0.00000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22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 vertical="top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7" xfId="0" applyFill="1" applyBorder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 horizontal="center"/>
    </xf>
    <xf numFmtId="0" fontId="1" fillId="5" borderId="0" xfId="0" applyFont="1" applyFill="1" applyAlignment="1">
      <alignment/>
    </xf>
    <xf numFmtId="0" fontId="0" fillId="0" borderId="0" xfId="0" applyFont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/>
    </xf>
    <xf numFmtId="0" fontId="3" fillId="7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8" borderId="0" xfId="0" applyNumberFormat="1" applyFill="1" applyAlignment="1">
      <alignment/>
    </xf>
    <xf numFmtId="164" fontId="0" fillId="8" borderId="0" xfId="0" applyNumberFormat="1" applyFill="1" applyAlignment="1">
      <alignment/>
    </xf>
    <xf numFmtId="1" fontId="0" fillId="8" borderId="0" xfId="0" applyNumberFormat="1" applyFill="1" applyAlignment="1">
      <alignment/>
    </xf>
    <xf numFmtId="2" fontId="0" fillId="8" borderId="0" xfId="0" applyNumberFormat="1" applyFill="1" applyAlignment="1">
      <alignment/>
    </xf>
    <xf numFmtId="165" fontId="0" fillId="9" borderId="0" xfId="0" applyNumberFormat="1" applyFill="1" applyAlignment="1">
      <alignment/>
    </xf>
    <xf numFmtId="164" fontId="0" fillId="9" borderId="0" xfId="0" applyNumberFormat="1" applyFill="1" applyAlignment="1">
      <alignment/>
    </xf>
    <xf numFmtId="1" fontId="0" fillId="9" borderId="0" xfId="0" applyNumberFormat="1" applyFill="1" applyAlignment="1">
      <alignment/>
    </xf>
    <xf numFmtId="2" fontId="0" fillId="9" borderId="0" xfId="0" applyNumberFormat="1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2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textRotation="15"/>
    </xf>
    <xf numFmtId="0" fontId="0" fillId="0" borderId="0" xfId="0" applyAlignment="1">
      <alignment textRotation="12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0" xfId="0" applyNumberFormat="1" applyAlignment="1">
      <alignment horizontal="left"/>
    </xf>
    <xf numFmtId="17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7" fontId="13" fillId="0" borderId="19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textRotation="15"/>
    </xf>
    <xf numFmtId="0" fontId="0" fillId="0" borderId="0" xfId="0" applyAlignment="1">
      <alignment textRotation="15"/>
    </xf>
    <xf numFmtId="0" fontId="0" fillId="0" borderId="0" xfId="0" applyAlignment="1">
      <alignment horizontal="left" textRotation="12"/>
    </xf>
    <xf numFmtId="0" fontId="0" fillId="0" borderId="0" xfId="0" applyAlignment="1">
      <alignment textRotation="12"/>
    </xf>
    <xf numFmtId="164" fontId="0" fillId="0" borderId="0" xfId="0" applyNumberFormat="1" applyAlignment="1">
      <alignment horizontal="left" textRotation="15"/>
    </xf>
    <xf numFmtId="0" fontId="15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7" borderId="0" xfId="0" applyFont="1" applyFill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10" borderId="0" xfId="0" applyFont="1" applyFill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4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17" fontId="4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21" fillId="0" borderId="4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4"/>
  <sheetViews>
    <sheetView tabSelected="1" workbookViewId="0" topLeftCell="A1">
      <selection activeCell="A1" sqref="A1"/>
    </sheetView>
  </sheetViews>
  <sheetFormatPr defaultColWidth="9.140625" defaultRowHeight="12.75"/>
  <sheetData>
    <row r="3" ht="13.5" thickBot="1"/>
    <row r="4" spans="2:9" ht="12.75">
      <c r="B4" s="1"/>
      <c r="C4" s="2"/>
      <c r="D4" s="2"/>
      <c r="E4" s="2"/>
      <c r="F4" s="2"/>
      <c r="G4" s="2"/>
      <c r="H4" s="2"/>
      <c r="I4" s="3"/>
    </row>
    <row r="5" spans="2:9" ht="12.75">
      <c r="B5" s="4"/>
      <c r="C5" s="5" t="s">
        <v>0</v>
      </c>
      <c r="D5" s="6" t="s">
        <v>8</v>
      </c>
      <c r="E5" s="5"/>
      <c r="F5" s="7"/>
      <c r="G5" s="7"/>
      <c r="H5" s="7"/>
      <c r="I5" s="8"/>
    </row>
    <row r="6" spans="2:9" ht="12.75">
      <c r="B6" s="4"/>
      <c r="C6" s="7"/>
      <c r="D6" s="13" t="s">
        <v>7</v>
      </c>
      <c r="E6" s="13"/>
      <c r="F6" s="13"/>
      <c r="G6" s="13"/>
      <c r="H6" s="13"/>
      <c r="I6" s="8"/>
    </row>
    <row r="7" spans="2:9" ht="12.75">
      <c r="B7" s="4"/>
      <c r="C7" s="5"/>
      <c r="D7" s="5" t="s">
        <v>1</v>
      </c>
      <c r="E7" s="5"/>
      <c r="F7" s="7"/>
      <c r="G7" s="7"/>
      <c r="H7" s="7"/>
      <c r="I7" s="8"/>
    </row>
    <row r="8" spans="2:9" ht="12.75">
      <c r="B8" s="4"/>
      <c r="C8" s="5" t="s">
        <v>2</v>
      </c>
      <c r="D8" s="5" t="s">
        <v>3</v>
      </c>
      <c r="E8" s="5"/>
      <c r="F8" s="7"/>
      <c r="G8" s="7"/>
      <c r="H8" s="7"/>
      <c r="I8" s="8"/>
    </row>
    <row r="9" spans="2:9" ht="12.75">
      <c r="B9" s="4"/>
      <c r="C9" s="5" t="s">
        <v>4</v>
      </c>
      <c r="D9" s="5" t="s">
        <v>9</v>
      </c>
      <c r="E9" s="5"/>
      <c r="F9" s="7"/>
      <c r="G9" s="7"/>
      <c r="H9" s="7"/>
      <c r="I9" s="8"/>
    </row>
    <row r="10" spans="2:9" ht="12.75">
      <c r="B10" s="4"/>
      <c r="C10" s="5"/>
      <c r="D10" s="5"/>
      <c r="E10" s="5"/>
      <c r="F10" s="7"/>
      <c r="G10" s="7"/>
      <c r="H10" s="7"/>
      <c r="I10" s="8"/>
    </row>
    <row r="11" spans="2:9" ht="12.75">
      <c r="B11" s="4"/>
      <c r="C11" s="9" t="s">
        <v>5</v>
      </c>
      <c r="D11" s="9"/>
      <c r="E11" s="5"/>
      <c r="F11" s="7"/>
      <c r="G11" s="7"/>
      <c r="H11" s="7"/>
      <c r="I11" s="8"/>
    </row>
    <row r="12" spans="2:9" ht="12.75">
      <c r="B12" s="4"/>
      <c r="C12" s="9"/>
      <c r="D12" s="5" t="s">
        <v>6</v>
      </c>
      <c r="E12" s="5"/>
      <c r="F12" s="7"/>
      <c r="G12" s="7"/>
      <c r="H12" s="7"/>
      <c r="I12" s="8"/>
    </row>
    <row r="13" spans="2:9" ht="12.75">
      <c r="B13" s="4"/>
      <c r="C13" s="5"/>
      <c r="D13" s="9" t="s">
        <v>10</v>
      </c>
      <c r="E13" s="5"/>
      <c r="F13" s="7"/>
      <c r="G13" s="7"/>
      <c r="H13" s="7"/>
      <c r="I13" s="8"/>
    </row>
    <row r="14" spans="2:9" ht="13.5" thickBot="1">
      <c r="B14" s="10"/>
      <c r="C14" s="11"/>
      <c r="D14" s="14"/>
      <c r="E14" s="11"/>
      <c r="F14" s="11"/>
      <c r="G14" s="11"/>
      <c r="H14" s="11"/>
      <c r="I14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0"/>
  <sheetViews>
    <sheetView workbookViewId="0" topLeftCell="A1">
      <selection activeCell="A3" sqref="A3"/>
    </sheetView>
  </sheetViews>
  <sheetFormatPr defaultColWidth="9.140625" defaultRowHeight="12.75"/>
  <cols>
    <col min="1" max="1" width="8.00390625" style="0" bestFit="1" customWidth="1"/>
    <col min="2" max="2" width="7.003906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9.8515625" style="0" bestFit="1" customWidth="1"/>
    <col min="9" max="9" width="11.421875" style="0" bestFit="1" customWidth="1"/>
    <col min="10" max="10" width="14.421875" style="0" bestFit="1" customWidth="1"/>
    <col min="12" max="12" width="10.57421875" style="0" bestFit="1" customWidth="1"/>
    <col min="14" max="14" width="11.421875" style="0" bestFit="1" customWidth="1"/>
    <col min="15" max="15" width="19.421875" style="0" bestFit="1" customWidth="1"/>
    <col min="18" max="18" width="7.7109375" style="0" customWidth="1"/>
    <col min="19" max="19" width="10.28125" style="0" customWidth="1"/>
    <col min="20" max="20" width="9.00390625" style="0" bestFit="1" customWidth="1"/>
    <col min="21" max="21" width="11.421875" style="0" bestFit="1" customWidth="1"/>
    <col min="22" max="22" width="12.57421875" style="0" bestFit="1" customWidth="1"/>
    <col min="23" max="23" width="12.57421875" style="0" customWidth="1"/>
  </cols>
  <sheetData>
    <row r="1" spans="1:2" ht="18.75">
      <c r="A1" s="76" t="s">
        <v>1089</v>
      </c>
      <c r="B1" s="77"/>
    </row>
    <row r="2" ht="15">
      <c r="A2" s="96" t="s">
        <v>1091</v>
      </c>
    </row>
    <row r="5" spans="1:25" ht="12.75">
      <c r="A5" s="27" t="s">
        <v>11</v>
      </c>
      <c r="B5" s="26" t="s">
        <v>245</v>
      </c>
      <c r="G5" s="27" t="s">
        <v>246</v>
      </c>
      <c r="H5" t="s">
        <v>915</v>
      </c>
      <c r="L5" s="22" t="s">
        <v>917</v>
      </c>
      <c r="M5" t="s">
        <v>918</v>
      </c>
      <c r="R5" s="22" t="s">
        <v>919</v>
      </c>
      <c r="Y5" s="22" t="s">
        <v>931</v>
      </c>
    </row>
    <row r="6" spans="18:36" ht="13.5" thickBot="1">
      <c r="R6" s="43" t="s">
        <v>920</v>
      </c>
      <c r="S6" s="43" t="s">
        <v>921</v>
      </c>
      <c r="T6" s="43" t="s">
        <v>922</v>
      </c>
      <c r="U6" s="43" t="s">
        <v>923</v>
      </c>
      <c r="V6" s="43" t="s">
        <v>924</v>
      </c>
      <c r="W6" s="44"/>
      <c r="X6" s="44"/>
      <c r="Y6" s="15"/>
      <c r="Z6" s="55" t="s">
        <v>932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2.75">
      <c r="A7" s="23" t="s">
        <v>243</v>
      </c>
      <c r="B7" s="24" t="s">
        <v>11</v>
      </c>
      <c r="C7" s="25" t="s">
        <v>12</v>
      </c>
      <c r="D7" s="25" t="s">
        <v>13</v>
      </c>
      <c r="E7" s="23"/>
      <c r="G7" s="30" t="s">
        <v>914</v>
      </c>
      <c r="H7" s="33" t="s">
        <v>246</v>
      </c>
      <c r="I7" s="31" t="s">
        <v>12</v>
      </c>
      <c r="J7" s="32" t="s">
        <v>13</v>
      </c>
      <c r="L7" s="39" t="s">
        <v>914</v>
      </c>
      <c r="M7" s="42" t="s">
        <v>917</v>
      </c>
      <c r="N7" s="40" t="s">
        <v>12</v>
      </c>
      <c r="O7" s="41" t="s">
        <v>916</v>
      </c>
      <c r="R7" s="45">
        <v>1</v>
      </c>
      <c r="S7" s="45">
        <v>120</v>
      </c>
      <c r="T7" s="45">
        <v>1</v>
      </c>
      <c r="U7" s="45">
        <v>8</v>
      </c>
      <c r="V7" s="45">
        <v>7.5</v>
      </c>
      <c r="W7" s="45"/>
      <c r="X7" s="45"/>
      <c r="Y7" s="15"/>
      <c r="Z7" s="15" t="s">
        <v>933</v>
      </c>
      <c r="AA7" s="15">
        <v>-0.61</v>
      </c>
      <c r="AB7" s="15">
        <v>-0.62</v>
      </c>
      <c r="AC7" s="15">
        <v>-1.49</v>
      </c>
      <c r="AD7" s="15">
        <v>-1.59</v>
      </c>
      <c r="AE7" s="15">
        <v>-1.67</v>
      </c>
      <c r="AF7" s="15">
        <v>-2.19</v>
      </c>
      <c r="AG7" s="15">
        <v>-2.72</v>
      </c>
      <c r="AH7" s="15">
        <v>-2.86</v>
      </c>
      <c r="AI7" s="15">
        <v>-3.4</v>
      </c>
      <c r="AJ7" s="15">
        <v>-3.71</v>
      </c>
    </row>
    <row r="8" spans="3:36" ht="12.75">
      <c r="C8" s="15" t="s">
        <v>14</v>
      </c>
      <c r="D8" s="15" t="s">
        <v>15</v>
      </c>
      <c r="I8" s="28" t="s">
        <v>14</v>
      </c>
      <c r="J8" s="17" t="s">
        <v>15</v>
      </c>
      <c r="N8" s="28" t="s">
        <v>14</v>
      </c>
      <c r="O8" s="15" t="s">
        <v>15</v>
      </c>
      <c r="R8" s="45">
        <v>2</v>
      </c>
      <c r="S8" s="45">
        <v>106</v>
      </c>
      <c r="T8" s="45">
        <v>2</v>
      </c>
      <c r="U8" s="45">
        <v>11</v>
      </c>
      <c r="V8" s="45">
        <v>3.5</v>
      </c>
      <c r="W8" s="45"/>
      <c r="X8" s="45"/>
      <c r="Y8" s="15"/>
      <c r="Z8" s="15" t="s">
        <v>934</v>
      </c>
      <c r="AA8" s="15" t="s">
        <v>935</v>
      </c>
      <c r="AB8" s="15" t="s">
        <v>935</v>
      </c>
      <c r="AC8" s="15" t="s">
        <v>935</v>
      </c>
      <c r="AD8" s="15" t="s">
        <v>936</v>
      </c>
      <c r="AE8" s="15" t="s">
        <v>936</v>
      </c>
      <c r="AF8" s="15" t="s">
        <v>936</v>
      </c>
      <c r="AG8" s="15" t="s">
        <v>936</v>
      </c>
      <c r="AH8" s="15" t="s">
        <v>936</v>
      </c>
      <c r="AI8" s="15" t="s">
        <v>936</v>
      </c>
      <c r="AJ8" s="15" t="s">
        <v>936</v>
      </c>
    </row>
    <row r="9" spans="1:36" ht="12.75">
      <c r="A9" s="15" t="s">
        <v>16</v>
      </c>
      <c r="B9" s="15">
        <v>1481.7</v>
      </c>
      <c r="C9" s="16"/>
      <c r="D9" s="17"/>
      <c r="E9" s="15"/>
      <c r="F9" s="15"/>
      <c r="G9" s="16" t="s">
        <v>247</v>
      </c>
      <c r="H9" s="52">
        <v>43497</v>
      </c>
      <c r="I9" s="15"/>
      <c r="J9" s="17"/>
      <c r="K9" s="15"/>
      <c r="L9" s="16" t="s">
        <v>247</v>
      </c>
      <c r="M9" s="16" t="e">
        <v>#N/A</v>
      </c>
      <c r="N9" s="15"/>
      <c r="O9" s="15"/>
      <c r="R9" s="45">
        <v>3</v>
      </c>
      <c r="S9" s="45">
        <v>92</v>
      </c>
      <c r="T9" s="45">
        <v>3</v>
      </c>
      <c r="U9" s="45">
        <v>8</v>
      </c>
      <c r="V9" s="45">
        <v>7.5</v>
      </c>
      <c r="W9" s="45"/>
      <c r="X9" s="45"/>
      <c r="Y9" s="15"/>
      <c r="Z9" s="36" t="s">
        <v>937</v>
      </c>
      <c r="AA9" s="15">
        <v>1</v>
      </c>
      <c r="AB9" s="15">
        <v>2</v>
      </c>
      <c r="AC9" s="15">
        <v>3</v>
      </c>
      <c r="AD9" s="15">
        <v>4</v>
      </c>
      <c r="AE9" s="15">
        <v>5</v>
      </c>
      <c r="AF9" s="15">
        <v>6</v>
      </c>
      <c r="AG9" s="15">
        <v>7</v>
      </c>
      <c r="AH9" s="15">
        <v>8</v>
      </c>
      <c r="AI9" s="15">
        <v>9</v>
      </c>
      <c r="AJ9" s="15">
        <v>10</v>
      </c>
    </row>
    <row r="10" spans="1:36" ht="12.75">
      <c r="A10" s="15" t="s">
        <v>17</v>
      </c>
      <c r="B10" s="15">
        <v>1489.4</v>
      </c>
      <c r="C10" s="16"/>
      <c r="D10" s="17"/>
      <c r="E10" s="15"/>
      <c r="F10" s="15"/>
      <c r="G10" s="16" t="s">
        <v>248</v>
      </c>
      <c r="H10" s="52">
        <v>43578</v>
      </c>
      <c r="I10" s="15"/>
      <c r="J10" s="17"/>
      <c r="K10" s="15"/>
      <c r="L10" s="16" t="s">
        <v>248</v>
      </c>
      <c r="M10" s="16" t="e">
        <v>#N/A</v>
      </c>
      <c r="N10" s="15"/>
      <c r="O10" s="15"/>
      <c r="R10" s="45">
        <v>4</v>
      </c>
      <c r="S10" s="45">
        <v>58</v>
      </c>
      <c r="T10" s="45">
        <v>4</v>
      </c>
      <c r="U10" s="45">
        <v>6</v>
      </c>
      <c r="V10" s="45">
        <v>10</v>
      </c>
      <c r="W10" s="45"/>
      <c r="X10" s="45"/>
      <c r="Y10" s="15"/>
      <c r="Z10" s="36" t="s">
        <v>938</v>
      </c>
      <c r="AA10" s="15">
        <f>SUM(AA9:AC9)</f>
        <v>6</v>
      </c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2.75">
      <c r="A11" s="15" t="s">
        <v>18</v>
      </c>
      <c r="B11" s="15">
        <v>1493.1</v>
      </c>
      <c r="C11" s="16"/>
      <c r="D11" s="17"/>
      <c r="E11" s="15"/>
      <c r="F11" s="15"/>
      <c r="G11" s="16" t="s">
        <v>249</v>
      </c>
      <c r="H11" s="52">
        <v>43621</v>
      </c>
      <c r="I11" s="15"/>
      <c r="J11" s="17"/>
      <c r="K11" s="15"/>
      <c r="L11" s="16" t="s">
        <v>249</v>
      </c>
      <c r="M11" s="16" t="e">
        <v>#N/A</v>
      </c>
      <c r="N11" s="15"/>
      <c r="O11" s="15"/>
      <c r="R11" s="45">
        <v>5</v>
      </c>
      <c r="S11" s="45">
        <v>45</v>
      </c>
      <c r="T11" s="45">
        <v>5</v>
      </c>
      <c r="U11" s="45">
        <v>10</v>
      </c>
      <c r="V11" s="45">
        <v>5.5</v>
      </c>
      <c r="W11" s="45"/>
      <c r="X11" s="45"/>
      <c r="Y11" s="15"/>
      <c r="Z11" s="36" t="s">
        <v>939</v>
      </c>
      <c r="AA11" s="15">
        <f>SUM(AD9:AJ9)</f>
        <v>49</v>
      </c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2.75">
      <c r="A12" s="15" t="s">
        <v>19</v>
      </c>
      <c r="B12" s="15">
        <v>1516.4</v>
      </c>
      <c r="C12" s="16"/>
      <c r="D12" s="17"/>
      <c r="E12" s="15"/>
      <c r="F12" s="15"/>
      <c r="G12" s="16" t="s">
        <v>250</v>
      </c>
      <c r="H12" s="52">
        <v>43501</v>
      </c>
      <c r="I12" s="15"/>
      <c r="J12" s="17"/>
      <c r="K12" s="15"/>
      <c r="L12" s="16" t="s">
        <v>250</v>
      </c>
      <c r="M12" s="16" t="e">
        <v>#N/A</v>
      </c>
      <c r="N12" s="15"/>
      <c r="O12" s="15"/>
      <c r="R12" s="45">
        <v>6</v>
      </c>
      <c r="S12" s="45">
        <v>39</v>
      </c>
      <c r="T12" s="45">
        <v>6</v>
      </c>
      <c r="U12" s="45">
        <v>8</v>
      </c>
      <c r="V12" s="45">
        <v>7.5</v>
      </c>
      <c r="W12" s="45"/>
      <c r="X12" s="4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2.75">
      <c r="A13" s="15" t="s">
        <v>20</v>
      </c>
      <c r="B13" s="15">
        <v>1537.9</v>
      </c>
      <c r="C13" s="16"/>
      <c r="D13" s="17"/>
      <c r="E13" s="15"/>
      <c r="F13" s="15"/>
      <c r="G13" s="16" t="s">
        <v>251</v>
      </c>
      <c r="H13" s="52">
        <v>43544</v>
      </c>
      <c r="I13" s="15"/>
      <c r="J13" s="17"/>
      <c r="K13" s="15"/>
      <c r="L13" s="16" t="s">
        <v>251</v>
      </c>
      <c r="M13" s="16" t="e">
        <v>#N/A</v>
      </c>
      <c r="N13" s="15"/>
      <c r="O13" s="15"/>
      <c r="R13" s="45">
        <v>7</v>
      </c>
      <c r="S13" s="45">
        <v>37</v>
      </c>
      <c r="T13" s="45">
        <v>7</v>
      </c>
      <c r="U13" s="45">
        <v>11</v>
      </c>
      <c r="V13" s="45">
        <v>3.5</v>
      </c>
      <c r="W13" s="45"/>
      <c r="X13" s="4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2.75">
      <c r="A14" s="15" t="s">
        <v>21</v>
      </c>
      <c r="B14" s="15">
        <v>1562</v>
      </c>
      <c r="C14" s="16"/>
      <c r="D14" s="17"/>
      <c r="E14" s="15"/>
      <c r="F14" s="15"/>
      <c r="G14" s="16" t="s">
        <v>252</v>
      </c>
      <c r="H14" s="52">
        <v>43685</v>
      </c>
      <c r="I14" s="15"/>
      <c r="J14" s="17"/>
      <c r="K14" s="15"/>
      <c r="L14" s="16" t="s">
        <v>252</v>
      </c>
      <c r="M14" s="16" t="e">
        <v>#N/A</v>
      </c>
      <c r="N14" s="15"/>
      <c r="O14" s="15"/>
      <c r="R14" s="45">
        <v>8</v>
      </c>
      <c r="S14" s="45">
        <v>36</v>
      </c>
      <c r="T14" s="45">
        <v>8</v>
      </c>
      <c r="U14" s="45">
        <v>16</v>
      </c>
      <c r="V14" s="45">
        <v>1.5</v>
      </c>
      <c r="W14" s="45"/>
      <c r="X14" s="45"/>
      <c r="Y14" s="15"/>
      <c r="Z14" s="15" t="s">
        <v>940</v>
      </c>
      <c r="AA14" s="15">
        <v>-1.34</v>
      </c>
      <c r="AB14" s="15">
        <v>-1.45</v>
      </c>
      <c r="AC14" s="15">
        <v>-1.47</v>
      </c>
      <c r="AD14" s="15">
        <v>-1.63</v>
      </c>
      <c r="AE14" s="15">
        <v>-2.3</v>
      </c>
      <c r="AF14" s="15">
        <v>-2.89</v>
      </c>
      <c r="AG14" s="15">
        <v>-3.02</v>
      </c>
      <c r="AH14" s="15">
        <v>-3.47</v>
      </c>
      <c r="AI14" s="15">
        <v>-4.32</v>
      </c>
      <c r="AJ14" s="15">
        <v>-5.22</v>
      </c>
    </row>
    <row r="15" spans="1:36" ht="12.75">
      <c r="A15" s="15" t="s">
        <v>22</v>
      </c>
      <c r="B15" s="15">
        <v>1568.4</v>
      </c>
      <c r="C15" s="16"/>
      <c r="D15" s="17"/>
      <c r="E15" s="15"/>
      <c r="F15" s="15"/>
      <c r="G15" s="16" t="s">
        <v>253</v>
      </c>
      <c r="H15" s="52">
        <v>43682</v>
      </c>
      <c r="I15" s="15"/>
      <c r="J15" s="17"/>
      <c r="K15" s="15"/>
      <c r="L15" s="16" t="s">
        <v>253</v>
      </c>
      <c r="M15" s="16" t="e">
        <v>#N/A</v>
      </c>
      <c r="N15" s="15"/>
      <c r="O15" s="15"/>
      <c r="R15" s="45">
        <v>9</v>
      </c>
      <c r="S15" s="45">
        <v>24</v>
      </c>
      <c r="T15" s="45">
        <v>9</v>
      </c>
      <c r="U15" s="45">
        <v>10</v>
      </c>
      <c r="V15" s="45">
        <v>5.5</v>
      </c>
      <c r="W15" s="45"/>
      <c r="X15" s="45"/>
      <c r="Y15" s="15"/>
      <c r="Z15" s="15" t="s">
        <v>934</v>
      </c>
      <c r="AA15" s="15" t="s">
        <v>935</v>
      </c>
      <c r="AB15" s="15" t="s">
        <v>936</v>
      </c>
      <c r="AC15" s="15" t="s">
        <v>935</v>
      </c>
      <c r="AD15" s="15" t="s">
        <v>935</v>
      </c>
      <c r="AE15" s="15" t="s">
        <v>936</v>
      </c>
      <c r="AF15" s="15" t="s">
        <v>936</v>
      </c>
      <c r="AG15" s="15" t="s">
        <v>936</v>
      </c>
      <c r="AH15" s="15" t="s">
        <v>936</v>
      </c>
      <c r="AI15" s="15" t="s">
        <v>936</v>
      </c>
      <c r="AJ15" s="15" t="s">
        <v>936</v>
      </c>
    </row>
    <row r="16" spans="1:36" ht="12.75">
      <c r="A16" s="15" t="s">
        <v>23</v>
      </c>
      <c r="B16" s="15">
        <v>1571.4</v>
      </c>
      <c r="C16" s="16" t="s">
        <v>24</v>
      </c>
      <c r="D16" s="17"/>
      <c r="E16" s="15"/>
      <c r="F16" s="15"/>
      <c r="G16" s="16" t="s">
        <v>254</v>
      </c>
      <c r="H16" s="52">
        <v>43784</v>
      </c>
      <c r="I16" s="15"/>
      <c r="J16" s="17"/>
      <c r="K16" s="15"/>
      <c r="L16" s="16" t="s">
        <v>254</v>
      </c>
      <c r="M16" s="16" t="e">
        <v>#N/A</v>
      </c>
      <c r="N16" s="15"/>
      <c r="O16" s="15"/>
      <c r="R16" s="45">
        <v>10</v>
      </c>
      <c r="S16" s="45">
        <v>12</v>
      </c>
      <c r="T16" s="45">
        <v>10</v>
      </c>
      <c r="U16" s="45">
        <v>16</v>
      </c>
      <c r="V16" s="45">
        <v>1.5</v>
      </c>
      <c r="W16" s="45"/>
      <c r="X16" s="45"/>
      <c r="Y16" s="15"/>
      <c r="Z16" s="36" t="s">
        <v>937</v>
      </c>
      <c r="AA16" s="15">
        <v>1</v>
      </c>
      <c r="AB16" s="15">
        <v>2</v>
      </c>
      <c r="AC16" s="15">
        <v>3</v>
      </c>
      <c r="AD16" s="15">
        <v>4</v>
      </c>
      <c r="AE16" s="15">
        <v>5</v>
      </c>
      <c r="AF16" s="15">
        <v>6</v>
      </c>
      <c r="AG16" s="15">
        <v>7</v>
      </c>
      <c r="AH16" s="15">
        <v>8</v>
      </c>
      <c r="AI16" s="15">
        <v>9</v>
      </c>
      <c r="AJ16" s="15">
        <v>10</v>
      </c>
    </row>
    <row r="17" spans="1:36" ht="12.75">
      <c r="A17" s="15" t="s">
        <v>25</v>
      </c>
      <c r="B17" s="15">
        <v>1549.4</v>
      </c>
      <c r="C17" s="16"/>
      <c r="D17" s="17"/>
      <c r="E17" s="15"/>
      <c r="F17" s="15"/>
      <c r="G17" s="16" t="s">
        <v>255</v>
      </c>
      <c r="H17" s="52">
        <v>44001</v>
      </c>
      <c r="I17" s="15"/>
      <c r="J17" s="17"/>
      <c r="K17" s="15"/>
      <c r="L17" s="16" t="s">
        <v>255</v>
      </c>
      <c r="M17" s="16" t="e">
        <v>#N/A</v>
      </c>
      <c r="N17" s="15"/>
      <c r="O17" s="15"/>
      <c r="R17" s="15"/>
      <c r="S17" s="15"/>
      <c r="T17" s="15"/>
      <c r="U17" s="15"/>
      <c r="V17" s="15"/>
      <c r="W17" s="15"/>
      <c r="X17" s="15"/>
      <c r="Y17" s="15"/>
      <c r="Z17" s="36" t="s">
        <v>938</v>
      </c>
      <c r="AA17" s="15">
        <f>(AA16+AC16+AD16)</f>
        <v>8</v>
      </c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3.5" thickBot="1">
      <c r="A18" s="15" t="s">
        <v>26</v>
      </c>
      <c r="B18" s="15">
        <v>1545.1</v>
      </c>
      <c r="C18" s="16" t="s">
        <v>27</v>
      </c>
      <c r="D18" s="18">
        <f>((B18/B16)-1)*100</f>
        <v>-1.6736667939417194</v>
      </c>
      <c r="E18" s="15"/>
      <c r="F18" s="15"/>
      <c r="G18" s="16" t="s">
        <v>256</v>
      </c>
      <c r="H18" s="52">
        <v>44176</v>
      </c>
      <c r="I18" s="15"/>
      <c r="J18" s="17"/>
      <c r="K18" s="15"/>
      <c r="L18" s="16" t="s">
        <v>256</v>
      </c>
      <c r="M18" s="16" t="e">
        <v>#N/A</v>
      </c>
      <c r="N18" s="15"/>
      <c r="O18" s="15"/>
      <c r="R18" s="15"/>
      <c r="S18" s="15"/>
      <c r="T18" s="15"/>
      <c r="U18" s="15"/>
      <c r="V18" s="15"/>
      <c r="W18" s="15"/>
      <c r="X18" s="15"/>
      <c r="Y18" s="15"/>
      <c r="Z18" s="36" t="s">
        <v>939</v>
      </c>
      <c r="AA18" s="15">
        <f>(AB16+SUM(AE16:AJ16))</f>
        <v>47</v>
      </c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3.5" thickBot="1">
      <c r="A19" s="15" t="s">
        <v>28</v>
      </c>
      <c r="B19" s="15">
        <v>1562.6</v>
      </c>
      <c r="C19" s="16"/>
      <c r="D19" s="17"/>
      <c r="E19" s="15"/>
      <c r="F19" s="15"/>
      <c r="G19" s="16" t="s">
        <v>257</v>
      </c>
      <c r="H19" s="52">
        <v>44313</v>
      </c>
      <c r="I19" s="15"/>
      <c r="J19" s="17"/>
      <c r="K19" s="15"/>
      <c r="L19" s="16" t="s">
        <v>257</v>
      </c>
      <c r="M19" s="16" t="e">
        <v>#N/A</v>
      </c>
      <c r="N19" s="15"/>
      <c r="O19" s="15"/>
      <c r="R19" s="46" t="s">
        <v>925</v>
      </c>
      <c r="S19" s="47"/>
      <c r="T19" s="48"/>
      <c r="U19" s="47"/>
      <c r="V19" s="49">
        <f>CORREL(T7:T16,V7:V16)</f>
        <v>-0.5675569544761224</v>
      </c>
      <c r="W19" s="51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2.75">
      <c r="A20" s="15" t="s">
        <v>29</v>
      </c>
      <c r="B20" s="15">
        <v>1546.5</v>
      </c>
      <c r="C20" s="16"/>
      <c r="D20" s="17"/>
      <c r="E20" s="15"/>
      <c r="F20" s="15"/>
      <c r="G20" s="16" t="s">
        <v>258</v>
      </c>
      <c r="H20" s="52">
        <v>44519</v>
      </c>
      <c r="I20" s="15"/>
      <c r="J20" s="17"/>
      <c r="K20" s="15"/>
      <c r="L20" s="16" t="s">
        <v>258</v>
      </c>
      <c r="M20" s="16" t="e">
        <v>#N/A</v>
      </c>
      <c r="N20" s="15"/>
      <c r="O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2.75">
      <c r="A21" s="15" t="s">
        <v>30</v>
      </c>
      <c r="B21" s="15">
        <v>1610.5</v>
      </c>
      <c r="C21" s="16"/>
      <c r="D21" s="17"/>
      <c r="E21" s="15"/>
      <c r="F21" s="15"/>
      <c r="G21" s="16" t="s">
        <v>259</v>
      </c>
      <c r="H21" s="52">
        <v>44667</v>
      </c>
      <c r="I21" s="15"/>
      <c r="J21" s="17"/>
      <c r="K21" s="15"/>
      <c r="L21" s="16" t="s">
        <v>259</v>
      </c>
      <c r="M21" s="16">
        <v>3.4</v>
      </c>
      <c r="N21" s="15" t="s">
        <v>27</v>
      </c>
      <c r="O21" s="15"/>
      <c r="S21" s="22"/>
      <c r="T21" s="22"/>
      <c r="U21" s="22"/>
      <c r="V21" s="22"/>
      <c r="W21" s="22"/>
      <c r="X21" s="22"/>
      <c r="Y21" s="15"/>
      <c r="Z21" s="15" t="s">
        <v>941</v>
      </c>
      <c r="AA21" s="15">
        <v>2.1</v>
      </c>
      <c r="AB21" s="15">
        <v>2.2</v>
      </c>
      <c r="AC21" s="15">
        <v>2.3</v>
      </c>
      <c r="AD21" s="15">
        <v>2.7</v>
      </c>
      <c r="AE21" s="15">
        <v>2.8</v>
      </c>
      <c r="AF21" s="15">
        <v>3.6</v>
      </c>
      <c r="AG21" s="15">
        <v>3.6</v>
      </c>
      <c r="AH21" s="15">
        <v>3.8</v>
      </c>
      <c r="AI21" s="15">
        <v>4.4</v>
      </c>
      <c r="AJ21" s="15">
        <v>4.5</v>
      </c>
    </row>
    <row r="22" spans="1:36" ht="12.75">
      <c r="A22" s="15" t="s">
        <v>31</v>
      </c>
      <c r="B22" s="15">
        <v>1658.8</v>
      </c>
      <c r="C22" s="16"/>
      <c r="D22" s="17"/>
      <c r="E22" s="15"/>
      <c r="F22" s="15"/>
      <c r="G22" s="16" t="s">
        <v>260</v>
      </c>
      <c r="H22" s="52">
        <v>44501</v>
      </c>
      <c r="I22" s="15"/>
      <c r="J22" s="17"/>
      <c r="K22" s="15"/>
      <c r="L22" s="16" t="s">
        <v>260</v>
      </c>
      <c r="M22" s="16">
        <v>3.8</v>
      </c>
      <c r="N22" s="15"/>
      <c r="O22" s="15"/>
      <c r="R22" s="22" t="s">
        <v>926</v>
      </c>
      <c r="Y22" s="15"/>
      <c r="Z22" s="15" t="s">
        <v>934</v>
      </c>
      <c r="AA22" s="15" t="s">
        <v>935</v>
      </c>
      <c r="AB22" s="15" t="s">
        <v>936</v>
      </c>
      <c r="AC22" s="15" t="s">
        <v>936</v>
      </c>
      <c r="AD22" s="15" t="s">
        <v>935</v>
      </c>
      <c r="AE22" s="15" t="s">
        <v>935</v>
      </c>
      <c r="AF22" s="15" t="s">
        <v>936</v>
      </c>
      <c r="AG22" s="15" t="s">
        <v>936</v>
      </c>
      <c r="AH22" s="15" t="s">
        <v>936</v>
      </c>
      <c r="AI22" s="15" t="s">
        <v>936</v>
      </c>
      <c r="AJ22" s="15" t="s">
        <v>936</v>
      </c>
    </row>
    <row r="23" spans="1:36" ht="15.75">
      <c r="A23" s="15" t="s">
        <v>32</v>
      </c>
      <c r="B23" s="15">
        <v>1723</v>
      </c>
      <c r="C23" s="16"/>
      <c r="D23" s="17"/>
      <c r="E23" s="15"/>
      <c r="F23" s="15"/>
      <c r="G23" s="16" t="s">
        <v>261</v>
      </c>
      <c r="H23" s="52">
        <v>44624</v>
      </c>
      <c r="I23" s="15"/>
      <c r="J23" s="17"/>
      <c r="K23" s="15"/>
      <c r="L23" s="16" t="s">
        <v>261</v>
      </c>
      <c r="M23" s="16">
        <v>4</v>
      </c>
      <c r="N23" s="15"/>
      <c r="O23" s="15"/>
      <c r="R23" t="s">
        <v>927</v>
      </c>
      <c r="Y23" s="15"/>
      <c r="Z23" s="36" t="s">
        <v>937</v>
      </c>
      <c r="AA23" s="15">
        <v>1</v>
      </c>
      <c r="AB23" s="15">
        <v>2</v>
      </c>
      <c r="AC23" s="15">
        <v>3</v>
      </c>
      <c r="AD23" s="15">
        <v>4</v>
      </c>
      <c r="AE23" s="15">
        <v>5</v>
      </c>
      <c r="AF23" s="15">
        <v>6.5</v>
      </c>
      <c r="AG23" s="15">
        <v>6.5</v>
      </c>
      <c r="AH23" s="15">
        <v>8</v>
      </c>
      <c r="AI23" s="15">
        <v>9</v>
      </c>
      <c r="AJ23" s="15">
        <v>10</v>
      </c>
    </row>
    <row r="24" spans="1:36" ht="15.75">
      <c r="A24" s="15" t="s">
        <v>33</v>
      </c>
      <c r="B24" s="15">
        <v>1753.9</v>
      </c>
      <c r="C24" s="16"/>
      <c r="D24" s="17"/>
      <c r="E24" s="15"/>
      <c r="F24" s="15"/>
      <c r="G24" s="16" t="s">
        <v>262</v>
      </c>
      <c r="H24" s="52">
        <v>44293</v>
      </c>
      <c r="I24" s="15"/>
      <c r="J24" s="17"/>
      <c r="K24" s="15"/>
      <c r="L24" s="16" t="s">
        <v>262</v>
      </c>
      <c r="M24" s="16">
        <v>3.9</v>
      </c>
      <c r="N24" s="15"/>
      <c r="O24" s="15"/>
      <c r="S24" t="s">
        <v>928</v>
      </c>
      <c r="Y24" s="15"/>
      <c r="Z24" s="36" t="s">
        <v>938</v>
      </c>
      <c r="AA24" s="15">
        <f>AA23+AD23+AE23</f>
        <v>10</v>
      </c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2.75">
      <c r="A25" s="15" t="s">
        <v>34</v>
      </c>
      <c r="B25" s="15">
        <v>1773.5</v>
      </c>
      <c r="C25" s="16"/>
      <c r="D25" s="17"/>
      <c r="E25" s="15"/>
      <c r="F25" s="15"/>
      <c r="G25" s="16" t="s">
        <v>263</v>
      </c>
      <c r="H25" s="52">
        <v>44647</v>
      </c>
      <c r="I25" s="15"/>
      <c r="J25" s="17"/>
      <c r="K25" s="15"/>
      <c r="L25" s="16" t="s">
        <v>263</v>
      </c>
      <c r="M25" s="16">
        <v>3.5</v>
      </c>
      <c r="N25" s="15"/>
      <c r="O25" s="15"/>
      <c r="S25" t="s">
        <v>929</v>
      </c>
      <c r="Y25" s="15"/>
      <c r="Z25" s="36" t="s">
        <v>939</v>
      </c>
      <c r="AA25" s="15">
        <f>AB23+AC23+SUM(AF23:AJ23)</f>
        <v>45</v>
      </c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15" ht="12.75">
      <c r="A26" s="15" t="s">
        <v>35</v>
      </c>
      <c r="B26" s="15">
        <v>1803.7</v>
      </c>
      <c r="C26" s="16"/>
      <c r="D26" s="17"/>
      <c r="E26" s="15"/>
      <c r="F26" s="15"/>
      <c r="G26" s="16" t="s">
        <v>264</v>
      </c>
      <c r="H26" s="52">
        <v>44879</v>
      </c>
      <c r="I26" s="15"/>
      <c r="J26" s="17"/>
      <c r="K26" s="15"/>
      <c r="L26" s="16" t="s">
        <v>264</v>
      </c>
      <c r="M26" s="16">
        <v>3.6</v>
      </c>
      <c r="N26" s="15"/>
      <c r="O26" s="15"/>
    </row>
    <row r="27" spans="1:19" ht="12.75">
      <c r="A27" s="15" t="s">
        <v>36</v>
      </c>
      <c r="B27" s="15">
        <v>1839.8</v>
      </c>
      <c r="C27" s="16"/>
      <c r="D27" s="17"/>
      <c r="E27" s="15"/>
      <c r="F27" s="15"/>
      <c r="G27" s="16" t="s">
        <v>265</v>
      </c>
      <c r="H27" s="52">
        <v>45062</v>
      </c>
      <c r="I27" s="15"/>
      <c r="J27" s="17"/>
      <c r="K27" s="15"/>
      <c r="L27" s="16" t="s">
        <v>265</v>
      </c>
      <c r="M27" s="16">
        <v>3.6</v>
      </c>
      <c r="N27" s="15"/>
      <c r="O27" s="15"/>
      <c r="R27" s="50" t="s">
        <v>930</v>
      </c>
      <c r="S27" s="22">
        <f>V19*(SQRT((10-2)/(1-V19^2)))</f>
        <v>-1.9497472654694399</v>
      </c>
    </row>
    <row r="28" spans="1:15" ht="12.75">
      <c r="A28" s="15" t="s">
        <v>37</v>
      </c>
      <c r="B28" s="15">
        <v>1843.3</v>
      </c>
      <c r="C28" s="16"/>
      <c r="D28" s="17"/>
      <c r="E28" s="15"/>
      <c r="F28" s="15"/>
      <c r="G28" s="16" t="s">
        <v>266</v>
      </c>
      <c r="H28" s="52">
        <v>45039</v>
      </c>
      <c r="I28" s="15"/>
      <c r="J28" s="17"/>
      <c r="K28" s="15"/>
      <c r="L28" s="16" t="s">
        <v>266</v>
      </c>
      <c r="M28" s="16">
        <v>3.9</v>
      </c>
      <c r="N28" s="15"/>
      <c r="O28" s="15"/>
    </row>
    <row r="29" spans="1:15" ht="12.75">
      <c r="A29" s="15" t="s">
        <v>38</v>
      </c>
      <c r="B29" s="15">
        <v>1864.7</v>
      </c>
      <c r="C29" s="16"/>
      <c r="D29" s="17"/>
      <c r="E29" s="15"/>
      <c r="F29" s="15"/>
      <c r="G29" s="16" t="s">
        <v>267</v>
      </c>
      <c r="H29" s="52">
        <v>45162</v>
      </c>
      <c r="I29" s="15" t="s">
        <v>24</v>
      </c>
      <c r="J29" s="17"/>
      <c r="K29" s="15"/>
      <c r="L29" s="16" t="s">
        <v>267</v>
      </c>
      <c r="M29" s="16">
        <v>3.8</v>
      </c>
      <c r="N29" s="15"/>
      <c r="O29" s="15"/>
    </row>
    <row r="30" spans="1:15" ht="12.75">
      <c r="A30" s="15" t="s">
        <v>39</v>
      </c>
      <c r="B30" s="15">
        <v>1866.2</v>
      </c>
      <c r="C30" s="16"/>
      <c r="D30" s="17"/>
      <c r="E30" s="15"/>
      <c r="F30" s="15"/>
      <c r="G30" s="16" t="s">
        <v>268</v>
      </c>
      <c r="H30" s="52">
        <v>45065</v>
      </c>
      <c r="I30" s="15"/>
      <c r="J30" s="17"/>
      <c r="K30" s="15"/>
      <c r="L30" s="16" t="s">
        <v>268</v>
      </c>
      <c r="M30" s="16">
        <v>3.7</v>
      </c>
      <c r="N30" s="15"/>
      <c r="O30" s="15"/>
    </row>
    <row r="31" spans="1:15" ht="12.75">
      <c r="A31" s="15" t="s">
        <v>40</v>
      </c>
      <c r="B31" s="15">
        <v>1878</v>
      </c>
      <c r="C31" s="16"/>
      <c r="D31" s="17"/>
      <c r="E31" s="15"/>
      <c r="F31" s="15"/>
      <c r="G31" s="16" t="s">
        <v>269</v>
      </c>
      <c r="H31" s="52">
        <v>45069</v>
      </c>
      <c r="I31" s="15"/>
      <c r="J31" s="17"/>
      <c r="K31" s="15"/>
      <c r="L31" s="16" t="s">
        <v>269</v>
      </c>
      <c r="M31" s="16">
        <v>3.8</v>
      </c>
      <c r="N31" s="15"/>
      <c r="O31" s="15"/>
    </row>
    <row r="32" spans="1:15" ht="12.75">
      <c r="A32" s="15" t="s">
        <v>41</v>
      </c>
      <c r="B32" s="15">
        <v>1940.2</v>
      </c>
      <c r="C32" s="16"/>
      <c r="D32" s="17"/>
      <c r="E32" s="15"/>
      <c r="F32" s="15"/>
      <c r="G32" s="16" t="s">
        <v>270</v>
      </c>
      <c r="H32" s="52">
        <v>45022</v>
      </c>
      <c r="I32" s="15"/>
      <c r="J32" s="17"/>
      <c r="K32" s="15"/>
      <c r="L32" s="16" t="s">
        <v>270</v>
      </c>
      <c r="M32" s="16">
        <v>4</v>
      </c>
      <c r="N32" s="15"/>
      <c r="O32" s="15"/>
    </row>
    <row r="33" spans="1:15" ht="12.75">
      <c r="A33" s="15" t="s">
        <v>42</v>
      </c>
      <c r="B33" s="15">
        <v>1976</v>
      </c>
      <c r="C33" s="16"/>
      <c r="D33" s="17"/>
      <c r="E33" s="15"/>
      <c r="F33" s="15"/>
      <c r="G33" s="16" t="s">
        <v>271</v>
      </c>
      <c r="H33" s="52">
        <v>44624</v>
      </c>
      <c r="I33" s="15"/>
      <c r="J33" s="17"/>
      <c r="K33" s="15"/>
      <c r="L33" s="16" t="s">
        <v>271</v>
      </c>
      <c r="M33" s="16">
        <v>4.3</v>
      </c>
      <c r="N33" s="15"/>
      <c r="O33" s="15"/>
    </row>
    <row r="34" spans="1:15" ht="12.75">
      <c r="A34" s="15" t="s">
        <v>43</v>
      </c>
      <c r="B34" s="15">
        <v>1992.2</v>
      </c>
      <c r="C34" s="16" t="s">
        <v>24</v>
      </c>
      <c r="D34" s="17"/>
      <c r="E34" s="15"/>
      <c r="F34" s="15"/>
      <c r="G34" s="16" t="s">
        <v>272</v>
      </c>
      <c r="H34" s="52">
        <v>44417</v>
      </c>
      <c r="I34" s="15"/>
      <c r="J34" s="17"/>
      <c r="K34" s="15"/>
      <c r="L34" s="16" t="s">
        <v>272</v>
      </c>
      <c r="M34" s="16">
        <v>4.7</v>
      </c>
      <c r="N34" s="15"/>
      <c r="O34" s="15"/>
    </row>
    <row r="35" spans="1:15" ht="12.75">
      <c r="A35" s="15" t="s">
        <v>44</v>
      </c>
      <c r="B35" s="15">
        <v>1979.5</v>
      </c>
      <c r="C35" s="16"/>
      <c r="D35" s="17"/>
      <c r="E35" s="15"/>
      <c r="F35" s="15"/>
      <c r="G35" s="16" t="s">
        <v>273</v>
      </c>
      <c r="H35" s="52">
        <v>44136</v>
      </c>
      <c r="I35" s="15"/>
      <c r="J35" s="17"/>
      <c r="K35" s="15"/>
      <c r="L35" s="16" t="s">
        <v>273</v>
      </c>
      <c r="M35" s="16">
        <v>5</v>
      </c>
      <c r="N35" s="15"/>
      <c r="O35" s="15"/>
    </row>
    <row r="36" spans="1:15" ht="12.75">
      <c r="A36" s="15" t="s">
        <v>45</v>
      </c>
      <c r="B36" s="15">
        <v>1947.8</v>
      </c>
      <c r="C36" s="16"/>
      <c r="D36" s="17"/>
      <c r="E36" s="15"/>
      <c r="F36" s="15"/>
      <c r="G36" s="16" t="s">
        <v>274</v>
      </c>
      <c r="H36" s="52">
        <v>44112</v>
      </c>
      <c r="I36" s="15"/>
      <c r="J36" s="17"/>
      <c r="K36" s="15"/>
      <c r="L36" s="16" t="s">
        <v>274</v>
      </c>
      <c r="M36" s="16">
        <v>5.3</v>
      </c>
      <c r="N36" s="15"/>
      <c r="O36" s="15"/>
    </row>
    <row r="37" spans="1:15" ht="12.75">
      <c r="A37" s="15" t="s">
        <v>46</v>
      </c>
      <c r="B37" s="15">
        <v>1938.1</v>
      </c>
      <c r="C37" s="16" t="s">
        <v>27</v>
      </c>
      <c r="D37" s="18">
        <f>((B37/B34)-1)*100</f>
        <v>-2.7155908041361365</v>
      </c>
      <c r="E37" s="15"/>
      <c r="F37" s="15"/>
      <c r="G37" s="16" t="s">
        <v>275</v>
      </c>
      <c r="H37" s="52">
        <v>43814</v>
      </c>
      <c r="I37" s="15"/>
      <c r="J37" s="17"/>
      <c r="K37" s="15"/>
      <c r="L37" s="16" t="s">
        <v>275</v>
      </c>
      <c r="M37" s="16">
        <v>6.1</v>
      </c>
      <c r="N37" s="15"/>
      <c r="O37" s="15"/>
    </row>
    <row r="38" spans="1:15" ht="12.75">
      <c r="A38" s="15" t="s">
        <v>47</v>
      </c>
      <c r="B38" s="15">
        <v>1941</v>
      </c>
      <c r="C38" s="16"/>
      <c r="D38" s="17"/>
      <c r="E38" s="15"/>
      <c r="F38" s="15"/>
      <c r="G38" s="16" t="s">
        <v>276</v>
      </c>
      <c r="H38" s="52">
        <v>43592</v>
      </c>
      <c r="I38" s="15"/>
      <c r="J38" s="17"/>
      <c r="K38" s="15"/>
      <c r="L38" s="16" t="s">
        <v>276</v>
      </c>
      <c r="M38" s="16">
        <v>6.2</v>
      </c>
      <c r="N38" s="15"/>
      <c r="O38" s="15"/>
    </row>
    <row r="39" spans="1:15" ht="12.75">
      <c r="A39" s="15" t="s">
        <v>48</v>
      </c>
      <c r="B39" s="15">
        <v>1962</v>
      </c>
      <c r="C39" s="16"/>
      <c r="D39" s="17"/>
      <c r="E39" s="15"/>
      <c r="F39" s="15"/>
      <c r="G39" s="16" t="s">
        <v>277</v>
      </c>
      <c r="H39" s="52">
        <v>43418</v>
      </c>
      <c r="I39" s="15"/>
      <c r="J39" s="17"/>
      <c r="K39" s="15"/>
      <c r="L39" s="16" t="s">
        <v>277</v>
      </c>
      <c r="M39" s="16">
        <v>6.7</v>
      </c>
      <c r="N39" s="15"/>
      <c r="O39" s="15"/>
    </row>
    <row r="40" spans="1:15" ht="12.75">
      <c r="A40" s="15" t="s">
        <v>49</v>
      </c>
      <c r="B40" s="15">
        <v>2000.9</v>
      </c>
      <c r="C40" s="16"/>
      <c r="D40" s="17"/>
      <c r="E40" s="15"/>
      <c r="F40" s="15"/>
      <c r="G40" s="16" t="s">
        <v>278</v>
      </c>
      <c r="H40" s="52">
        <v>43479</v>
      </c>
      <c r="I40" s="15"/>
      <c r="J40" s="17"/>
      <c r="K40" s="15"/>
      <c r="L40" s="16" t="s">
        <v>278</v>
      </c>
      <c r="M40" s="16">
        <v>6.8</v>
      </c>
      <c r="N40" s="15"/>
      <c r="O40" s="15"/>
    </row>
    <row r="41" spans="1:15" ht="12.75">
      <c r="A41" s="15" t="s">
        <v>50</v>
      </c>
      <c r="B41" s="15">
        <v>2058.1</v>
      </c>
      <c r="C41" s="16"/>
      <c r="D41" s="17"/>
      <c r="E41" s="15"/>
      <c r="F41" s="15"/>
      <c r="G41" s="16" t="s">
        <v>279</v>
      </c>
      <c r="H41" s="52">
        <v>43699</v>
      </c>
      <c r="I41" s="15"/>
      <c r="J41" s="17"/>
      <c r="K41" s="15"/>
      <c r="L41" s="16" t="s">
        <v>279</v>
      </c>
      <c r="M41" s="16">
        <v>6.6</v>
      </c>
      <c r="N41" s="15"/>
      <c r="O41" s="15"/>
    </row>
    <row r="42" spans="1:15" ht="12.75">
      <c r="A42" s="15" t="s">
        <v>51</v>
      </c>
      <c r="B42" s="15">
        <v>2091</v>
      </c>
      <c r="C42" s="16"/>
      <c r="D42" s="17"/>
      <c r="E42" s="15"/>
      <c r="F42" s="15"/>
      <c r="G42" s="16" t="s">
        <v>280</v>
      </c>
      <c r="H42" s="52">
        <v>42805</v>
      </c>
      <c r="I42" s="15" t="s">
        <v>27</v>
      </c>
      <c r="J42" s="18">
        <f>((H42/H29)-1)*100</f>
        <v>-5.218989415880603</v>
      </c>
      <c r="K42" s="15"/>
      <c r="L42" s="16" t="s">
        <v>280</v>
      </c>
      <c r="M42" s="16">
        <v>7.9</v>
      </c>
      <c r="N42" s="34" t="s">
        <v>24</v>
      </c>
      <c r="O42" s="35">
        <f>M42-M21</f>
        <v>4.5</v>
      </c>
    </row>
    <row r="43" spans="1:15" ht="12.75">
      <c r="A43" s="15" t="s">
        <v>52</v>
      </c>
      <c r="B43" s="15">
        <v>2118.9</v>
      </c>
      <c r="C43" s="16"/>
      <c r="D43" s="17"/>
      <c r="E43" s="15"/>
      <c r="F43" s="15"/>
      <c r="G43" s="16" t="s">
        <v>281</v>
      </c>
      <c r="H43" s="52">
        <v>43142</v>
      </c>
      <c r="I43" s="15"/>
      <c r="J43" s="17"/>
      <c r="K43" s="15"/>
      <c r="L43" s="16" t="s">
        <v>281</v>
      </c>
      <c r="M43" s="16">
        <v>6.4</v>
      </c>
      <c r="N43" s="15"/>
      <c r="O43" s="15"/>
    </row>
    <row r="44" spans="1:15" ht="12.75">
      <c r="A44" s="15" t="s">
        <v>53</v>
      </c>
      <c r="B44" s="15">
        <v>2130.1</v>
      </c>
      <c r="C44" s="16"/>
      <c r="D44" s="17"/>
      <c r="E44" s="15"/>
      <c r="F44" s="15"/>
      <c r="G44" s="16" t="s">
        <v>282</v>
      </c>
      <c r="H44" s="52">
        <v>43491</v>
      </c>
      <c r="I44" s="15"/>
      <c r="J44" s="17"/>
      <c r="K44" s="15"/>
      <c r="L44" s="16" t="s">
        <v>282</v>
      </c>
      <c r="M44" s="16">
        <v>6.6</v>
      </c>
      <c r="N44" s="15"/>
      <c r="O44" s="15"/>
    </row>
    <row r="45" spans="1:15" ht="12.75">
      <c r="A45" s="15" t="s">
        <v>54</v>
      </c>
      <c r="B45" s="15">
        <v>2121</v>
      </c>
      <c r="C45" s="16"/>
      <c r="D45" s="17"/>
      <c r="E45" s="15"/>
      <c r="F45" s="15"/>
      <c r="G45" s="16" t="s">
        <v>283</v>
      </c>
      <c r="H45" s="52">
        <v>43469</v>
      </c>
      <c r="I45" s="15"/>
      <c r="J45" s="17"/>
      <c r="K45" s="15"/>
      <c r="L45" s="16" t="s">
        <v>283</v>
      </c>
      <c r="M45" s="16">
        <v>6.5</v>
      </c>
      <c r="N45" s="15"/>
      <c r="O45" s="15"/>
    </row>
    <row r="46" spans="1:15" ht="12.75">
      <c r="A46" s="15" t="s">
        <v>55</v>
      </c>
      <c r="B46" s="15">
        <v>2137.7</v>
      </c>
      <c r="C46" s="16"/>
      <c r="D46" s="17"/>
      <c r="E46" s="15"/>
      <c r="F46" s="15"/>
      <c r="G46" s="16" t="s">
        <v>284</v>
      </c>
      <c r="H46" s="52">
        <v>43192</v>
      </c>
      <c r="I46" s="15"/>
      <c r="J46" s="17"/>
      <c r="K46" s="15"/>
      <c r="L46" s="16" t="s">
        <v>284</v>
      </c>
      <c r="M46" s="16">
        <v>6.4</v>
      </c>
      <c r="N46" s="15"/>
      <c r="O46" s="15"/>
    </row>
    <row r="47" spans="1:15" ht="12.75">
      <c r="A47" s="15" t="s">
        <v>56</v>
      </c>
      <c r="B47" s="15">
        <v>2135.3</v>
      </c>
      <c r="C47" s="16"/>
      <c r="D47" s="17"/>
      <c r="E47" s="15"/>
      <c r="F47" s="15"/>
      <c r="G47" s="16" t="s">
        <v>285</v>
      </c>
      <c r="H47" s="52">
        <v>43824</v>
      </c>
      <c r="I47" s="15"/>
      <c r="J47" s="17"/>
      <c r="K47" s="15"/>
      <c r="L47" s="16" t="s">
        <v>285</v>
      </c>
      <c r="M47" s="16">
        <v>6.3</v>
      </c>
      <c r="N47" s="15"/>
      <c r="O47" s="15"/>
    </row>
    <row r="48" spans="1:15" ht="12.75">
      <c r="A48" s="15" t="s">
        <v>57</v>
      </c>
      <c r="B48" s="15">
        <v>2170.4</v>
      </c>
      <c r="C48" s="16"/>
      <c r="D48" s="17"/>
      <c r="E48" s="15"/>
      <c r="F48" s="15"/>
      <c r="G48" s="16" t="s">
        <v>286</v>
      </c>
      <c r="H48" s="52">
        <v>44260</v>
      </c>
      <c r="I48" s="15"/>
      <c r="J48" s="17"/>
      <c r="K48" s="15"/>
      <c r="L48" s="16" t="s">
        <v>286</v>
      </c>
      <c r="M48" s="16">
        <v>5.8</v>
      </c>
      <c r="N48" s="15"/>
      <c r="O48" s="15"/>
    </row>
    <row r="49" spans="1:15" ht="12.75">
      <c r="A49" s="15" t="s">
        <v>58</v>
      </c>
      <c r="B49" s="15">
        <v>2182.7</v>
      </c>
      <c r="C49" s="16"/>
      <c r="D49" s="17"/>
      <c r="E49" s="15"/>
      <c r="F49" s="15"/>
      <c r="G49" s="16" t="s">
        <v>287</v>
      </c>
      <c r="H49" s="52">
        <v>44574</v>
      </c>
      <c r="I49" s="15"/>
      <c r="J49" s="17"/>
      <c r="K49" s="15"/>
      <c r="L49" s="16" t="s">
        <v>287</v>
      </c>
      <c r="M49" s="16">
        <v>5.5</v>
      </c>
      <c r="N49" s="15"/>
      <c r="O49" s="15"/>
    </row>
    <row r="50" spans="1:15" ht="12.75">
      <c r="A50" s="15" t="s">
        <v>59</v>
      </c>
      <c r="B50" s="15">
        <v>2177.7</v>
      </c>
      <c r="C50" s="16"/>
      <c r="D50" s="17"/>
      <c r="E50" s="15"/>
      <c r="F50" s="15"/>
      <c r="G50" s="16" t="s">
        <v>288</v>
      </c>
      <c r="H50" s="52">
        <v>44952</v>
      </c>
      <c r="I50" s="15"/>
      <c r="J50" s="17"/>
      <c r="K50" s="15"/>
      <c r="L50" s="16" t="s">
        <v>288</v>
      </c>
      <c r="M50" s="16">
        <v>5.4</v>
      </c>
      <c r="N50" s="15"/>
      <c r="O50" s="15"/>
    </row>
    <row r="51" spans="1:15" ht="12.75">
      <c r="A51" s="15" t="s">
        <v>60</v>
      </c>
      <c r="B51" s="15">
        <v>2198.9</v>
      </c>
      <c r="C51" s="19" t="s">
        <v>24</v>
      </c>
      <c r="D51" s="17"/>
      <c r="E51" s="15"/>
      <c r="F51" s="15"/>
      <c r="G51" s="16" t="s">
        <v>289</v>
      </c>
      <c r="H51" s="52">
        <v>45360</v>
      </c>
      <c r="I51" s="15"/>
      <c r="J51" s="17"/>
      <c r="K51" s="15"/>
      <c r="L51" s="16" t="s">
        <v>289</v>
      </c>
      <c r="M51" s="16">
        <v>5</v>
      </c>
      <c r="N51" s="15"/>
      <c r="O51" s="15"/>
    </row>
    <row r="52" spans="1:15" ht="12.75">
      <c r="A52" s="15" t="s">
        <v>61</v>
      </c>
      <c r="B52" s="15">
        <v>2176</v>
      </c>
      <c r="C52" s="16"/>
      <c r="D52" s="17"/>
      <c r="E52" s="15"/>
      <c r="F52" s="15"/>
      <c r="G52" s="16" t="s">
        <v>290</v>
      </c>
      <c r="H52" s="52">
        <v>46024</v>
      </c>
      <c r="I52" s="15"/>
      <c r="J52" s="17"/>
      <c r="K52" s="15"/>
      <c r="L52" s="16" t="s">
        <v>290</v>
      </c>
      <c r="M52" s="16">
        <v>4.5</v>
      </c>
      <c r="N52" s="15"/>
      <c r="O52" s="15"/>
    </row>
    <row r="53" spans="1:15" ht="12.75">
      <c r="A53" s="15" t="s">
        <v>62</v>
      </c>
      <c r="B53" s="15">
        <v>2117.4</v>
      </c>
      <c r="C53" s="16" t="s">
        <v>27</v>
      </c>
      <c r="D53" s="18">
        <f>((B53/B51)-1)*100</f>
        <v>-3.706398653872389</v>
      </c>
      <c r="E53" s="15"/>
      <c r="F53" s="15"/>
      <c r="G53" s="16" t="s">
        <v>291</v>
      </c>
      <c r="H53" s="52">
        <v>46301</v>
      </c>
      <c r="I53" s="15"/>
      <c r="J53" s="17"/>
      <c r="K53" s="15"/>
      <c r="L53" s="16" t="s">
        <v>291</v>
      </c>
      <c r="M53" s="16">
        <v>4.4</v>
      </c>
      <c r="N53" s="15"/>
      <c r="O53" s="15"/>
    </row>
    <row r="54" spans="1:15" ht="12.75">
      <c r="A54" s="15" t="s">
        <v>63</v>
      </c>
      <c r="B54" s="15">
        <v>2129.7</v>
      </c>
      <c r="C54" s="16"/>
      <c r="D54" s="17"/>
      <c r="E54" s="15"/>
      <c r="F54" s="15"/>
      <c r="G54" s="16" t="s">
        <v>292</v>
      </c>
      <c r="H54" s="52">
        <v>46528</v>
      </c>
      <c r="I54" s="15"/>
      <c r="J54" s="17"/>
      <c r="K54" s="15"/>
      <c r="L54" s="16" t="s">
        <v>292</v>
      </c>
      <c r="M54" s="16">
        <v>4.2</v>
      </c>
      <c r="N54" s="15"/>
      <c r="O54" s="15"/>
    </row>
    <row r="55" spans="1:15" ht="12.75">
      <c r="A55" s="15" t="s">
        <v>64</v>
      </c>
      <c r="B55" s="15">
        <v>2177.5</v>
      </c>
      <c r="C55" s="16"/>
      <c r="D55" s="17"/>
      <c r="E55" s="15"/>
      <c r="F55" s="15"/>
      <c r="G55" s="16" t="s">
        <v>293</v>
      </c>
      <c r="H55" s="52">
        <v>46653</v>
      </c>
      <c r="I55" s="15"/>
      <c r="J55" s="17"/>
      <c r="K55" s="15"/>
      <c r="L55" s="16" t="s">
        <v>293</v>
      </c>
      <c r="M55" s="16">
        <v>4.2</v>
      </c>
      <c r="N55" s="15"/>
      <c r="O55" s="15"/>
    </row>
    <row r="56" spans="1:15" ht="12.75">
      <c r="A56" s="15" t="s">
        <v>65</v>
      </c>
      <c r="B56" s="15">
        <v>2226.5</v>
      </c>
      <c r="C56" s="16"/>
      <c r="D56" s="17"/>
      <c r="E56" s="15"/>
      <c r="F56" s="15"/>
      <c r="G56" s="16" t="s">
        <v>294</v>
      </c>
      <c r="H56" s="52">
        <v>46752</v>
      </c>
      <c r="I56" s="15"/>
      <c r="J56" s="17"/>
      <c r="K56" s="15"/>
      <c r="L56" s="16" t="s">
        <v>294</v>
      </c>
      <c r="M56" s="16">
        <v>4.3</v>
      </c>
      <c r="N56" s="15"/>
      <c r="O56" s="15"/>
    </row>
    <row r="57" spans="1:15" ht="12.75">
      <c r="A57" s="15" t="s">
        <v>66</v>
      </c>
      <c r="B57" s="15">
        <v>2273</v>
      </c>
      <c r="C57" s="16"/>
      <c r="D57" s="17"/>
      <c r="E57" s="15"/>
      <c r="F57" s="15"/>
      <c r="G57" s="16" t="s">
        <v>295</v>
      </c>
      <c r="H57" s="52">
        <v>47230</v>
      </c>
      <c r="I57" s="15"/>
      <c r="J57" s="17"/>
      <c r="K57" s="15"/>
      <c r="L57" s="16" t="s">
        <v>295</v>
      </c>
      <c r="M57" s="16">
        <v>3.7</v>
      </c>
      <c r="N57" s="15"/>
      <c r="O57" s="15"/>
    </row>
    <row r="58" spans="1:15" ht="12.75">
      <c r="A58" s="15" t="s">
        <v>67</v>
      </c>
      <c r="B58" s="15">
        <v>2332.4</v>
      </c>
      <c r="C58" s="16"/>
      <c r="D58" s="17"/>
      <c r="E58" s="15"/>
      <c r="F58" s="15"/>
      <c r="G58" s="16" t="s">
        <v>296</v>
      </c>
      <c r="H58" s="52">
        <v>47531</v>
      </c>
      <c r="I58" s="15"/>
      <c r="J58" s="17"/>
      <c r="K58" s="15"/>
      <c r="L58" s="16" t="s">
        <v>296</v>
      </c>
      <c r="M58" s="16">
        <v>3.4</v>
      </c>
      <c r="N58" s="15"/>
      <c r="O58" s="15"/>
    </row>
    <row r="59" spans="1:15" ht="12.75">
      <c r="A59" s="15" t="s">
        <v>68</v>
      </c>
      <c r="B59" s="15">
        <v>2331.4</v>
      </c>
      <c r="C59" s="16"/>
      <c r="D59" s="17"/>
      <c r="E59" s="15"/>
      <c r="F59" s="15"/>
      <c r="G59" s="16" t="s">
        <v>297</v>
      </c>
      <c r="H59" s="52">
        <v>47794</v>
      </c>
      <c r="I59" s="15"/>
      <c r="J59" s="17"/>
      <c r="K59" s="15"/>
      <c r="L59" s="16" t="s">
        <v>297</v>
      </c>
      <c r="M59" s="16">
        <v>3.4</v>
      </c>
      <c r="N59" s="15"/>
      <c r="O59" s="15"/>
    </row>
    <row r="60" spans="1:15" ht="12.75">
      <c r="A60" s="15" t="s">
        <v>69</v>
      </c>
      <c r="B60" s="15">
        <v>2339.1</v>
      </c>
      <c r="C60" s="16"/>
      <c r="D60" s="17"/>
      <c r="E60" s="15"/>
      <c r="F60" s="15"/>
      <c r="G60" s="16" t="s">
        <v>298</v>
      </c>
      <c r="H60" s="52">
        <v>47760</v>
      </c>
      <c r="I60" s="15"/>
      <c r="J60" s="17"/>
      <c r="K60" s="15"/>
      <c r="L60" s="16" t="s">
        <v>298</v>
      </c>
      <c r="M60" s="16">
        <v>3.1</v>
      </c>
      <c r="N60" s="15"/>
      <c r="O60" s="15"/>
    </row>
    <row r="61" spans="1:15" ht="12.75">
      <c r="A61" s="15" t="s">
        <v>70</v>
      </c>
      <c r="B61" s="15">
        <v>2391</v>
      </c>
      <c r="C61" s="16" t="s">
        <v>24</v>
      </c>
      <c r="D61" s="17"/>
      <c r="E61" s="15"/>
      <c r="F61" s="15"/>
      <c r="G61" s="16" t="s">
        <v>299</v>
      </c>
      <c r="H61" s="52">
        <v>47805</v>
      </c>
      <c r="I61" s="15"/>
      <c r="J61" s="17"/>
      <c r="K61" s="15"/>
      <c r="L61" s="16" t="s">
        <v>299</v>
      </c>
      <c r="M61" s="16">
        <v>3</v>
      </c>
      <c r="N61" s="36"/>
      <c r="O61" s="15"/>
    </row>
    <row r="62" spans="1:15" ht="12.75">
      <c r="A62" s="15" t="s">
        <v>71</v>
      </c>
      <c r="B62" s="15">
        <v>2379.2</v>
      </c>
      <c r="C62" s="16"/>
      <c r="D62" s="17"/>
      <c r="E62" s="15"/>
      <c r="F62" s="15"/>
      <c r="G62" s="16" t="s">
        <v>300</v>
      </c>
      <c r="H62" s="52">
        <v>47913</v>
      </c>
      <c r="I62" s="15"/>
      <c r="J62" s="17"/>
      <c r="K62" s="15"/>
      <c r="L62" s="16" t="s">
        <v>300</v>
      </c>
      <c r="M62" s="16">
        <v>3.2</v>
      </c>
      <c r="N62" s="15"/>
      <c r="O62" s="15"/>
    </row>
    <row r="63" spans="1:15" ht="12.75">
      <c r="A63" s="15" t="s">
        <v>72</v>
      </c>
      <c r="B63" s="15">
        <v>2383.6</v>
      </c>
      <c r="C63" s="16"/>
      <c r="D63" s="17"/>
      <c r="E63" s="15"/>
      <c r="F63" s="15"/>
      <c r="G63" s="16" t="s">
        <v>301</v>
      </c>
      <c r="H63" s="52">
        <v>47925</v>
      </c>
      <c r="I63" s="15"/>
      <c r="J63" s="17"/>
      <c r="K63" s="15"/>
      <c r="L63" s="16" t="s">
        <v>301</v>
      </c>
      <c r="M63" s="16">
        <v>3.1</v>
      </c>
      <c r="N63" s="15"/>
      <c r="O63" s="15"/>
    </row>
    <row r="64" spans="1:15" ht="12.75">
      <c r="A64" s="15" t="s">
        <v>73</v>
      </c>
      <c r="B64" s="15">
        <v>2352.9</v>
      </c>
      <c r="C64" s="16" t="s">
        <v>27</v>
      </c>
      <c r="D64" s="18">
        <f>((B64/B61)-1)*100</f>
        <v>-1.5934755332496775</v>
      </c>
      <c r="E64" s="15"/>
      <c r="F64" s="15"/>
      <c r="G64" s="16" t="s">
        <v>302</v>
      </c>
      <c r="H64" s="52">
        <v>47794</v>
      </c>
      <c r="I64" s="15"/>
      <c r="J64" s="17"/>
      <c r="K64" s="15"/>
      <c r="L64" s="16" t="s">
        <v>302</v>
      </c>
      <c r="M64" s="16">
        <v>3.1</v>
      </c>
      <c r="N64" s="15"/>
      <c r="O64" s="15"/>
    </row>
    <row r="65" spans="1:15" ht="12.75">
      <c r="A65" s="15" t="s">
        <v>74</v>
      </c>
      <c r="B65" s="15">
        <v>2366.5</v>
      </c>
      <c r="C65" s="16"/>
      <c r="D65" s="17"/>
      <c r="E65" s="15"/>
      <c r="F65" s="15"/>
      <c r="G65" s="16" t="s">
        <v>303</v>
      </c>
      <c r="H65" s="52">
        <v>47748</v>
      </c>
      <c r="I65" s="15"/>
      <c r="J65" s="17"/>
      <c r="K65" s="15"/>
      <c r="L65" s="16" t="s">
        <v>303</v>
      </c>
      <c r="M65" s="16">
        <v>3.3</v>
      </c>
      <c r="N65" s="15"/>
      <c r="O65" s="15"/>
    </row>
    <row r="66" spans="1:15" ht="12.75">
      <c r="A66" s="15" t="s">
        <v>75</v>
      </c>
      <c r="B66" s="15">
        <v>2410.8</v>
      </c>
      <c r="C66" s="16"/>
      <c r="D66" s="17"/>
      <c r="E66" s="15"/>
      <c r="F66" s="15"/>
      <c r="G66" s="16" t="s">
        <v>304</v>
      </c>
      <c r="H66" s="52">
        <v>47825</v>
      </c>
      <c r="I66" s="15"/>
      <c r="J66" s="17"/>
      <c r="K66" s="15"/>
      <c r="L66" s="16" t="s">
        <v>304</v>
      </c>
      <c r="M66" s="16">
        <v>3.5</v>
      </c>
      <c r="N66" s="15"/>
      <c r="O66" s="15"/>
    </row>
    <row r="67" spans="1:15" ht="12.75">
      <c r="A67" s="15" t="s">
        <v>76</v>
      </c>
      <c r="B67" s="15">
        <v>2450.4</v>
      </c>
      <c r="C67" s="16"/>
      <c r="D67" s="17"/>
      <c r="E67" s="15"/>
      <c r="F67" s="15"/>
      <c r="G67" s="16" t="s">
        <v>305</v>
      </c>
      <c r="H67" s="52">
        <v>48027</v>
      </c>
      <c r="I67" s="15"/>
      <c r="J67" s="17"/>
      <c r="K67" s="15"/>
      <c r="L67" s="16" t="s">
        <v>305</v>
      </c>
      <c r="M67" s="16">
        <v>3.5</v>
      </c>
      <c r="N67" s="15"/>
      <c r="O67" s="15"/>
    </row>
    <row r="68" spans="1:15" ht="12.75">
      <c r="A68" s="15" t="s">
        <v>77</v>
      </c>
      <c r="B68" s="15">
        <v>2500.4</v>
      </c>
      <c r="C68" s="16"/>
      <c r="D68" s="17"/>
      <c r="E68" s="15"/>
      <c r="F68" s="15"/>
      <c r="G68" s="16" t="s">
        <v>306</v>
      </c>
      <c r="H68" s="52">
        <v>48122</v>
      </c>
      <c r="I68" s="15"/>
      <c r="J68" s="17"/>
      <c r="K68" s="15"/>
      <c r="L68" s="16" t="s">
        <v>306</v>
      </c>
      <c r="M68" s="16">
        <v>3.1</v>
      </c>
      <c r="N68" s="15"/>
      <c r="O68" s="15"/>
    </row>
    <row r="69" spans="1:15" ht="12.75">
      <c r="A69" s="15" t="s">
        <v>78</v>
      </c>
      <c r="B69" s="15">
        <v>2544</v>
      </c>
      <c r="C69" s="16"/>
      <c r="D69" s="17"/>
      <c r="E69" s="15"/>
      <c r="F69" s="15"/>
      <c r="G69" s="16" t="s">
        <v>307</v>
      </c>
      <c r="H69" s="52">
        <v>48227</v>
      </c>
      <c r="I69" s="15"/>
      <c r="J69" s="17"/>
      <c r="K69" s="15"/>
      <c r="L69" s="16" t="s">
        <v>307</v>
      </c>
      <c r="M69" s="16">
        <v>3.2</v>
      </c>
      <c r="N69" s="15"/>
      <c r="O69" s="15"/>
    </row>
    <row r="70" spans="1:15" ht="12.75">
      <c r="A70" s="15" t="s">
        <v>79</v>
      </c>
      <c r="B70" s="15">
        <v>2571.5</v>
      </c>
      <c r="C70" s="16"/>
      <c r="D70" s="17"/>
      <c r="E70" s="15"/>
      <c r="F70" s="15"/>
      <c r="G70" s="16" t="s">
        <v>308</v>
      </c>
      <c r="H70" s="52">
        <v>48493</v>
      </c>
      <c r="I70" s="15"/>
      <c r="J70" s="17"/>
      <c r="K70" s="15"/>
      <c r="L70" s="16" t="s">
        <v>308</v>
      </c>
      <c r="M70" s="16">
        <v>3.1</v>
      </c>
      <c r="N70" s="15"/>
      <c r="O70" s="15"/>
    </row>
    <row r="71" spans="1:15" ht="12.75">
      <c r="A71" s="15" t="s">
        <v>80</v>
      </c>
      <c r="B71" s="15">
        <v>2596.8</v>
      </c>
      <c r="C71" s="16"/>
      <c r="D71" s="17"/>
      <c r="E71" s="15"/>
      <c r="F71" s="15"/>
      <c r="G71" s="16" t="s">
        <v>309</v>
      </c>
      <c r="H71" s="52">
        <v>48416</v>
      </c>
      <c r="I71" s="15"/>
      <c r="J71" s="17"/>
      <c r="K71" s="15"/>
      <c r="L71" s="16" t="s">
        <v>309</v>
      </c>
      <c r="M71" s="16">
        <v>2.9</v>
      </c>
      <c r="N71" s="15"/>
      <c r="O71" s="15"/>
    </row>
    <row r="72" spans="1:15" ht="12.75">
      <c r="A72" s="15" t="s">
        <v>81</v>
      </c>
      <c r="B72" s="15">
        <v>2603.3</v>
      </c>
      <c r="C72" s="16"/>
      <c r="D72" s="17"/>
      <c r="E72" s="15"/>
      <c r="F72" s="15"/>
      <c r="G72" s="16" t="s">
        <v>310</v>
      </c>
      <c r="H72" s="52">
        <v>48509</v>
      </c>
      <c r="I72" s="15"/>
      <c r="J72" s="17"/>
      <c r="K72" s="15"/>
      <c r="L72" s="16" t="s">
        <v>310</v>
      </c>
      <c r="M72" s="16">
        <v>2.9</v>
      </c>
      <c r="N72" s="15"/>
      <c r="O72" s="15"/>
    </row>
    <row r="73" spans="1:15" ht="12.75">
      <c r="A73" s="15" t="s">
        <v>82</v>
      </c>
      <c r="B73" s="15">
        <v>2634.1</v>
      </c>
      <c r="C73" s="16"/>
      <c r="D73" s="17"/>
      <c r="E73" s="15"/>
      <c r="F73" s="15"/>
      <c r="G73" s="16" t="s">
        <v>311</v>
      </c>
      <c r="H73" s="52">
        <v>48474</v>
      </c>
      <c r="I73" s="15"/>
      <c r="J73" s="17"/>
      <c r="K73" s="15"/>
      <c r="L73" s="16" t="s">
        <v>311</v>
      </c>
      <c r="M73" s="16">
        <v>3</v>
      </c>
      <c r="N73" s="15"/>
      <c r="O73" s="15"/>
    </row>
    <row r="74" spans="1:15" ht="12.75">
      <c r="A74" s="15" t="s">
        <v>83</v>
      </c>
      <c r="B74" s="15">
        <v>2668.4</v>
      </c>
      <c r="C74" s="16"/>
      <c r="D74" s="17"/>
      <c r="E74" s="15"/>
      <c r="F74" s="15"/>
      <c r="G74" s="16" t="s">
        <v>312</v>
      </c>
      <c r="H74" s="52">
        <v>48125</v>
      </c>
      <c r="I74" s="15"/>
      <c r="J74" s="17"/>
      <c r="K74" s="15"/>
      <c r="L74" s="16" t="s">
        <v>312</v>
      </c>
      <c r="M74" s="16">
        <v>3</v>
      </c>
      <c r="N74" s="15"/>
      <c r="O74" s="15"/>
    </row>
    <row r="75" spans="1:15" ht="12.75">
      <c r="A75" s="15" t="s">
        <v>84</v>
      </c>
      <c r="B75" s="15">
        <v>2719.6</v>
      </c>
      <c r="C75" s="16"/>
      <c r="D75" s="17"/>
      <c r="E75" s="15"/>
      <c r="F75" s="15"/>
      <c r="G75" s="16" t="s">
        <v>313</v>
      </c>
      <c r="H75" s="52">
        <v>47999</v>
      </c>
      <c r="I75" s="15"/>
      <c r="J75" s="17"/>
      <c r="K75" s="15"/>
      <c r="L75" s="16" t="s">
        <v>313</v>
      </c>
      <c r="M75" s="16">
        <v>3.2</v>
      </c>
      <c r="N75" s="15"/>
      <c r="O75" s="15"/>
    </row>
    <row r="76" spans="1:15" ht="12.75">
      <c r="A76" s="15" t="s">
        <v>85</v>
      </c>
      <c r="B76" s="15">
        <v>2739.4</v>
      </c>
      <c r="C76" s="16"/>
      <c r="D76" s="17"/>
      <c r="E76" s="15"/>
      <c r="F76" s="15"/>
      <c r="G76" s="16" t="s">
        <v>314</v>
      </c>
      <c r="H76" s="52">
        <v>48686</v>
      </c>
      <c r="I76" s="15"/>
      <c r="J76" s="17"/>
      <c r="K76" s="15"/>
      <c r="L76" s="16" t="s">
        <v>314</v>
      </c>
      <c r="M76" s="16">
        <v>3.4</v>
      </c>
      <c r="N76" s="15"/>
      <c r="O76" s="15"/>
    </row>
    <row r="77" spans="1:15" ht="12.75">
      <c r="A77" s="15" t="s">
        <v>86</v>
      </c>
      <c r="B77" s="15">
        <v>2800.5</v>
      </c>
      <c r="C77" s="16"/>
      <c r="D77" s="17"/>
      <c r="E77" s="15"/>
      <c r="F77" s="15"/>
      <c r="G77" s="16" t="s">
        <v>315</v>
      </c>
      <c r="H77" s="52">
        <v>49085</v>
      </c>
      <c r="I77" s="15"/>
      <c r="J77" s="17"/>
      <c r="K77" s="15"/>
      <c r="L77" s="16" t="s">
        <v>315</v>
      </c>
      <c r="M77" s="16">
        <v>3.1</v>
      </c>
      <c r="N77" s="15"/>
      <c r="O77" s="15"/>
    </row>
    <row r="78" spans="1:15" ht="12.75">
      <c r="A78" s="15" t="s">
        <v>87</v>
      </c>
      <c r="B78" s="15">
        <v>2833.8</v>
      </c>
      <c r="C78" s="16"/>
      <c r="D78" s="17"/>
      <c r="E78" s="15"/>
      <c r="F78" s="15"/>
      <c r="G78" s="16" t="s">
        <v>316</v>
      </c>
      <c r="H78" s="52">
        <v>49434</v>
      </c>
      <c r="I78" s="15"/>
      <c r="J78" s="17"/>
      <c r="K78" s="15"/>
      <c r="L78" s="16" t="s">
        <v>316</v>
      </c>
      <c r="M78" s="16">
        <v>3</v>
      </c>
      <c r="N78" s="15"/>
      <c r="O78" s="15"/>
    </row>
    <row r="79" spans="1:15" ht="12.75">
      <c r="A79" s="15" t="s">
        <v>88</v>
      </c>
      <c r="B79" s="15">
        <v>2872</v>
      </c>
      <c r="C79" s="16"/>
      <c r="D79" s="17"/>
      <c r="E79" s="15"/>
      <c r="F79" s="15"/>
      <c r="G79" s="16" t="s">
        <v>317</v>
      </c>
      <c r="H79" s="52">
        <v>49719</v>
      </c>
      <c r="I79" s="15"/>
      <c r="J79" s="17"/>
      <c r="K79" s="15"/>
      <c r="L79" s="16" t="s">
        <v>317</v>
      </c>
      <c r="M79" s="16">
        <v>2.8</v>
      </c>
      <c r="N79" s="15"/>
      <c r="O79" s="15"/>
    </row>
    <row r="80" spans="1:15" ht="12.75">
      <c r="A80" s="15" t="s">
        <v>89</v>
      </c>
      <c r="B80" s="15">
        <v>2879.5</v>
      </c>
      <c r="C80" s="16"/>
      <c r="D80" s="17"/>
      <c r="E80" s="15"/>
      <c r="F80" s="15"/>
      <c r="G80" s="16" t="s">
        <v>318</v>
      </c>
      <c r="H80" s="52">
        <v>49937</v>
      </c>
      <c r="I80" s="15"/>
      <c r="J80" s="17"/>
      <c r="K80" s="15"/>
      <c r="L80" s="16" t="s">
        <v>318</v>
      </c>
      <c r="M80" s="16">
        <v>2.7</v>
      </c>
      <c r="N80" s="15"/>
      <c r="O80" s="15"/>
    </row>
    <row r="81" spans="1:15" ht="12.75">
      <c r="A81" s="15" t="s">
        <v>90</v>
      </c>
      <c r="B81" s="15">
        <v>2950.1</v>
      </c>
      <c r="C81" s="16"/>
      <c r="D81" s="17"/>
      <c r="E81" s="15"/>
      <c r="F81" s="15"/>
      <c r="G81" s="16" t="s">
        <v>319</v>
      </c>
      <c r="H81" s="52">
        <v>50045</v>
      </c>
      <c r="I81" s="15"/>
      <c r="J81" s="17"/>
      <c r="K81" s="15"/>
      <c r="L81" s="16" t="s">
        <v>319</v>
      </c>
      <c r="M81" s="16">
        <v>2.9</v>
      </c>
      <c r="N81" s="15"/>
      <c r="O81" s="15"/>
    </row>
    <row r="82" spans="1:15" ht="12.75">
      <c r="A82" s="15" t="s">
        <v>91</v>
      </c>
      <c r="B82" s="15">
        <v>2989.9</v>
      </c>
      <c r="C82" s="16"/>
      <c r="D82" s="17"/>
      <c r="E82" s="15"/>
      <c r="F82" s="15"/>
      <c r="G82" s="16" t="s">
        <v>320</v>
      </c>
      <c r="H82" s="52">
        <v>50273</v>
      </c>
      <c r="I82" s="15"/>
      <c r="J82" s="17"/>
      <c r="K82" s="15"/>
      <c r="L82" s="16" t="s">
        <v>320</v>
      </c>
      <c r="M82" s="16">
        <v>2.6</v>
      </c>
      <c r="N82" s="15"/>
      <c r="O82" s="15"/>
    </row>
    <row r="83" spans="1:15" ht="12.75">
      <c r="A83" s="15" t="s">
        <v>92</v>
      </c>
      <c r="B83" s="15">
        <v>3050.7</v>
      </c>
      <c r="C83" s="16"/>
      <c r="D83" s="17"/>
      <c r="E83" s="15"/>
      <c r="F83" s="15"/>
      <c r="G83" s="16" t="s">
        <v>321</v>
      </c>
      <c r="H83" s="52">
        <v>50382</v>
      </c>
      <c r="I83" s="15"/>
      <c r="J83" s="17"/>
      <c r="K83" s="15"/>
      <c r="L83" s="16" t="s">
        <v>321</v>
      </c>
      <c r="M83" s="16">
        <v>2.6</v>
      </c>
      <c r="N83" s="15"/>
      <c r="O83" s="15"/>
    </row>
    <row r="84" spans="1:15" ht="12.75">
      <c r="A84" s="15" t="s">
        <v>93</v>
      </c>
      <c r="B84" s="15">
        <v>3123.6</v>
      </c>
      <c r="C84" s="16"/>
      <c r="D84" s="17"/>
      <c r="E84" s="15"/>
      <c r="F84" s="15"/>
      <c r="G84" s="16" t="s">
        <v>322</v>
      </c>
      <c r="H84" s="52">
        <v>50314</v>
      </c>
      <c r="I84" s="15"/>
      <c r="J84" s="17"/>
      <c r="K84" s="15"/>
      <c r="L84" s="16" t="s">
        <v>322</v>
      </c>
      <c r="M84" s="16">
        <v>2.7</v>
      </c>
      <c r="N84" s="15"/>
      <c r="O84" s="15"/>
    </row>
    <row r="85" spans="1:15" ht="12.75">
      <c r="A85" s="15" t="s">
        <v>94</v>
      </c>
      <c r="B85" s="15">
        <v>3201.1</v>
      </c>
      <c r="C85" s="16"/>
      <c r="D85" s="17"/>
      <c r="E85" s="15"/>
      <c r="F85" s="15"/>
      <c r="G85" s="16" t="s">
        <v>323</v>
      </c>
      <c r="H85" s="52">
        <v>50358</v>
      </c>
      <c r="I85" s="15"/>
      <c r="J85" s="17"/>
      <c r="K85" s="15"/>
      <c r="L85" s="16" t="s">
        <v>323</v>
      </c>
      <c r="M85" s="16">
        <v>2.5</v>
      </c>
      <c r="N85" s="15"/>
      <c r="O85" s="15"/>
    </row>
    <row r="86" spans="1:15" ht="12.75">
      <c r="A86" s="15" t="s">
        <v>95</v>
      </c>
      <c r="B86" s="15">
        <v>3213.2</v>
      </c>
      <c r="C86" s="16"/>
      <c r="D86" s="17"/>
      <c r="E86" s="15"/>
      <c r="F86" s="15"/>
      <c r="G86" s="16" t="s">
        <v>324</v>
      </c>
      <c r="H86" s="52">
        <v>50389</v>
      </c>
      <c r="I86" s="15" t="s">
        <v>24</v>
      </c>
      <c r="J86" s="17"/>
      <c r="K86" s="15"/>
      <c r="L86" s="16" t="s">
        <v>324</v>
      </c>
      <c r="M86" s="16">
        <v>2.5</v>
      </c>
      <c r="N86" s="15" t="s">
        <v>27</v>
      </c>
      <c r="O86" s="15"/>
    </row>
    <row r="87" spans="1:15" ht="12.75">
      <c r="A87" s="15" t="s">
        <v>96</v>
      </c>
      <c r="B87" s="15">
        <v>3233.6</v>
      </c>
      <c r="C87" s="16"/>
      <c r="D87" s="17"/>
      <c r="E87" s="15"/>
      <c r="F87" s="15"/>
      <c r="G87" s="16" t="s">
        <v>325</v>
      </c>
      <c r="H87" s="52">
        <v>50382</v>
      </c>
      <c r="I87" s="15"/>
      <c r="J87" s="17"/>
      <c r="K87" s="15"/>
      <c r="L87" s="16" t="s">
        <v>325</v>
      </c>
      <c r="M87" s="16">
        <v>2.6</v>
      </c>
      <c r="N87" s="15"/>
      <c r="O87" s="15"/>
    </row>
    <row r="88" spans="1:15" ht="12.75">
      <c r="A88" s="15" t="s">
        <v>97</v>
      </c>
      <c r="B88" s="15">
        <v>3261.8</v>
      </c>
      <c r="C88" s="16"/>
      <c r="D88" s="17"/>
      <c r="E88" s="15"/>
      <c r="F88" s="15"/>
      <c r="G88" s="16" t="s">
        <v>326</v>
      </c>
      <c r="H88" s="52">
        <v>50271</v>
      </c>
      <c r="I88" s="15"/>
      <c r="J88" s="17"/>
      <c r="K88" s="15"/>
      <c r="L88" s="16" t="s">
        <v>326</v>
      </c>
      <c r="M88" s="16">
        <v>2.7</v>
      </c>
      <c r="N88" s="15"/>
      <c r="O88" s="15"/>
    </row>
    <row r="89" spans="1:15" ht="12.75">
      <c r="A89" s="15" t="s">
        <v>98</v>
      </c>
      <c r="B89" s="15">
        <v>3291.8</v>
      </c>
      <c r="C89" s="16"/>
      <c r="D89" s="17"/>
      <c r="E89" s="15"/>
      <c r="F89" s="15"/>
      <c r="G89" s="16" t="s">
        <v>327</v>
      </c>
      <c r="H89" s="52">
        <v>50226</v>
      </c>
      <c r="I89" s="15"/>
      <c r="J89" s="17"/>
      <c r="K89" s="15"/>
      <c r="L89" s="16" t="s">
        <v>327</v>
      </c>
      <c r="M89" s="16">
        <v>2.9</v>
      </c>
      <c r="N89" s="15"/>
      <c r="O89" s="15"/>
    </row>
    <row r="90" spans="1:15" ht="12.75">
      <c r="A90" s="15" t="s">
        <v>99</v>
      </c>
      <c r="B90" s="15">
        <v>3289.7</v>
      </c>
      <c r="C90" s="16"/>
      <c r="D90" s="17"/>
      <c r="E90" s="15"/>
      <c r="F90" s="15"/>
      <c r="G90" s="16" t="s">
        <v>328</v>
      </c>
      <c r="H90" s="52">
        <v>50108</v>
      </c>
      <c r="I90" s="15"/>
      <c r="J90" s="17"/>
      <c r="K90" s="15"/>
      <c r="L90" s="16" t="s">
        <v>328</v>
      </c>
      <c r="M90" s="16">
        <v>3.1</v>
      </c>
      <c r="N90" s="15"/>
      <c r="O90" s="15"/>
    </row>
    <row r="91" spans="1:15" ht="12.75">
      <c r="A91" s="15" t="s">
        <v>100</v>
      </c>
      <c r="B91" s="15">
        <v>3313.5</v>
      </c>
      <c r="C91" s="16"/>
      <c r="D91" s="17"/>
      <c r="E91" s="15"/>
      <c r="F91" s="15"/>
      <c r="G91" s="16" t="s">
        <v>329</v>
      </c>
      <c r="H91" s="52">
        <v>49825</v>
      </c>
      <c r="I91" s="15"/>
      <c r="J91" s="17"/>
      <c r="K91" s="15"/>
      <c r="L91" s="16" t="s">
        <v>329</v>
      </c>
      <c r="M91" s="16">
        <v>3.5</v>
      </c>
      <c r="N91" s="15"/>
      <c r="O91" s="15"/>
    </row>
    <row r="92" spans="1:15" ht="12.75">
      <c r="A92" s="15" t="s">
        <v>101</v>
      </c>
      <c r="B92" s="15">
        <v>3338.3</v>
      </c>
      <c r="C92" s="16"/>
      <c r="D92" s="17"/>
      <c r="E92" s="15"/>
      <c r="F92" s="15"/>
      <c r="G92" s="16" t="s">
        <v>330</v>
      </c>
      <c r="H92" s="52">
        <v>49625</v>
      </c>
      <c r="I92" s="15"/>
      <c r="J92" s="17"/>
      <c r="K92" s="15"/>
      <c r="L92" s="16" t="s">
        <v>330</v>
      </c>
      <c r="M92" s="16">
        <v>4.5</v>
      </c>
      <c r="N92" s="15"/>
      <c r="O92" s="15"/>
    </row>
    <row r="93" spans="1:15" ht="12.75">
      <c r="A93" s="15" t="s">
        <v>102</v>
      </c>
      <c r="B93" s="15">
        <v>3406.2</v>
      </c>
      <c r="C93" s="16"/>
      <c r="D93" s="17"/>
      <c r="E93" s="15"/>
      <c r="F93" s="15"/>
      <c r="G93" s="16" t="s">
        <v>331</v>
      </c>
      <c r="H93" s="52">
        <v>49341</v>
      </c>
      <c r="I93" s="15"/>
      <c r="J93" s="17"/>
      <c r="K93" s="15"/>
      <c r="L93" s="16" t="s">
        <v>331</v>
      </c>
      <c r="M93" s="16">
        <v>4.9</v>
      </c>
      <c r="N93" s="15"/>
      <c r="O93" s="15"/>
    </row>
    <row r="94" spans="1:15" ht="12.75">
      <c r="A94" s="15" t="s">
        <v>103</v>
      </c>
      <c r="B94" s="15">
        <v>3464.8</v>
      </c>
      <c r="C94" s="16"/>
      <c r="D94" s="17"/>
      <c r="E94" s="15"/>
      <c r="F94" s="15"/>
      <c r="G94" s="16" t="s">
        <v>332</v>
      </c>
      <c r="H94" s="52">
        <v>49276</v>
      </c>
      <c r="I94" s="15"/>
      <c r="J94" s="17"/>
      <c r="K94" s="15"/>
      <c r="L94" s="16" t="s">
        <v>332</v>
      </c>
      <c r="M94" s="16">
        <v>5.2</v>
      </c>
      <c r="N94" s="15"/>
      <c r="O94" s="15"/>
    </row>
    <row r="95" spans="1:15" ht="12.75">
      <c r="A95" s="15" t="s">
        <v>104</v>
      </c>
      <c r="B95" s="15">
        <v>3489.2</v>
      </c>
      <c r="C95" s="16"/>
      <c r="D95" s="17"/>
      <c r="E95" s="15"/>
      <c r="F95" s="15"/>
      <c r="G95" s="16" t="s">
        <v>333</v>
      </c>
      <c r="H95" s="52">
        <v>49046</v>
      </c>
      <c r="I95" s="15"/>
      <c r="J95" s="17"/>
      <c r="K95" s="15"/>
      <c r="L95" s="16" t="s">
        <v>333</v>
      </c>
      <c r="M95" s="16">
        <v>5.7</v>
      </c>
      <c r="N95" s="15"/>
      <c r="O95" s="15"/>
    </row>
    <row r="96" spans="1:15" ht="12.75">
      <c r="A96" s="15" t="s">
        <v>105</v>
      </c>
      <c r="B96" s="15">
        <v>3504.1</v>
      </c>
      <c r="C96" s="16"/>
      <c r="D96" s="17"/>
      <c r="E96" s="15"/>
      <c r="F96" s="15"/>
      <c r="G96" s="16" t="s">
        <v>334</v>
      </c>
      <c r="H96" s="52">
        <v>49039</v>
      </c>
      <c r="I96" s="15"/>
      <c r="J96" s="17"/>
      <c r="K96" s="15"/>
      <c r="L96" s="16" t="s">
        <v>334</v>
      </c>
      <c r="M96" s="16">
        <v>5.9</v>
      </c>
      <c r="N96" s="15"/>
      <c r="O96" s="15"/>
    </row>
    <row r="97" spans="1:15" ht="12.75">
      <c r="A97" s="15" t="s">
        <v>106</v>
      </c>
      <c r="B97" s="15">
        <v>3558.3</v>
      </c>
      <c r="C97" s="16"/>
      <c r="D97" s="17"/>
      <c r="E97" s="15"/>
      <c r="F97" s="15"/>
      <c r="G97" s="16" t="s">
        <v>335</v>
      </c>
      <c r="H97" s="52">
        <v>48852</v>
      </c>
      <c r="I97" s="15"/>
      <c r="J97" s="17"/>
      <c r="K97" s="15"/>
      <c r="L97" s="16" t="s">
        <v>335</v>
      </c>
      <c r="M97" s="16">
        <v>5.9</v>
      </c>
      <c r="N97" s="15"/>
      <c r="O97" s="15"/>
    </row>
    <row r="98" spans="1:15" ht="12.75">
      <c r="A98" s="15" t="s">
        <v>107</v>
      </c>
      <c r="B98" s="15">
        <v>3567.6</v>
      </c>
      <c r="C98" s="16"/>
      <c r="D98" s="17"/>
      <c r="E98" s="15"/>
      <c r="F98" s="15"/>
      <c r="G98" s="16" t="s">
        <v>336</v>
      </c>
      <c r="H98" s="52">
        <v>48791</v>
      </c>
      <c r="I98" s="15"/>
      <c r="J98" s="17"/>
      <c r="K98" s="15"/>
      <c r="L98" s="16" t="s">
        <v>336</v>
      </c>
      <c r="M98" s="16">
        <v>5.6</v>
      </c>
      <c r="N98" s="15"/>
      <c r="O98" s="15"/>
    </row>
    <row r="99" spans="1:15" ht="12.75">
      <c r="A99" s="15" t="s">
        <v>108</v>
      </c>
      <c r="B99" s="15">
        <v>3588.3</v>
      </c>
      <c r="C99" s="16" t="s">
        <v>24</v>
      </c>
      <c r="D99" s="17"/>
      <c r="E99" s="15"/>
      <c r="F99" s="15"/>
      <c r="G99" s="16" t="s">
        <v>337</v>
      </c>
      <c r="H99" s="52">
        <v>48689</v>
      </c>
      <c r="I99" s="15"/>
      <c r="J99" s="17"/>
      <c r="K99" s="15"/>
      <c r="L99" s="16" t="s">
        <v>337</v>
      </c>
      <c r="M99" s="16">
        <v>5.8</v>
      </c>
      <c r="N99" s="15"/>
      <c r="O99" s="15"/>
    </row>
    <row r="100" spans="1:15" ht="12.75">
      <c r="A100" s="15" t="s">
        <v>109</v>
      </c>
      <c r="B100" s="15">
        <v>3571.4</v>
      </c>
      <c r="C100" s="16"/>
      <c r="D100" s="17"/>
      <c r="E100" s="15"/>
      <c r="F100" s="15"/>
      <c r="G100" s="16" t="s">
        <v>338</v>
      </c>
      <c r="H100" s="52">
        <v>48643</v>
      </c>
      <c r="I100" s="15" t="s">
        <v>27</v>
      </c>
      <c r="J100" s="18">
        <f>((H100/H86)-1)*100</f>
        <v>-3.465041973446581</v>
      </c>
      <c r="K100" s="15"/>
      <c r="L100" s="16" t="s">
        <v>338</v>
      </c>
      <c r="M100" s="16">
        <v>6</v>
      </c>
      <c r="N100" s="15"/>
      <c r="O100" s="15"/>
    </row>
    <row r="101" spans="1:15" ht="12.75">
      <c r="A101" s="15" t="s">
        <v>110</v>
      </c>
      <c r="B101" s="15">
        <v>3566.5</v>
      </c>
      <c r="C101" s="16"/>
      <c r="D101" s="17"/>
      <c r="E101" s="15"/>
      <c r="F101" s="15"/>
      <c r="G101" s="16" t="s">
        <v>339</v>
      </c>
      <c r="H101" s="52">
        <v>48765</v>
      </c>
      <c r="I101" s="15"/>
      <c r="J101" s="17"/>
      <c r="K101" s="15"/>
      <c r="L101" s="16" t="s">
        <v>339</v>
      </c>
      <c r="M101" s="16">
        <v>6.1</v>
      </c>
      <c r="N101" s="15" t="s">
        <v>24</v>
      </c>
      <c r="O101" s="35">
        <f>M101-M86</f>
        <v>3.5999999999999996</v>
      </c>
    </row>
    <row r="102" spans="1:15" ht="12.75">
      <c r="A102" s="15" t="s">
        <v>111</v>
      </c>
      <c r="B102" s="15">
        <v>3573.9</v>
      </c>
      <c r="C102" s="16"/>
      <c r="D102" s="17"/>
      <c r="E102" s="15"/>
      <c r="F102" s="15"/>
      <c r="G102" s="16" t="s">
        <v>340</v>
      </c>
      <c r="H102" s="52">
        <v>48828</v>
      </c>
      <c r="I102" s="15"/>
      <c r="J102" s="17"/>
      <c r="K102" s="15"/>
      <c r="L102" s="16" t="s">
        <v>340</v>
      </c>
      <c r="M102" s="16">
        <v>5.7</v>
      </c>
      <c r="N102" s="15"/>
      <c r="O102" s="15"/>
    </row>
    <row r="103" spans="1:15" ht="12.75">
      <c r="A103" s="15" t="s">
        <v>112</v>
      </c>
      <c r="B103" s="15">
        <v>3605.2</v>
      </c>
      <c r="C103" s="16"/>
      <c r="D103" s="17"/>
      <c r="E103" s="15"/>
      <c r="F103" s="15"/>
      <c r="G103" s="16" t="s">
        <v>341</v>
      </c>
      <c r="H103" s="52">
        <v>49103</v>
      </c>
      <c r="I103" s="15"/>
      <c r="J103" s="17"/>
      <c r="K103" s="15"/>
      <c r="L103" s="16" t="s">
        <v>341</v>
      </c>
      <c r="M103" s="16">
        <v>5.3</v>
      </c>
      <c r="N103" s="15"/>
      <c r="O103" s="15"/>
    </row>
    <row r="104" spans="1:15" ht="12.75">
      <c r="A104" s="15" t="s">
        <v>113</v>
      </c>
      <c r="B104" s="15">
        <v>3566.5</v>
      </c>
      <c r="C104" s="16" t="s">
        <v>27</v>
      </c>
      <c r="D104" s="20">
        <f>((B104/B99)-1)*100</f>
        <v>-0.6075300281470408</v>
      </c>
      <c r="E104" s="15"/>
      <c r="F104" s="15"/>
      <c r="G104" s="16" t="s">
        <v>342</v>
      </c>
      <c r="H104" s="52">
        <v>49234</v>
      </c>
      <c r="I104" s="15"/>
      <c r="J104" s="17"/>
      <c r="K104" s="15"/>
      <c r="L104" s="16" t="s">
        <v>342</v>
      </c>
      <c r="M104" s="16">
        <v>5</v>
      </c>
      <c r="N104" s="15"/>
      <c r="O104" s="15"/>
    </row>
    <row r="105" spans="1:15" ht="12.75">
      <c r="A105" s="15" t="s">
        <v>114</v>
      </c>
      <c r="B105" s="15">
        <v>3666.1</v>
      </c>
      <c r="C105" s="16"/>
      <c r="D105" s="17"/>
      <c r="E105" s="15"/>
      <c r="F105" s="15"/>
      <c r="G105" s="16" t="s">
        <v>343</v>
      </c>
      <c r="H105" s="52">
        <v>49354</v>
      </c>
      <c r="I105" s="15"/>
      <c r="J105" s="17"/>
      <c r="K105" s="15"/>
      <c r="L105" s="16" t="s">
        <v>343</v>
      </c>
      <c r="M105" s="16">
        <v>4.9</v>
      </c>
      <c r="N105" s="15"/>
      <c r="O105" s="15"/>
    </row>
    <row r="106" spans="1:15" ht="12.75">
      <c r="A106" s="15" t="s">
        <v>115</v>
      </c>
      <c r="B106" s="15">
        <v>3686.2</v>
      </c>
      <c r="C106" s="16"/>
      <c r="D106" s="17"/>
      <c r="E106" s="15"/>
      <c r="F106" s="15"/>
      <c r="G106" s="16" t="s">
        <v>344</v>
      </c>
      <c r="H106" s="52">
        <v>49523</v>
      </c>
      <c r="I106" s="15"/>
      <c r="J106" s="17"/>
      <c r="K106" s="15"/>
      <c r="L106" s="16" t="s">
        <v>344</v>
      </c>
      <c r="M106" s="16">
        <v>4.7</v>
      </c>
      <c r="N106" s="15"/>
      <c r="O106" s="15"/>
    </row>
    <row r="107" spans="1:15" ht="12.75">
      <c r="A107" s="15" t="s">
        <v>116</v>
      </c>
      <c r="B107" s="15">
        <v>3714.5</v>
      </c>
      <c r="C107" s="16"/>
      <c r="D107" s="17"/>
      <c r="E107" s="15"/>
      <c r="F107" s="15"/>
      <c r="G107" s="16" t="s">
        <v>345</v>
      </c>
      <c r="H107" s="52">
        <v>49851</v>
      </c>
      <c r="I107" s="15"/>
      <c r="J107" s="17"/>
      <c r="K107" s="15"/>
      <c r="L107" s="16" t="s">
        <v>345</v>
      </c>
      <c r="M107" s="16">
        <v>4.6</v>
      </c>
      <c r="N107" s="15"/>
      <c r="O107" s="15"/>
    </row>
    <row r="108" spans="1:15" ht="12.75">
      <c r="A108" s="15" t="s">
        <v>117</v>
      </c>
      <c r="B108" s="15">
        <v>3723.8</v>
      </c>
      <c r="C108" s="16"/>
      <c r="D108" s="17"/>
      <c r="E108" s="15"/>
      <c r="F108" s="15"/>
      <c r="G108" s="16" t="s">
        <v>346</v>
      </c>
      <c r="H108" s="52">
        <v>50104</v>
      </c>
      <c r="I108" s="15"/>
      <c r="J108" s="17"/>
      <c r="K108" s="15"/>
      <c r="L108" s="16" t="s">
        <v>346</v>
      </c>
      <c r="M108" s="16">
        <v>4.7</v>
      </c>
      <c r="N108" s="15"/>
      <c r="O108" s="15"/>
    </row>
    <row r="109" spans="1:15" ht="12.75">
      <c r="A109" s="15" t="s">
        <v>118</v>
      </c>
      <c r="B109" s="15">
        <v>3796.9</v>
      </c>
      <c r="C109" s="16"/>
      <c r="D109" s="17"/>
      <c r="E109" s="15"/>
      <c r="F109" s="15"/>
      <c r="G109" s="16" t="s">
        <v>347</v>
      </c>
      <c r="H109" s="52">
        <v>50404</v>
      </c>
      <c r="I109" s="15"/>
      <c r="J109" s="17"/>
      <c r="K109" s="15"/>
      <c r="L109" s="16" t="s">
        <v>347</v>
      </c>
      <c r="M109" s="16">
        <v>4.3</v>
      </c>
      <c r="N109" s="15"/>
      <c r="O109" s="15"/>
    </row>
    <row r="110" spans="1:15" ht="12.75">
      <c r="A110" s="15" t="s">
        <v>119</v>
      </c>
      <c r="B110" s="15">
        <v>3883.8</v>
      </c>
      <c r="C110" s="16"/>
      <c r="D110" s="17"/>
      <c r="E110" s="15"/>
      <c r="F110" s="15"/>
      <c r="G110" s="16" t="s">
        <v>348</v>
      </c>
      <c r="H110" s="52">
        <v>50693</v>
      </c>
      <c r="I110" s="15"/>
      <c r="J110" s="17"/>
      <c r="K110" s="15"/>
      <c r="L110" s="16" t="s">
        <v>348</v>
      </c>
      <c r="M110" s="16">
        <v>4.2</v>
      </c>
      <c r="N110" s="15"/>
      <c r="O110" s="15"/>
    </row>
    <row r="111" spans="1:15" ht="12.75">
      <c r="A111" s="15" t="s">
        <v>120</v>
      </c>
      <c r="B111" s="15">
        <v>3922.3</v>
      </c>
      <c r="C111" s="16"/>
      <c r="D111" s="17"/>
      <c r="E111" s="15"/>
      <c r="F111" s="15"/>
      <c r="G111" s="16" t="s">
        <v>349</v>
      </c>
      <c r="H111" s="52">
        <v>50811</v>
      </c>
      <c r="I111" s="15"/>
      <c r="J111" s="17"/>
      <c r="K111" s="15"/>
      <c r="L111" s="16" t="s">
        <v>349</v>
      </c>
      <c r="M111" s="16">
        <v>4</v>
      </c>
      <c r="N111" s="15"/>
      <c r="O111" s="15"/>
    </row>
    <row r="112" spans="1:15" ht="12.75">
      <c r="A112" s="15" t="s">
        <v>121</v>
      </c>
      <c r="B112" s="15">
        <v>3990.5</v>
      </c>
      <c r="C112" s="16"/>
      <c r="D112" s="17"/>
      <c r="E112" s="15"/>
      <c r="F112" s="15"/>
      <c r="G112" s="16" t="s">
        <v>350</v>
      </c>
      <c r="H112" s="52">
        <v>50929</v>
      </c>
      <c r="I112" s="15"/>
      <c r="J112" s="17"/>
      <c r="K112" s="15"/>
      <c r="L112" s="16" t="s">
        <v>350</v>
      </c>
      <c r="M112" s="16">
        <v>4.2</v>
      </c>
      <c r="N112" s="15"/>
      <c r="O112" s="15"/>
    </row>
    <row r="113" spans="1:15" ht="12.75">
      <c r="A113" s="15" t="s">
        <v>122</v>
      </c>
      <c r="B113" s="15">
        <v>4092.3</v>
      </c>
      <c r="C113" s="16"/>
      <c r="D113" s="17"/>
      <c r="E113" s="15"/>
      <c r="F113" s="15"/>
      <c r="G113" s="16" t="s">
        <v>351</v>
      </c>
      <c r="H113" s="52">
        <v>51103</v>
      </c>
      <c r="I113" s="15"/>
      <c r="J113" s="17"/>
      <c r="K113" s="15"/>
      <c r="L113" s="16" t="s">
        <v>351</v>
      </c>
      <c r="M113" s="16">
        <v>4.1</v>
      </c>
      <c r="N113" s="15"/>
      <c r="O113" s="15"/>
    </row>
    <row r="114" spans="1:15" ht="12.75">
      <c r="A114" s="15" t="s">
        <v>123</v>
      </c>
      <c r="B114" s="15">
        <v>4133.3</v>
      </c>
      <c r="C114" s="16"/>
      <c r="D114" s="17"/>
      <c r="E114" s="15"/>
      <c r="F114" s="15"/>
      <c r="G114" s="16" t="s">
        <v>352</v>
      </c>
      <c r="H114" s="52">
        <v>51323</v>
      </c>
      <c r="I114" s="15"/>
      <c r="J114" s="17"/>
      <c r="K114" s="15"/>
      <c r="L114" s="16" t="s">
        <v>352</v>
      </c>
      <c r="M114" s="16">
        <v>4.3</v>
      </c>
      <c r="N114" s="15"/>
      <c r="O114" s="15"/>
    </row>
    <row r="115" spans="1:15" ht="12.75">
      <c r="A115" s="15" t="s">
        <v>124</v>
      </c>
      <c r="B115" s="15">
        <v>4117</v>
      </c>
      <c r="C115" s="16"/>
      <c r="D115" s="17"/>
      <c r="E115" s="15"/>
      <c r="F115" s="15"/>
      <c r="G115" s="16" t="s">
        <v>353</v>
      </c>
      <c r="H115" s="52">
        <v>51507</v>
      </c>
      <c r="I115" s="15"/>
      <c r="J115" s="17"/>
      <c r="K115" s="15"/>
      <c r="L115" s="16" t="s">
        <v>353</v>
      </c>
      <c r="M115" s="16">
        <v>4.2</v>
      </c>
      <c r="N115" s="15"/>
      <c r="O115" s="15"/>
    </row>
    <row r="116" spans="1:15" ht="12.75">
      <c r="A116" s="15" t="s">
        <v>125</v>
      </c>
      <c r="B116" s="15">
        <v>4151.1</v>
      </c>
      <c r="C116" s="16" t="s">
        <v>24</v>
      </c>
      <c r="D116" s="17"/>
      <c r="E116" s="15"/>
      <c r="F116" s="15"/>
      <c r="G116" s="16" t="s">
        <v>354</v>
      </c>
      <c r="H116" s="52">
        <v>51714</v>
      </c>
      <c r="I116" s="15"/>
      <c r="J116" s="17"/>
      <c r="K116" s="15"/>
      <c r="L116" s="16" t="s">
        <v>354</v>
      </c>
      <c r="M116" s="16">
        <v>4.2</v>
      </c>
      <c r="N116" s="15"/>
      <c r="O116" s="15"/>
    </row>
    <row r="117" spans="1:15" ht="12.75">
      <c r="A117" s="15" t="s">
        <v>126</v>
      </c>
      <c r="B117" s="15">
        <v>4119.3</v>
      </c>
      <c r="C117" s="16"/>
      <c r="D117" s="17"/>
      <c r="E117" s="15"/>
      <c r="F117" s="15"/>
      <c r="G117" s="16" t="s">
        <v>355</v>
      </c>
      <c r="H117" s="52">
        <v>51863</v>
      </c>
      <c r="I117" s="15"/>
      <c r="J117" s="17"/>
      <c r="K117" s="15"/>
      <c r="L117" s="16" t="s">
        <v>355</v>
      </c>
      <c r="M117" s="16">
        <v>4</v>
      </c>
      <c r="N117" s="15"/>
      <c r="O117" s="15"/>
    </row>
    <row r="118" spans="1:15" ht="12.75">
      <c r="A118" s="15" t="s">
        <v>127</v>
      </c>
      <c r="B118" s="15">
        <v>4130.4</v>
      </c>
      <c r="C118" s="16"/>
      <c r="D118" s="17"/>
      <c r="E118" s="15"/>
      <c r="F118" s="15"/>
      <c r="G118" s="16" t="s">
        <v>356</v>
      </c>
      <c r="H118" s="52">
        <v>52093</v>
      </c>
      <c r="I118" s="15"/>
      <c r="J118" s="17"/>
      <c r="K118" s="15"/>
      <c r="L118" s="16" t="s">
        <v>356</v>
      </c>
      <c r="M118" s="16">
        <v>3.9</v>
      </c>
      <c r="N118" s="15"/>
      <c r="O118" s="15"/>
    </row>
    <row r="119" spans="1:15" ht="12.75">
      <c r="A119" s="15" t="s">
        <v>128</v>
      </c>
      <c r="B119" s="15">
        <v>4084.5</v>
      </c>
      <c r="C119" s="16"/>
      <c r="D119" s="17"/>
      <c r="E119" s="15"/>
      <c r="F119" s="15"/>
      <c r="G119" s="16" t="s">
        <v>357</v>
      </c>
      <c r="H119" s="52">
        <v>52228</v>
      </c>
      <c r="I119" s="15"/>
      <c r="J119" s="17"/>
      <c r="K119" s="15"/>
      <c r="L119" s="16" t="s">
        <v>357</v>
      </c>
      <c r="M119" s="16">
        <v>4.2</v>
      </c>
      <c r="N119" s="15"/>
      <c r="O119" s="15"/>
    </row>
    <row r="120" spans="1:15" ht="12.75">
      <c r="A120" s="15" t="s">
        <v>129</v>
      </c>
      <c r="B120" s="15">
        <v>4062</v>
      </c>
      <c r="C120" s="16"/>
      <c r="D120" s="17"/>
      <c r="E120" s="15"/>
      <c r="F120" s="15"/>
      <c r="G120" s="16" t="s">
        <v>358</v>
      </c>
      <c r="H120" s="52">
        <v>52232</v>
      </c>
      <c r="I120" s="15"/>
      <c r="J120" s="17"/>
      <c r="K120" s="15"/>
      <c r="L120" s="16" t="s">
        <v>358</v>
      </c>
      <c r="M120" s="16">
        <v>4</v>
      </c>
      <c r="N120" s="15"/>
      <c r="O120" s="15"/>
    </row>
    <row r="121" spans="1:15" ht="12.75">
      <c r="A121" s="15" t="s">
        <v>130</v>
      </c>
      <c r="B121" s="15">
        <v>4010</v>
      </c>
      <c r="C121" s="16" t="s">
        <v>27</v>
      </c>
      <c r="D121" s="18">
        <f>((B121/B116)-1)*100</f>
        <v>-3.3990990339910043</v>
      </c>
      <c r="E121" s="15"/>
      <c r="F121" s="15"/>
      <c r="G121" s="16" t="s">
        <v>359</v>
      </c>
      <c r="H121" s="52">
        <v>52365</v>
      </c>
      <c r="I121" s="15"/>
      <c r="J121" s="17"/>
      <c r="K121" s="15"/>
      <c r="L121" s="16" t="s">
        <v>359</v>
      </c>
      <c r="M121" s="16">
        <v>4.3</v>
      </c>
      <c r="N121" s="15"/>
      <c r="O121" s="15"/>
    </row>
    <row r="122" spans="1:15" ht="12.75">
      <c r="A122" s="15" t="s">
        <v>131</v>
      </c>
      <c r="B122" s="15">
        <v>4045.2</v>
      </c>
      <c r="C122" s="16"/>
      <c r="D122" s="17"/>
      <c r="E122" s="15"/>
      <c r="F122" s="15"/>
      <c r="G122" s="16" t="s">
        <v>360</v>
      </c>
      <c r="H122" s="52">
        <v>52433</v>
      </c>
      <c r="I122" s="15"/>
      <c r="J122" s="17"/>
      <c r="K122" s="15"/>
      <c r="L122" s="16" t="s">
        <v>360</v>
      </c>
      <c r="M122" s="16">
        <v>4.3</v>
      </c>
      <c r="N122" s="15"/>
      <c r="O122" s="15"/>
    </row>
    <row r="123" spans="1:15" ht="12.75">
      <c r="A123" s="15" t="s">
        <v>132</v>
      </c>
      <c r="B123" s="15">
        <v>4115.4</v>
      </c>
      <c r="C123" s="16"/>
      <c r="D123" s="17"/>
      <c r="E123" s="15"/>
      <c r="F123" s="15"/>
      <c r="G123" s="16" t="s">
        <v>361</v>
      </c>
      <c r="H123" s="52">
        <v>51746</v>
      </c>
      <c r="I123" s="15"/>
      <c r="J123" s="17"/>
      <c r="K123" s="15"/>
      <c r="L123" s="16" t="s">
        <v>361</v>
      </c>
      <c r="M123" s="16">
        <v>4.4</v>
      </c>
      <c r="N123" s="15"/>
      <c r="O123" s="15"/>
    </row>
    <row r="124" spans="1:15" ht="12.75">
      <c r="A124" s="15" t="s">
        <v>133</v>
      </c>
      <c r="B124" s="15">
        <v>4167.2</v>
      </c>
      <c r="C124" s="16"/>
      <c r="D124" s="17"/>
      <c r="E124" s="15"/>
      <c r="F124" s="15"/>
      <c r="G124" s="16" t="s">
        <v>362</v>
      </c>
      <c r="H124" s="52">
        <v>52382</v>
      </c>
      <c r="I124" s="15"/>
      <c r="J124" s="17"/>
      <c r="K124" s="15"/>
      <c r="L124" s="16" t="s">
        <v>362</v>
      </c>
      <c r="M124" s="16">
        <v>4.1</v>
      </c>
      <c r="N124" s="15"/>
      <c r="O124" s="15"/>
    </row>
    <row r="125" spans="1:15" ht="12.75">
      <c r="A125" s="15" t="s">
        <v>134</v>
      </c>
      <c r="B125" s="15">
        <v>4266.1</v>
      </c>
      <c r="C125" s="16"/>
      <c r="D125" s="17"/>
      <c r="E125" s="15"/>
      <c r="F125" s="15"/>
      <c r="G125" s="16" t="s">
        <v>363</v>
      </c>
      <c r="H125" s="52">
        <v>52439</v>
      </c>
      <c r="I125" s="15"/>
      <c r="J125" s="17"/>
      <c r="K125" s="15"/>
      <c r="L125" s="16" t="s">
        <v>363</v>
      </c>
      <c r="M125" s="16">
        <v>3.9</v>
      </c>
      <c r="N125" s="15"/>
      <c r="O125" s="15"/>
    </row>
    <row r="126" spans="1:15" ht="12.75">
      <c r="A126" s="15" t="s">
        <v>135</v>
      </c>
      <c r="B126" s="15">
        <v>4301.5</v>
      </c>
      <c r="C126" s="16"/>
      <c r="D126" s="17"/>
      <c r="E126" s="15"/>
      <c r="F126" s="15"/>
      <c r="G126" s="16" t="s">
        <v>364</v>
      </c>
      <c r="H126" s="52">
        <v>52674</v>
      </c>
      <c r="I126" s="15"/>
      <c r="J126" s="17"/>
      <c r="K126" s="15"/>
      <c r="L126" s="16" t="s">
        <v>364</v>
      </c>
      <c r="M126" s="16">
        <v>3.9</v>
      </c>
      <c r="N126" s="15"/>
      <c r="O126" s="15"/>
    </row>
    <row r="127" spans="1:15" ht="12.75">
      <c r="A127" s="15" t="s">
        <v>136</v>
      </c>
      <c r="B127" s="15">
        <v>4321.9</v>
      </c>
      <c r="C127" s="16"/>
      <c r="D127" s="17"/>
      <c r="E127" s="15"/>
      <c r="F127" s="15"/>
      <c r="G127" s="16" t="s">
        <v>365</v>
      </c>
      <c r="H127" s="52">
        <v>52752</v>
      </c>
      <c r="I127" s="15"/>
      <c r="J127" s="17"/>
      <c r="K127" s="15"/>
      <c r="L127" s="16" t="s">
        <v>365</v>
      </c>
      <c r="M127" s="16">
        <v>4.3</v>
      </c>
      <c r="N127" s="15"/>
      <c r="O127" s="15"/>
    </row>
    <row r="128" spans="1:15" ht="12.75">
      <c r="A128" s="15" t="s">
        <v>137</v>
      </c>
      <c r="B128" s="15">
        <v>4357.4</v>
      </c>
      <c r="C128" s="16"/>
      <c r="D128" s="17"/>
      <c r="E128" s="15"/>
      <c r="F128" s="15"/>
      <c r="G128" s="16" t="s">
        <v>366</v>
      </c>
      <c r="H128" s="52">
        <v>52908</v>
      </c>
      <c r="I128" s="15"/>
      <c r="J128" s="17"/>
      <c r="K128" s="15"/>
      <c r="L128" s="16" t="s">
        <v>366</v>
      </c>
      <c r="M128" s="16">
        <v>4.2</v>
      </c>
      <c r="N128" s="15"/>
      <c r="O128" s="15"/>
    </row>
    <row r="129" spans="1:15" ht="12.75">
      <c r="A129" s="15" t="s">
        <v>138</v>
      </c>
      <c r="B129" s="15">
        <v>4410.5</v>
      </c>
      <c r="C129" s="16"/>
      <c r="D129" s="17"/>
      <c r="E129" s="15"/>
      <c r="F129" s="15"/>
      <c r="G129" s="16" t="s">
        <v>367</v>
      </c>
      <c r="H129" s="52">
        <v>52808</v>
      </c>
      <c r="I129" s="15"/>
      <c r="J129" s="17"/>
      <c r="K129" s="15"/>
      <c r="L129" s="16" t="s">
        <v>367</v>
      </c>
      <c r="M129" s="16">
        <v>4.2</v>
      </c>
      <c r="N129" s="15"/>
      <c r="O129" s="15"/>
    </row>
    <row r="130" spans="1:15" ht="12.75">
      <c r="A130" s="15" t="s">
        <v>139</v>
      </c>
      <c r="B130" s="15">
        <v>4489.8</v>
      </c>
      <c r="C130" s="16"/>
      <c r="D130" s="17"/>
      <c r="E130" s="15"/>
      <c r="F130" s="15"/>
      <c r="G130" s="16" t="s">
        <v>368</v>
      </c>
      <c r="H130" s="52">
        <v>53003</v>
      </c>
      <c r="I130" s="15"/>
      <c r="J130" s="17"/>
      <c r="K130" s="15"/>
      <c r="L130" s="16" t="s">
        <v>368</v>
      </c>
      <c r="M130" s="16">
        <v>3.9</v>
      </c>
      <c r="N130" s="15"/>
      <c r="O130" s="15"/>
    </row>
    <row r="131" spans="1:15" ht="12.75">
      <c r="A131" s="15" t="s">
        <v>140</v>
      </c>
      <c r="B131" s="15">
        <v>4570.6</v>
      </c>
      <c r="C131" s="16"/>
      <c r="D131" s="17"/>
      <c r="E131" s="15"/>
      <c r="F131" s="15"/>
      <c r="G131" s="16" t="s">
        <v>369</v>
      </c>
      <c r="H131" s="52">
        <v>53062</v>
      </c>
      <c r="I131" s="34" t="s">
        <v>24</v>
      </c>
      <c r="J131" s="17"/>
      <c r="K131" s="15"/>
      <c r="L131" s="16" t="s">
        <v>369</v>
      </c>
      <c r="M131" s="16">
        <v>3.7</v>
      </c>
      <c r="N131" s="15" t="s">
        <v>27</v>
      </c>
      <c r="O131" s="15"/>
    </row>
    <row r="132" spans="1:15" ht="12.75">
      <c r="A132" s="15" t="s">
        <v>141</v>
      </c>
      <c r="B132" s="15">
        <v>4576.1</v>
      </c>
      <c r="C132" s="16"/>
      <c r="D132" s="17"/>
      <c r="E132" s="15"/>
      <c r="F132" s="15"/>
      <c r="G132" s="16" t="s">
        <v>370</v>
      </c>
      <c r="H132" s="52">
        <v>53053</v>
      </c>
      <c r="I132" s="15"/>
      <c r="J132" s="17"/>
      <c r="K132" s="15"/>
      <c r="L132" s="16" t="s">
        <v>370</v>
      </c>
      <c r="M132" s="16">
        <v>3.9</v>
      </c>
      <c r="N132" s="15"/>
      <c r="O132" s="15"/>
    </row>
    <row r="133" spans="1:15" ht="12.75">
      <c r="A133" s="15" t="s">
        <v>142</v>
      </c>
      <c r="B133" s="15">
        <v>4588.9</v>
      </c>
      <c r="C133" s="16"/>
      <c r="D133" s="17"/>
      <c r="E133" s="15"/>
      <c r="F133" s="15"/>
      <c r="G133" s="16" t="s">
        <v>371</v>
      </c>
      <c r="H133" s="52">
        <v>52996</v>
      </c>
      <c r="I133" s="15"/>
      <c r="J133" s="17"/>
      <c r="K133" s="15"/>
      <c r="L133" s="16" t="s">
        <v>371</v>
      </c>
      <c r="M133" s="16">
        <v>4.1</v>
      </c>
      <c r="N133" s="15"/>
      <c r="O133" s="15"/>
    </row>
    <row r="134" spans="1:15" ht="12.75">
      <c r="A134" s="15" t="s">
        <v>143</v>
      </c>
      <c r="B134" s="15">
        <v>4765.7</v>
      </c>
      <c r="C134" s="16"/>
      <c r="D134" s="17"/>
      <c r="E134" s="15"/>
      <c r="F134" s="15"/>
      <c r="G134" s="16" t="s">
        <v>372</v>
      </c>
      <c r="H134" s="52">
        <v>52941</v>
      </c>
      <c r="I134" s="15"/>
      <c r="J134" s="17"/>
      <c r="K134" s="15"/>
      <c r="L134" s="16" t="s">
        <v>372</v>
      </c>
      <c r="M134" s="16">
        <v>4.3</v>
      </c>
      <c r="N134" s="15"/>
      <c r="O134" s="15"/>
    </row>
    <row r="135" spans="1:15" ht="12.75">
      <c r="A135" s="15" t="s">
        <v>144</v>
      </c>
      <c r="B135" s="15">
        <v>4811.7</v>
      </c>
      <c r="C135" s="16"/>
      <c r="D135" s="17"/>
      <c r="E135" s="15"/>
      <c r="F135" s="15"/>
      <c r="G135" s="16" t="s">
        <v>373</v>
      </c>
      <c r="H135" s="52">
        <v>52972</v>
      </c>
      <c r="I135" s="15"/>
      <c r="J135" s="17"/>
      <c r="K135" s="15"/>
      <c r="L135" s="16" t="s">
        <v>373</v>
      </c>
      <c r="M135" s="16">
        <v>4.2</v>
      </c>
      <c r="N135" s="15"/>
      <c r="O135" s="15"/>
    </row>
    <row r="136" spans="1:15" ht="12.75">
      <c r="A136" s="15" t="s">
        <v>145</v>
      </c>
      <c r="B136" s="15">
        <v>4876</v>
      </c>
      <c r="C136" s="16"/>
      <c r="D136" s="17"/>
      <c r="E136" s="15"/>
      <c r="F136" s="15"/>
      <c r="G136" s="16" t="s">
        <v>374</v>
      </c>
      <c r="H136" s="52">
        <v>52913</v>
      </c>
      <c r="I136" s="15"/>
      <c r="J136" s="17"/>
      <c r="K136" s="15"/>
      <c r="L136" s="16" t="s">
        <v>374</v>
      </c>
      <c r="M136" s="16">
        <v>4.1</v>
      </c>
      <c r="N136" s="15"/>
      <c r="O136" s="15"/>
    </row>
    <row r="137" spans="1:15" ht="12.75">
      <c r="A137" s="15" t="s">
        <v>146</v>
      </c>
      <c r="B137" s="15">
        <v>4888.3</v>
      </c>
      <c r="C137" s="16"/>
      <c r="D137" s="17"/>
      <c r="E137" s="15"/>
      <c r="F137" s="15"/>
      <c r="G137" s="16" t="s">
        <v>375</v>
      </c>
      <c r="H137" s="52">
        <v>52816</v>
      </c>
      <c r="I137" s="15"/>
      <c r="J137" s="17"/>
      <c r="K137" s="15"/>
      <c r="L137" s="16" t="s">
        <v>375</v>
      </c>
      <c r="M137" s="16">
        <v>4.4</v>
      </c>
      <c r="N137" s="15"/>
      <c r="O137" s="15"/>
    </row>
    <row r="138" spans="1:15" ht="12.75">
      <c r="A138" s="15" t="s">
        <v>147</v>
      </c>
      <c r="B138" s="15">
        <v>4891.4</v>
      </c>
      <c r="C138" s="16"/>
      <c r="D138" s="17"/>
      <c r="E138" s="15"/>
      <c r="F138" s="15"/>
      <c r="G138" s="16" t="s">
        <v>376</v>
      </c>
      <c r="H138" s="52">
        <v>52663</v>
      </c>
      <c r="I138" s="15"/>
      <c r="J138" s="17"/>
      <c r="K138" s="15"/>
      <c r="L138" s="16" t="s">
        <v>376</v>
      </c>
      <c r="M138" s="16">
        <v>4.5</v>
      </c>
      <c r="N138" s="15"/>
      <c r="O138" s="15"/>
    </row>
    <row r="139" spans="1:15" ht="12.75">
      <c r="A139" s="15" t="s">
        <v>148</v>
      </c>
      <c r="B139" s="15">
        <v>4926.2</v>
      </c>
      <c r="C139" s="16"/>
      <c r="D139" s="17"/>
      <c r="E139" s="15"/>
      <c r="F139" s="15"/>
      <c r="G139" s="16" t="s">
        <v>377</v>
      </c>
      <c r="H139" s="52">
        <v>52482</v>
      </c>
      <c r="I139" s="15"/>
      <c r="J139" s="17"/>
      <c r="K139" s="15"/>
      <c r="L139" s="16" t="s">
        <v>377</v>
      </c>
      <c r="M139" s="16">
        <v>5.1</v>
      </c>
      <c r="N139" s="15"/>
      <c r="O139" s="15"/>
    </row>
    <row r="140" spans="1:15" ht="12.75">
      <c r="A140" s="15" t="s">
        <v>149</v>
      </c>
      <c r="B140" s="15">
        <v>4942.6</v>
      </c>
      <c r="C140" s="16"/>
      <c r="D140" s="17"/>
      <c r="E140" s="15"/>
      <c r="F140" s="15"/>
      <c r="G140" s="16" t="s">
        <v>378</v>
      </c>
      <c r="H140" s="52">
        <v>52307</v>
      </c>
      <c r="I140" s="15"/>
      <c r="J140" s="17"/>
      <c r="K140" s="15"/>
      <c r="L140" s="16" t="s">
        <v>378</v>
      </c>
      <c r="M140" s="16">
        <v>5.2</v>
      </c>
      <c r="N140" s="15"/>
      <c r="O140" s="15"/>
    </row>
    <row r="141" spans="1:15" ht="12.75">
      <c r="A141" s="15" t="s">
        <v>150</v>
      </c>
      <c r="B141" s="15">
        <v>4958.9</v>
      </c>
      <c r="C141" s="16" t="s">
        <v>24</v>
      </c>
      <c r="D141" s="17"/>
      <c r="E141" s="15"/>
      <c r="F141" s="15"/>
      <c r="G141" s="16" t="s">
        <v>379</v>
      </c>
      <c r="H141" s="52">
        <v>52003</v>
      </c>
      <c r="I141" s="15"/>
      <c r="J141" s="17"/>
      <c r="K141" s="15"/>
      <c r="L141" s="16" t="s">
        <v>379</v>
      </c>
      <c r="M141" s="16">
        <v>5.8</v>
      </c>
      <c r="N141" s="15"/>
      <c r="O141" s="15"/>
    </row>
    <row r="142" spans="1:15" ht="12.75">
      <c r="A142" s="15" t="s">
        <v>151</v>
      </c>
      <c r="B142" s="15">
        <v>4857.8</v>
      </c>
      <c r="C142" s="16"/>
      <c r="D142" s="17"/>
      <c r="E142" s="15"/>
      <c r="F142" s="15"/>
      <c r="G142" s="16" t="s">
        <v>380</v>
      </c>
      <c r="H142" s="52">
        <v>51441</v>
      </c>
      <c r="I142" s="15"/>
      <c r="J142" s="17"/>
      <c r="K142" s="15"/>
      <c r="L142" s="16" t="s">
        <v>380</v>
      </c>
      <c r="M142" s="16">
        <v>6.4</v>
      </c>
      <c r="N142" s="15"/>
      <c r="O142" s="15"/>
    </row>
    <row r="143" spans="1:15" ht="12.75">
      <c r="A143" s="15" t="s">
        <v>152</v>
      </c>
      <c r="B143" s="15">
        <v>4850.3</v>
      </c>
      <c r="C143" s="16" t="s">
        <v>27</v>
      </c>
      <c r="D143" s="18">
        <f>((B143/B141)-1)*100</f>
        <v>-2.1900018149186185</v>
      </c>
      <c r="E143" s="15"/>
      <c r="F143" s="15"/>
      <c r="G143" s="16" t="s">
        <v>381</v>
      </c>
      <c r="H143" s="52">
        <v>51142</v>
      </c>
      <c r="I143" s="15"/>
      <c r="J143" s="17"/>
      <c r="K143" s="15"/>
      <c r="L143" s="16" t="s">
        <v>381</v>
      </c>
      <c r="M143" s="16">
        <v>6.7</v>
      </c>
      <c r="N143" s="15"/>
      <c r="O143" s="15"/>
    </row>
    <row r="144" spans="1:15" ht="12.75">
      <c r="A144" s="15" t="s">
        <v>153</v>
      </c>
      <c r="B144" s="15">
        <v>4936.6</v>
      </c>
      <c r="C144" s="16"/>
      <c r="D144" s="17"/>
      <c r="E144" s="15"/>
      <c r="F144" s="15"/>
      <c r="G144" s="16" t="s">
        <v>382</v>
      </c>
      <c r="H144" s="52">
        <v>50807</v>
      </c>
      <c r="I144" s="15"/>
      <c r="J144" s="17"/>
      <c r="K144" s="15"/>
      <c r="L144" s="16" t="s">
        <v>382</v>
      </c>
      <c r="M144" s="16">
        <v>7.4</v>
      </c>
      <c r="N144" s="15"/>
      <c r="O144" s="15"/>
    </row>
    <row r="145" spans="1:15" ht="12.75">
      <c r="A145" s="15" t="s">
        <v>154</v>
      </c>
      <c r="B145" s="15">
        <v>5032.5</v>
      </c>
      <c r="C145" s="16"/>
      <c r="D145" s="17"/>
      <c r="E145" s="15"/>
      <c r="F145" s="15"/>
      <c r="G145" s="16" t="s">
        <v>383</v>
      </c>
      <c r="H145" s="52">
        <v>50770</v>
      </c>
      <c r="I145" s="15" t="s">
        <v>27</v>
      </c>
      <c r="J145" s="18">
        <f>((H145/H131)-1)*100</f>
        <v>-4.3194753307451705</v>
      </c>
      <c r="K145" s="15"/>
      <c r="L145" s="16" t="s">
        <v>383</v>
      </c>
      <c r="M145" s="16">
        <v>7.4</v>
      </c>
      <c r="N145" s="15"/>
      <c r="O145" s="15"/>
    </row>
    <row r="146" spans="1:15" ht="12.75">
      <c r="A146" s="15" t="s">
        <v>155</v>
      </c>
      <c r="B146" s="15">
        <v>4997.3</v>
      </c>
      <c r="C146" s="16"/>
      <c r="D146" s="17"/>
      <c r="E146" s="15"/>
      <c r="F146" s="15"/>
      <c r="G146" s="16" t="s">
        <v>384</v>
      </c>
      <c r="H146" s="52">
        <v>50801</v>
      </c>
      <c r="I146" s="15"/>
      <c r="J146" s="17"/>
      <c r="K146" s="15"/>
      <c r="L146" s="16" t="s">
        <v>384</v>
      </c>
      <c r="M146" s="16">
        <v>7.3</v>
      </c>
      <c r="N146" s="15"/>
      <c r="O146" s="15"/>
    </row>
    <row r="147" spans="1:15" ht="12.75">
      <c r="A147" s="15" t="s">
        <v>156</v>
      </c>
      <c r="B147" s="15">
        <v>5056.8</v>
      </c>
      <c r="C147" s="16" t="s">
        <v>24</v>
      </c>
      <c r="D147" s="17"/>
      <c r="E147" s="15"/>
      <c r="F147" s="15"/>
      <c r="G147" s="16" t="s">
        <v>385</v>
      </c>
      <c r="H147" s="52">
        <v>50911</v>
      </c>
      <c r="I147" s="15"/>
      <c r="J147" s="17"/>
      <c r="K147" s="15"/>
      <c r="L147" s="16" t="s">
        <v>385</v>
      </c>
      <c r="M147" s="16">
        <v>7.5</v>
      </c>
      <c r="N147" s="15" t="s">
        <v>24</v>
      </c>
      <c r="O147" s="35">
        <f>M147-M131</f>
        <v>3.8</v>
      </c>
    </row>
    <row r="148" spans="1:15" ht="12.75">
      <c r="A148" s="15" t="s">
        <v>157</v>
      </c>
      <c r="B148" s="15">
        <v>4997.1</v>
      </c>
      <c r="C148" s="16"/>
      <c r="D148" s="17"/>
      <c r="E148" s="15"/>
      <c r="F148" s="15"/>
      <c r="G148" s="16" t="s">
        <v>386</v>
      </c>
      <c r="H148" s="52">
        <v>51113</v>
      </c>
      <c r="I148" s="15"/>
      <c r="J148" s="17"/>
      <c r="K148" s="15"/>
      <c r="L148" s="16" t="s">
        <v>386</v>
      </c>
      <c r="M148" s="16">
        <v>7.4</v>
      </c>
      <c r="N148" s="15"/>
      <c r="O148" s="15"/>
    </row>
    <row r="149" spans="1:15" ht="12.75">
      <c r="A149" s="15" t="s">
        <v>158</v>
      </c>
      <c r="B149" s="15">
        <v>4914.3</v>
      </c>
      <c r="C149" s="16"/>
      <c r="D149" s="17"/>
      <c r="E149" s="15"/>
      <c r="F149" s="15"/>
      <c r="G149" s="16" t="s">
        <v>387</v>
      </c>
      <c r="H149" s="52">
        <v>51355</v>
      </c>
      <c r="I149" s="15"/>
      <c r="J149" s="17"/>
      <c r="K149" s="15"/>
      <c r="L149" s="16" t="s">
        <v>387</v>
      </c>
      <c r="M149" s="16">
        <v>7.1</v>
      </c>
      <c r="N149" s="15"/>
      <c r="O149" s="15"/>
    </row>
    <row r="150" spans="1:15" ht="12.75">
      <c r="A150" s="15" t="s">
        <v>159</v>
      </c>
      <c r="B150" s="15">
        <v>4935.5</v>
      </c>
      <c r="C150" s="16"/>
      <c r="D150" s="17"/>
      <c r="E150" s="15"/>
      <c r="F150" s="15"/>
      <c r="G150" s="16" t="s">
        <v>388</v>
      </c>
      <c r="H150" s="52">
        <v>51378</v>
      </c>
      <c r="I150" s="15"/>
      <c r="J150" s="17"/>
      <c r="K150" s="15"/>
      <c r="L150" s="16" t="s">
        <v>388</v>
      </c>
      <c r="M150" s="16">
        <v>6.7</v>
      </c>
      <c r="N150" s="15"/>
      <c r="O150" s="15"/>
    </row>
    <row r="151" spans="1:15" ht="12.75">
      <c r="A151" s="15" t="s">
        <v>160</v>
      </c>
      <c r="B151" s="15">
        <v>4912.1</v>
      </c>
      <c r="C151" s="16" t="s">
        <v>27</v>
      </c>
      <c r="D151" s="18">
        <f>((B151/B147)-1)*100</f>
        <v>-2.861493434583129</v>
      </c>
      <c r="E151" s="15"/>
      <c r="F151" s="15"/>
      <c r="G151" s="16" t="s">
        <v>389</v>
      </c>
      <c r="H151" s="52">
        <v>51814</v>
      </c>
      <c r="I151" s="15"/>
      <c r="J151" s="17"/>
      <c r="K151" s="15"/>
      <c r="L151" s="16" t="s">
        <v>389</v>
      </c>
      <c r="M151" s="16">
        <v>6.2</v>
      </c>
      <c r="N151" s="15"/>
      <c r="O151" s="15"/>
    </row>
    <row r="152" spans="1:15" ht="12.75">
      <c r="A152" s="15" t="s">
        <v>161</v>
      </c>
      <c r="B152" s="15">
        <v>4915.6</v>
      </c>
      <c r="C152" s="16"/>
      <c r="D152" s="17"/>
      <c r="E152" s="15"/>
      <c r="F152" s="15"/>
      <c r="G152" s="16" t="s">
        <v>390</v>
      </c>
      <c r="H152" s="52">
        <v>51986</v>
      </c>
      <c r="I152" s="15"/>
      <c r="J152" s="17"/>
      <c r="K152" s="15"/>
      <c r="L152" s="16" t="s">
        <v>390</v>
      </c>
      <c r="M152" s="16">
        <v>6.2</v>
      </c>
      <c r="N152" s="15"/>
      <c r="O152" s="15"/>
    </row>
    <row r="153" spans="1:15" ht="12.75">
      <c r="A153" s="15" t="s">
        <v>162</v>
      </c>
      <c r="B153" s="15">
        <v>4972.4</v>
      </c>
      <c r="C153" s="16"/>
      <c r="D153" s="17"/>
      <c r="E153" s="15"/>
      <c r="F153" s="15"/>
      <c r="G153" s="16" t="s">
        <v>391</v>
      </c>
      <c r="H153" s="52">
        <v>52408</v>
      </c>
      <c r="I153" s="15"/>
      <c r="J153" s="17"/>
      <c r="K153" s="15"/>
      <c r="L153" s="16" t="s">
        <v>391</v>
      </c>
      <c r="M153" s="16">
        <v>6</v>
      </c>
      <c r="N153" s="15"/>
      <c r="O153" s="15"/>
    </row>
    <row r="154" spans="1:15" ht="12.75">
      <c r="A154" s="15" t="s">
        <v>163</v>
      </c>
      <c r="B154" s="15">
        <v>5089.8</v>
      </c>
      <c r="C154" s="16"/>
      <c r="D154" s="17"/>
      <c r="E154" s="15"/>
      <c r="F154" s="15"/>
      <c r="G154" s="16" t="s">
        <v>392</v>
      </c>
      <c r="H154" s="52">
        <v>52568</v>
      </c>
      <c r="I154" s="15"/>
      <c r="J154" s="17"/>
      <c r="K154" s="15"/>
      <c r="L154" s="16" t="s">
        <v>392</v>
      </c>
      <c r="M154" s="16">
        <v>5.9</v>
      </c>
      <c r="N154" s="15"/>
      <c r="O154" s="15"/>
    </row>
    <row r="155" spans="1:15" ht="12.75">
      <c r="A155" s="15" t="s">
        <v>164</v>
      </c>
      <c r="B155" s="15">
        <v>5180.4</v>
      </c>
      <c r="C155" s="16"/>
      <c r="D155" s="17"/>
      <c r="E155" s="15"/>
      <c r="F155" s="15"/>
      <c r="G155" s="16" t="s">
        <v>393</v>
      </c>
      <c r="H155" s="52">
        <v>52883</v>
      </c>
      <c r="I155" s="15"/>
      <c r="J155" s="17"/>
      <c r="K155" s="15"/>
      <c r="L155" s="16" t="s">
        <v>393</v>
      </c>
      <c r="M155" s="16">
        <v>5.6</v>
      </c>
      <c r="N155" s="15"/>
      <c r="O155" s="15"/>
    </row>
    <row r="156" spans="1:15" ht="12.75">
      <c r="A156" s="15" t="s">
        <v>165</v>
      </c>
      <c r="B156" s="15">
        <v>5286.8</v>
      </c>
      <c r="C156" s="16"/>
      <c r="D156" s="17"/>
      <c r="E156" s="15"/>
      <c r="F156" s="15"/>
      <c r="G156" s="16" t="s">
        <v>394</v>
      </c>
      <c r="H156" s="52">
        <v>53132</v>
      </c>
      <c r="I156" s="15"/>
      <c r="J156" s="17"/>
      <c r="K156" s="15"/>
      <c r="L156" s="16" t="s">
        <v>394</v>
      </c>
      <c r="M156" s="16">
        <v>5.2</v>
      </c>
      <c r="N156" s="15"/>
      <c r="O156" s="15"/>
    </row>
    <row r="157" spans="1:15" ht="12.75">
      <c r="A157" s="15" t="s">
        <v>166</v>
      </c>
      <c r="B157" s="15">
        <v>5402.3</v>
      </c>
      <c r="C157" s="16"/>
      <c r="D157" s="17"/>
      <c r="E157" s="15"/>
      <c r="F157" s="15"/>
      <c r="G157" s="16" t="s">
        <v>395</v>
      </c>
      <c r="H157" s="52">
        <v>53422</v>
      </c>
      <c r="I157" s="15"/>
      <c r="J157" s="17"/>
      <c r="K157" s="15"/>
      <c r="L157" s="16" t="s">
        <v>395</v>
      </c>
      <c r="M157" s="16">
        <v>5.1</v>
      </c>
      <c r="N157" s="15"/>
      <c r="O157" s="15"/>
    </row>
    <row r="158" spans="1:15" ht="12.75">
      <c r="A158" s="15" t="s">
        <v>167</v>
      </c>
      <c r="B158" s="15">
        <v>5493.8</v>
      </c>
      <c r="C158" s="16"/>
      <c r="D158" s="17"/>
      <c r="E158" s="15"/>
      <c r="F158" s="15"/>
      <c r="G158" s="16" t="s">
        <v>396</v>
      </c>
      <c r="H158" s="52">
        <v>53584</v>
      </c>
      <c r="I158" s="15"/>
      <c r="J158" s="17"/>
      <c r="K158" s="15"/>
      <c r="L158" s="16" t="s">
        <v>396</v>
      </c>
      <c r="M158" s="16">
        <v>5</v>
      </c>
      <c r="N158" s="15"/>
      <c r="O158" s="15"/>
    </row>
    <row r="159" spans="1:15" ht="12.75">
      <c r="A159" s="15" t="s">
        <v>168</v>
      </c>
      <c r="B159" s="15">
        <v>5541.3</v>
      </c>
      <c r="C159" s="16"/>
      <c r="D159" s="17"/>
      <c r="E159" s="15"/>
      <c r="F159" s="15"/>
      <c r="G159" s="16" t="s">
        <v>397</v>
      </c>
      <c r="H159" s="52">
        <v>53663</v>
      </c>
      <c r="I159" s="15"/>
      <c r="J159" s="17"/>
      <c r="K159" s="15"/>
      <c r="L159" s="16" t="s">
        <v>397</v>
      </c>
      <c r="M159" s="16">
        <v>5.1</v>
      </c>
      <c r="N159" s="15"/>
      <c r="O159" s="15"/>
    </row>
    <row r="160" spans="1:15" ht="12.75">
      <c r="A160" s="15" t="s">
        <v>169</v>
      </c>
      <c r="B160" s="15">
        <v>5583.1</v>
      </c>
      <c r="C160" s="16"/>
      <c r="D160" s="17"/>
      <c r="E160" s="15"/>
      <c r="F160" s="15"/>
      <c r="G160" s="16" t="s">
        <v>398</v>
      </c>
      <c r="H160" s="52">
        <v>53220</v>
      </c>
      <c r="I160" s="15"/>
      <c r="J160" s="17"/>
      <c r="K160" s="15"/>
      <c r="L160" s="16" t="s">
        <v>398</v>
      </c>
      <c r="M160" s="16">
        <v>5.2</v>
      </c>
      <c r="N160" s="15"/>
      <c r="O160" s="15"/>
    </row>
    <row r="161" spans="1:15" ht="12.75">
      <c r="A161" s="15" t="s">
        <v>170</v>
      </c>
      <c r="B161" s="15">
        <v>5629.7</v>
      </c>
      <c r="C161" s="16"/>
      <c r="D161" s="17"/>
      <c r="E161" s="15"/>
      <c r="F161" s="15"/>
      <c r="G161" s="16" t="s">
        <v>399</v>
      </c>
      <c r="H161" s="52">
        <v>53257</v>
      </c>
      <c r="I161" s="15"/>
      <c r="J161" s="17"/>
      <c r="K161" s="15"/>
      <c r="L161" s="16" t="s">
        <v>399</v>
      </c>
      <c r="M161" s="16">
        <v>5.5</v>
      </c>
      <c r="N161" s="15"/>
      <c r="O161" s="15"/>
    </row>
    <row r="162" spans="1:15" ht="12.75">
      <c r="A162" s="15" t="s">
        <v>171</v>
      </c>
      <c r="B162" s="15">
        <v>5673.8</v>
      </c>
      <c r="C162" s="16"/>
      <c r="D162" s="17"/>
      <c r="E162" s="15"/>
      <c r="F162" s="15"/>
      <c r="G162" s="16" t="s">
        <v>400</v>
      </c>
      <c r="H162" s="52">
        <v>53196</v>
      </c>
      <c r="I162" s="15"/>
      <c r="J162" s="17"/>
      <c r="K162" s="15"/>
      <c r="L162" s="16" t="s">
        <v>400</v>
      </c>
      <c r="M162" s="16">
        <v>5.7</v>
      </c>
      <c r="N162" s="15"/>
      <c r="O162" s="15"/>
    </row>
    <row r="163" spans="1:15" ht="12.75">
      <c r="A163" s="15" t="s">
        <v>172</v>
      </c>
      <c r="B163" s="15">
        <v>5758.6</v>
      </c>
      <c r="C163" s="16"/>
      <c r="D163" s="17"/>
      <c r="E163" s="15"/>
      <c r="F163" s="15"/>
      <c r="G163" s="16" t="s">
        <v>401</v>
      </c>
      <c r="H163" s="52">
        <v>53509</v>
      </c>
      <c r="I163" s="15"/>
      <c r="J163" s="17"/>
      <c r="K163" s="15"/>
      <c r="L163" s="16" t="s">
        <v>401</v>
      </c>
      <c r="M163" s="16">
        <v>5.8</v>
      </c>
      <c r="N163" s="15"/>
      <c r="O163" s="15"/>
    </row>
    <row r="164" spans="1:15" ht="12.75">
      <c r="A164" s="15" t="s">
        <v>173</v>
      </c>
      <c r="B164" s="15">
        <v>5806</v>
      </c>
      <c r="C164" s="16"/>
      <c r="D164" s="17"/>
      <c r="E164" s="15"/>
      <c r="F164" s="15"/>
      <c r="G164" s="16" t="s">
        <v>402</v>
      </c>
      <c r="H164" s="52">
        <v>54040</v>
      </c>
      <c r="I164" s="15"/>
      <c r="J164" s="17"/>
      <c r="K164" s="15"/>
      <c r="L164" s="16" t="s">
        <v>402</v>
      </c>
      <c r="M164" s="16">
        <v>5.3</v>
      </c>
      <c r="N164" s="15"/>
      <c r="O164" s="15"/>
    </row>
    <row r="165" spans="1:15" ht="12.75">
      <c r="A165" s="15" t="s">
        <v>174</v>
      </c>
      <c r="B165" s="15">
        <v>5858.9</v>
      </c>
      <c r="C165" s="16"/>
      <c r="D165" s="17"/>
      <c r="E165" s="15"/>
      <c r="F165" s="15"/>
      <c r="G165" s="16" t="s">
        <v>403</v>
      </c>
      <c r="H165" s="52">
        <v>54185</v>
      </c>
      <c r="I165" s="15"/>
      <c r="J165" s="17"/>
      <c r="K165" s="15"/>
      <c r="L165" s="16" t="s">
        <v>403</v>
      </c>
      <c r="M165" s="16">
        <v>5.2</v>
      </c>
      <c r="N165" s="15"/>
      <c r="O165" s="15"/>
    </row>
    <row r="166" spans="1:15" ht="12.75">
      <c r="A166" s="15" t="s">
        <v>175</v>
      </c>
      <c r="B166" s="15">
        <v>5883.3</v>
      </c>
      <c r="C166" s="16"/>
      <c r="D166" s="17"/>
      <c r="E166" s="15"/>
      <c r="F166" s="15"/>
      <c r="G166" s="16" t="s">
        <v>404</v>
      </c>
      <c r="H166" s="52">
        <v>54414</v>
      </c>
      <c r="I166" s="15"/>
      <c r="J166" s="17"/>
      <c r="K166" s="15"/>
      <c r="L166" s="16" t="s">
        <v>404</v>
      </c>
      <c r="M166" s="16">
        <v>4.8</v>
      </c>
      <c r="N166" s="15" t="s">
        <v>27</v>
      </c>
      <c r="O166" s="15"/>
    </row>
    <row r="167" spans="1:15" ht="12.75">
      <c r="A167" s="15" t="s">
        <v>176</v>
      </c>
      <c r="B167" s="15">
        <v>5937.9</v>
      </c>
      <c r="C167" s="16"/>
      <c r="D167" s="17"/>
      <c r="E167" s="15"/>
      <c r="F167" s="15"/>
      <c r="G167" s="16" t="s">
        <v>405</v>
      </c>
      <c r="H167" s="52">
        <v>54287</v>
      </c>
      <c r="I167" s="15"/>
      <c r="J167" s="17"/>
      <c r="K167" s="15"/>
      <c r="L167" s="16" t="s">
        <v>405</v>
      </c>
      <c r="M167" s="16">
        <v>5.4</v>
      </c>
      <c r="N167" s="15"/>
      <c r="O167" s="15"/>
    </row>
    <row r="168" spans="1:15" ht="12.75">
      <c r="A168" s="15" t="s">
        <v>177</v>
      </c>
      <c r="B168" s="15">
        <v>5969.5</v>
      </c>
      <c r="C168" s="16"/>
      <c r="D168" s="17"/>
      <c r="E168" s="15"/>
      <c r="F168" s="15"/>
      <c r="G168" s="16" t="s">
        <v>406</v>
      </c>
      <c r="H168" s="52">
        <v>54634</v>
      </c>
      <c r="I168" s="15" t="s">
        <v>24</v>
      </c>
      <c r="J168" s="17"/>
      <c r="K168" s="15"/>
      <c r="L168" s="16" t="s">
        <v>406</v>
      </c>
      <c r="M168" s="16">
        <v>5.2</v>
      </c>
      <c r="N168" s="15"/>
      <c r="O168" s="15"/>
    </row>
    <row r="169" spans="1:15" ht="12.75">
      <c r="A169" s="15" t="s">
        <v>178</v>
      </c>
      <c r="B169" s="15">
        <v>6013.3</v>
      </c>
      <c r="C169" s="16"/>
      <c r="D169" s="17"/>
      <c r="E169" s="15"/>
      <c r="F169" s="15"/>
      <c r="G169" s="16" t="s">
        <v>407</v>
      </c>
      <c r="H169" s="52">
        <v>54362</v>
      </c>
      <c r="I169" s="15"/>
      <c r="J169" s="17"/>
      <c r="K169" s="15"/>
      <c r="L169" s="16" t="s">
        <v>407</v>
      </c>
      <c r="M169" s="16">
        <v>5.1</v>
      </c>
      <c r="N169" s="15"/>
      <c r="O169" s="15"/>
    </row>
    <row r="170" spans="1:15" ht="12.75">
      <c r="A170" s="15" t="s">
        <v>179</v>
      </c>
      <c r="B170" s="15">
        <v>6077.2</v>
      </c>
      <c r="C170" s="16"/>
      <c r="D170" s="17"/>
      <c r="E170" s="15"/>
      <c r="F170" s="15"/>
      <c r="G170" s="16" t="s">
        <v>408</v>
      </c>
      <c r="H170" s="52">
        <v>54276</v>
      </c>
      <c r="I170" s="15"/>
      <c r="J170" s="17"/>
      <c r="K170" s="15"/>
      <c r="L170" s="16" t="s">
        <v>408</v>
      </c>
      <c r="M170" s="16">
        <v>5.4</v>
      </c>
      <c r="N170" s="15"/>
      <c r="O170" s="15"/>
    </row>
    <row r="171" spans="1:15" ht="12.75">
      <c r="A171" s="15" t="s">
        <v>180</v>
      </c>
      <c r="B171" s="15">
        <v>6128.1</v>
      </c>
      <c r="C171" s="16"/>
      <c r="D171" s="17"/>
      <c r="E171" s="15"/>
      <c r="F171" s="15"/>
      <c r="G171" s="16" t="s">
        <v>409</v>
      </c>
      <c r="H171" s="52">
        <v>54214</v>
      </c>
      <c r="I171" s="15"/>
      <c r="J171" s="17"/>
      <c r="K171" s="15"/>
      <c r="L171" s="16" t="s">
        <v>409</v>
      </c>
      <c r="M171" s="16">
        <v>5.5</v>
      </c>
      <c r="N171" s="15"/>
      <c r="O171" s="15"/>
    </row>
    <row r="172" spans="1:15" ht="12.75">
      <c r="A172" s="15" t="s">
        <v>181</v>
      </c>
      <c r="B172" s="15">
        <v>6234.4</v>
      </c>
      <c r="C172" s="16"/>
      <c r="D172" s="17"/>
      <c r="E172" s="15"/>
      <c r="F172" s="15"/>
      <c r="G172" s="16" t="s">
        <v>410</v>
      </c>
      <c r="H172" s="52">
        <v>54198</v>
      </c>
      <c r="I172" s="15"/>
      <c r="J172" s="17"/>
      <c r="K172" s="15"/>
      <c r="L172" s="16" t="s">
        <v>410</v>
      </c>
      <c r="M172" s="16">
        <v>5.6</v>
      </c>
      <c r="N172" s="15"/>
      <c r="O172" s="15"/>
    </row>
    <row r="173" spans="1:15" ht="12.75">
      <c r="A173" s="15" t="s">
        <v>182</v>
      </c>
      <c r="B173" s="15">
        <v>6275.9</v>
      </c>
      <c r="C173" s="16"/>
      <c r="D173" s="17"/>
      <c r="E173" s="15"/>
      <c r="F173" s="15"/>
      <c r="G173" s="16" t="s">
        <v>411</v>
      </c>
      <c r="H173" s="52">
        <v>54063</v>
      </c>
      <c r="I173" s="15"/>
      <c r="J173" s="17"/>
      <c r="K173" s="15"/>
      <c r="L173" s="16" t="s">
        <v>411</v>
      </c>
      <c r="M173" s="16">
        <v>5.5</v>
      </c>
      <c r="N173" s="15"/>
      <c r="O173" s="15"/>
    </row>
    <row r="174" spans="1:15" ht="12.75">
      <c r="A174" s="15" t="s">
        <v>183</v>
      </c>
      <c r="B174" s="15">
        <v>6349.8</v>
      </c>
      <c r="C174" s="16"/>
      <c r="D174" s="17"/>
      <c r="E174" s="15"/>
      <c r="F174" s="15"/>
      <c r="G174" s="16" t="s">
        <v>412</v>
      </c>
      <c r="H174" s="52">
        <v>53982</v>
      </c>
      <c r="I174" s="15"/>
      <c r="J174" s="17"/>
      <c r="K174" s="15"/>
      <c r="L174" s="16" t="s">
        <v>412</v>
      </c>
      <c r="M174" s="16">
        <v>6.1</v>
      </c>
      <c r="N174" s="15"/>
      <c r="O174" s="15"/>
    </row>
    <row r="175" spans="1:15" ht="12.75">
      <c r="A175" s="15" t="s">
        <v>184</v>
      </c>
      <c r="B175" s="15">
        <v>6382.3</v>
      </c>
      <c r="C175" s="16"/>
      <c r="D175" s="17"/>
      <c r="E175" s="15"/>
      <c r="F175" s="15"/>
      <c r="G175" s="16" t="s">
        <v>413</v>
      </c>
      <c r="H175" s="52">
        <v>53845</v>
      </c>
      <c r="I175" s="15"/>
      <c r="J175" s="17"/>
      <c r="K175" s="15"/>
      <c r="L175" s="16" t="s">
        <v>413</v>
      </c>
      <c r="M175" s="16">
        <v>6.1</v>
      </c>
      <c r="N175" s="15"/>
      <c r="O175" s="15"/>
    </row>
    <row r="176" spans="1:15" ht="12.75">
      <c r="A176" s="15" t="s">
        <v>185</v>
      </c>
      <c r="B176" s="15">
        <v>6465.2</v>
      </c>
      <c r="C176" s="16"/>
      <c r="D176" s="17"/>
      <c r="E176" s="15"/>
      <c r="F176" s="15"/>
      <c r="G176" s="16" t="s">
        <v>414</v>
      </c>
      <c r="H176" s="52">
        <v>53577</v>
      </c>
      <c r="I176" s="15"/>
      <c r="J176" s="17"/>
      <c r="K176" s="15"/>
      <c r="L176" s="16" t="s">
        <v>414</v>
      </c>
      <c r="M176" s="16">
        <v>6.6</v>
      </c>
      <c r="N176" s="15"/>
      <c r="O176" s="15"/>
    </row>
    <row r="177" spans="1:15" ht="12.75">
      <c r="A177" s="15" t="s">
        <v>186</v>
      </c>
      <c r="B177" s="15">
        <v>6543.8</v>
      </c>
      <c r="C177" s="16"/>
      <c r="D177" s="17"/>
      <c r="E177" s="15"/>
      <c r="F177" s="15"/>
      <c r="G177" s="16" t="s">
        <v>415</v>
      </c>
      <c r="H177" s="52">
        <v>53534</v>
      </c>
      <c r="I177" s="15"/>
      <c r="J177" s="17"/>
      <c r="K177" s="15"/>
      <c r="L177" s="16" t="s">
        <v>415</v>
      </c>
      <c r="M177" s="16">
        <v>6.6</v>
      </c>
      <c r="N177" s="15"/>
      <c r="O177" s="15"/>
    </row>
    <row r="178" spans="1:15" ht="12.75">
      <c r="A178" s="15" t="s">
        <v>187</v>
      </c>
      <c r="B178" s="15">
        <v>6579.4</v>
      </c>
      <c r="C178" s="16"/>
      <c r="D178" s="17"/>
      <c r="E178" s="15"/>
      <c r="F178" s="15"/>
      <c r="G178" s="16" t="s">
        <v>416</v>
      </c>
      <c r="H178" s="52">
        <v>53380</v>
      </c>
      <c r="I178" s="15" t="s">
        <v>27</v>
      </c>
      <c r="J178" s="18">
        <f>((H178/H168)-1)*100</f>
        <v>-2.2952740051982334</v>
      </c>
      <c r="K178" s="15"/>
      <c r="L178" s="16" t="s">
        <v>416</v>
      </c>
      <c r="M178" s="16">
        <v>6.9</v>
      </c>
      <c r="N178" s="15"/>
      <c r="O178" s="15"/>
    </row>
    <row r="179" spans="1:15" ht="12.75">
      <c r="A179" s="15" t="s">
        <v>188</v>
      </c>
      <c r="B179" s="15">
        <v>6610.6</v>
      </c>
      <c r="C179" s="16"/>
      <c r="D179" s="17"/>
      <c r="E179" s="15"/>
      <c r="F179" s="15"/>
      <c r="G179" s="16" t="s">
        <v>417</v>
      </c>
      <c r="H179" s="52">
        <v>53510</v>
      </c>
      <c r="I179" s="15"/>
      <c r="J179" s="17"/>
      <c r="K179" s="15"/>
      <c r="L179" s="16" t="s">
        <v>417</v>
      </c>
      <c r="M179" s="16">
        <v>6.9</v>
      </c>
      <c r="N179" s="15"/>
      <c r="O179" s="15"/>
    </row>
    <row r="180" spans="1:15" ht="12.75">
      <c r="A180" s="15" t="s">
        <v>189</v>
      </c>
      <c r="B180" s="15">
        <v>6633.5</v>
      </c>
      <c r="C180" s="16"/>
      <c r="D180" s="17"/>
      <c r="E180" s="15"/>
      <c r="F180" s="15"/>
      <c r="G180" s="16" t="s">
        <v>418</v>
      </c>
      <c r="H180" s="52">
        <v>53462</v>
      </c>
      <c r="I180" s="15"/>
      <c r="J180" s="17"/>
      <c r="K180" s="15"/>
      <c r="L180" s="16" t="s">
        <v>418</v>
      </c>
      <c r="M180" s="16">
        <v>7</v>
      </c>
      <c r="N180" s="15"/>
      <c r="O180" s="15"/>
    </row>
    <row r="181" spans="1:15" ht="12.75">
      <c r="A181" s="15" t="s">
        <v>190</v>
      </c>
      <c r="B181" s="15">
        <v>6716.3</v>
      </c>
      <c r="C181" s="16"/>
      <c r="D181" s="17"/>
      <c r="E181" s="15"/>
      <c r="F181" s="15"/>
      <c r="G181" s="16" t="s">
        <v>419</v>
      </c>
      <c r="H181" s="52">
        <v>53677</v>
      </c>
      <c r="I181" s="15"/>
      <c r="J181" s="17"/>
      <c r="K181" s="15"/>
      <c r="L181" s="16" t="s">
        <v>419</v>
      </c>
      <c r="M181" s="16">
        <v>7.1</v>
      </c>
      <c r="N181" s="15" t="s">
        <v>24</v>
      </c>
      <c r="O181" s="35">
        <f>M181-M166</f>
        <v>2.3</v>
      </c>
    </row>
    <row r="182" spans="1:15" ht="12.75">
      <c r="A182" s="15" t="s">
        <v>191</v>
      </c>
      <c r="B182" s="15">
        <v>6731.7</v>
      </c>
      <c r="C182" s="16" t="s">
        <v>24</v>
      </c>
      <c r="D182" s="17"/>
      <c r="E182" s="15"/>
      <c r="F182" s="15"/>
      <c r="G182" s="16" t="s">
        <v>420</v>
      </c>
      <c r="H182" s="52">
        <v>53916</v>
      </c>
      <c r="I182" s="15"/>
      <c r="J182" s="17"/>
      <c r="K182" s="15"/>
      <c r="L182" s="16" t="s">
        <v>420</v>
      </c>
      <c r="M182" s="16">
        <v>6.9</v>
      </c>
      <c r="N182" s="15"/>
      <c r="O182" s="15"/>
    </row>
    <row r="183" spans="1:15" ht="12.75">
      <c r="A183" s="15" t="s">
        <v>192</v>
      </c>
      <c r="B183" s="15">
        <v>6719.4</v>
      </c>
      <c r="C183" s="16"/>
      <c r="D183" s="17"/>
      <c r="E183" s="15"/>
      <c r="F183" s="15"/>
      <c r="G183" s="16" t="s">
        <v>421</v>
      </c>
      <c r="H183" s="52">
        <v>54027</v>
      </c>
      <c r="I183" s="15"/>
      <c r="J183" s="17"/>
      <c r="K183" s="15"/>
      <c r="L183" s="16" t="s">
        <v>421</v>
      </c>
      <c r="M183" s="16">
        <v>7</v>
      </c>
      <c r="N183" s="15"/>
      <c r="O183" s="15"/>
    </row>
    <row r="184" spans="1:15" ht="12.75">
      <c r="A184" s="15" t="s">
        <v>193</v>
      </c>
      <c r="B184" s="15">
        <v>6664.2</v>
      </c>
      <c r="C184" s="16"/>
      <c r="D184" s="17"/>
      <c r="E184" s="15"/>
      <c r="F184" s="15"/>
      <c r="G184" s="16" t="s">
        <v>422</v>
      </c>
      <c r="H184" s="52">
        <v>54222</v>
      </c>
      <c r="I184" s="15"/>
      <c r="J184" s="17"/>
      <c r="K184" s="15"/>
      <c r="L184" s="16" t="s">
        <v>422</v>
      </c>
      <c r="M184" s="16">
        <v>6.6</v>
      </c>
      <c r="N184" s="15"/>
      <c r="O184" s="15"/>
    </row>
    <row r="185" spans="1:15" ht="12.75">
      <c r="A185" s="15" t="s">
        <v>194</v>
      </c>
      <c r="B185" s="15">
        <v>6631.4</v>
      </c>
      <c r="C185" s="16" t="s">
        <v>27</v>
      </c>
      <c r="D185" s="20">
        <f>((B185/B182)-1)*100</f>
        <v>-1.4899653876435437</v>
      </c>
      <c r="E185" s="15"/>
      <c r="F185" s="15"/>
      <c r="G185" s="16" t="s">
        <v>423</v>
      </c>
      <c r="H185" s="52">
        <v>54285</v>
      </c>
      <c r="I185" s="15"/>
      <c r="J185" s="17"/>
      <c r="K185" s="15"/>
      <c r="L185" s="16" t="s">
        <v>423</v>
      </c>
      <c r="M185" s="16">
        <v>6.7</v>
      </c>
      <c r="N185" s="15"/>
      <c r="O185" s="15"/>
    </row>
    <row r="186" spans="1:15" ht="12.75">
      <c r="A186" s="15" t="s">
        <v>195</v>
      </c>
      <c r="B186" s="15">
        <v>6668.5</v>
      </c>
      <c r="C186" s="16"/>
      <c r="D186" s="17"/>
      <c r="E186" s="15"/>
      <c r="F186" s="15"/>
      <c r="G186" s="16" t="s">
        <v>424</v>
      </c>
      <c r="H186" s="52">
        <v>54376</v>
      </c>
      <c r="I186" s="15"/>
      <c r="J186" s="17"/>
      <c r="K186" s="15"/>
      <c r="L186" s="16" t="s">
        <v>424</v>
      </c>
      <c r="M186" s="16">
        <v>6.5</v>
      </c>
      <c r="N186" s="15"/>
      <c r="O186" s="15"/>
    </row>
    <row r="187" spans="1:15" ht="12.75">
      <c r="A187" s="15" t="s">
        <v>196</v>
      </c>
      <c r="B187" s="15">
        <v>6684.9</v>
      </c>
      <c r="C187" s="16"/>
      <c r="D187" s="17"/>
      <c r="E187" s="15"/>
      <c r="F187" s="15"/>
      <c r="G187" s="16" t="s">
        <v>425</v>
      </c>
      <c r="H187" s="52">
        <v>54622</v>
      </c>
      <c r="I187" s="15"/>
      <c r="J187" s="17"/>
      <c r="K187" s="15"/>
      <c r="L187" s="16" t="s">
        <v>425</v>
      </c>
      <c r="M187" s="16">
        <v>6.1</v>
      </c>
      <c r="N187" s="15"/>
      <c r="O187" s="15"/>
    </row>
    <row r="188" spans="1:15" ht="12.75">
      <c r="A188" s="15" t="s">
        <v>197</v>
      </c>
      <c r="B188" s="15">
        <v>6720.9</v>
      </c>
      <c r="C188" s="16"/>
      <c r="D188" s="17"/>
      <c r="E188" s="15"/>
      <c r="F188" s="15"/>
      <c r="G188" s="16" t="s">
        <v>426</v>
      </c>
      <c r="H188" s="52">
        <v>54744</v>
      </c>
      <c r="I188" s="15"/>
      <c r="J188" s="17"/>
      <c r="K188" s="15"/>
      <c r="L188" s="16" t="s">
        <v>426</v>
      </c>
      <c r="M188" s="16">
        <v>6</v>
      </c>
      <c r="N188" s="15"/>
      <c r="O188" s="15"/>
    </row>
    <row r="189" spans="1:15" ht="12.75">
      <c r="A189" s="15" t="s">
        <v>198</v>
      </c>
      <c r="B189" s="15">
        <v>6783.3</v>
      </c>
      <c r="C189" s="16"/>
      <c r="D189" s="17"/>
      <c r="E189" s="15"/>
      <c r="F189" s="15"/>
      <c r="G189" s="16" t="s">
        <v>427</v>
      </c>
      <c r="H189" s="52">
        <v>54709</v>
      </c>
      <c r="I189" s="15"/>
      <c r="J189" s="17"/>
      <c r="K189" s="15"/>
      <c r="L189" s="16" t="s">
        <v>427</v>
      </c>
      <c r="M189" s="16">
        <v>5.8</v>
      </c>
      <c r="N189" s="15"/>
      <c r="O189" s="15"/>
    </row>
    <row r="190" spans="1:15" ht="12.75">
      <c r="A190" s="15" t="s">
        <v>199</v>
      </c>
      <c r="B190" s="15">
        <v>6846.8</v>
      </c>
      <c r="C190" s="16"/>
      <c r="D190" s="17"/>
      <c r="E190" s="15"/>
      <c r="F190" s="15"/>
      <c r="G190" s="16" t="s">
        <v>428</v>
      </c>
      <c r="H190" s="52">
        <v>55018</v>
      </c>
      <c r="I190" s="15"/>
      <c r="J190" s="17"/>
      <c r="K190" s="15"/>
      <c r="L190" s="16" t="s">
        <v>428</v>
      </c>
      <c r="M190" s="16">
        <v>5.5</v>
      </c>
      <c r="N190" s="15"/>
      <c r="O190" s="15"/>
    </row>
    <row r="191" spans="1:15" ht="12.75">
      <c r="A191" s="15" t="s">
        <v>200</v>
      </c>
      <c r="B191" s="15">
        <v>6899.7</v>
      </c>
      <c r="C191" s="16"/>
      <c r="D191" s="17"/>
      <c r="E191" s="15"/>
      <c r="F191" s="15"/>
      <c r="G191" s="16" t="s">
        <v>429</v>
      </c>
      <c r="H191" s="52">
        <v>55107</v>
      </c>
      <c r="I191" s="15"/>
      <c r="J191" s="17"/>
      <c r="K191" s="15"/>
      <c r="L191" s="16" t="s">
        <v>429</v>
      </c>
      <c r="M191" s="16">
        <v>5.6</v>
      </c>
      <c r="N191" s="15"/>
      <c r="O191" s="15"/>
    </row>
    <row r="192" spans="1:15" ht="12.75">
      <c r="A192" s="15" t="s">
        <v>201</v>
      </c>
      <c r="B192" s="15">
        <v>6990.6</v>
      </c>
      <c r="C192" s="16"/>
      <c r="D192" s="17"/>
      <c r="E192" s="15"/>
      <c r="F192" s="15"/>
      <c r="G192" s="16" t="s">
        <v>430</v>
      </c>
      <c r="H192" s="52">
        <v>55459</v>
      </c>
      <c r="I192" s="15"/>
      <c r="J192" s="17"/>
      <c r="K192" s="15"/>
      <c r="L192" s="16" t="s">
        <v>430</v>
      </c>
      <c r="M192" s="16">
        <v>5.6</v>
      </c>
      <c r="N192" s="15"/>
      <c r="O192" s="15"/>
    </row>
    <row r="193" spans="1:15" ht="12.75">
      <c r="A193" s="15" t="s">
        <v>202</v>
      </c>
      <c r="B193" s="15">
        <v>6988.7</v>
      </c>
      <c r="C193" s="16"/>
      <c r="D193" s="17"/>
      <c r="E193" s="15"/>
      <c r="F193" s="15"/>
      <c r="G193" s="16" t="s">
        <v>431</v>
      </c>
      <c r="H193" s="52">
        <v>55514</v>
      </c>
      <c r="I193" s="15"/>
      <c r="J193" s="17"/>
      <c r="K193" s="15"/>
      <c r="L193" s="16" t="s">
        <v>431</v>
      </c>
      <c r="M193" s="16">
        <v>5.5</v>
      </c>
      <c r="N193" s="15"/>
      <c r="O193" s="15"/>
    </row>
    <row r="194" spans="1:15" ht="12.75">
      <c r="A194" s="15" t="s">
        <v>203</v>
      </c>
      <c r="B194" s="15">
        <v>7031.2</v>
      </c>
      <c r="C194" s="16"/>
      <c r="D194" s="17"/>
      <c r="E194" s="15"/>
      <c r="F194" s="15"/>
      <c r="G194" s="16" t="s">
        <v>432</v>
      </c>
      <c r="H194" s="52">
        <v>55561</v>
      </c>
      <c r="I194" s="15"/>
      <c r="J194" s="17"/>
      <c r="K194" s="15"/>
      <c r="L194" s="16" t="s">
        <v>432</v>
      </c>
      <c r="M194" s="16">
        <v>5.5</v>
      </c>
      <c r="N194" s="15"/>
      <c r="O194" s="15"/>
    </row>
    <row r="195" spans="1:15" ht="12.75">
      <c r="A195" s="15" t="s">
        <v>204</v>
      </c>
      <c r="B195" s="15">
        <v>7062</v>
      </c>
      <c r="C195" s="16"/>
      <c r="D195" s="17"/>
      <c r="E195" s="15"/>
      <c r="F195" s="15"/>
      <c r="G195" s="16" t="s">
        <v>433</v>
      </c>
      <c r="H195" s="52">
        <v>55643</v>
      </c>
      <c r="I195" s="15"/>
      <c r="J195" s="17"/>
      <c r="K195" s="15"/>
      <c r="L195" s="16" t="s">
        <v>433</v>
      </c>
      <c r="M195" s="16">
        <v>5.4</v>
      </c>
      <c r="N195" s="15"/>
      <c r="O195" s="15"/>
    </row>
    <row r="196" spans="1:15" ht="12.75">
      <c r="A196" s="15" t="s">
        <v>205</v>
      </c>
      <c r="B196" s="15">
        <v>7168.7</v>
      </c>
      <c r="C196" s="16"/>
      <c r="D196" s="17"/>
      <c r="E196" s="15"/>
      <c r="F196" s="15"/>
      <c r="G196" s="16" t="s">
        <v>434</v>
      </c>
      <c r="H196" s="52">
        <v>55778</v>
      </c>
      <c r="I196" s="15"/>
      <c r="J196" s="17"/>
      <c r="K196" s="15"/>
      <c r="L196" s="16" t="s">
        <v>434</v>
      </c>
      <c r="M196" s="16">
        <v>5.7</v>
      </c>
      <c r="N196" s="15"/>
      <c r="O196" s="15"/>
    </row>
    <row r="197" spans="1:15" ht="12.75">
      <c r="A197" s="15" t="s">
        <v>206</v>
      </c>
      <c r="B197" s="15">
        <v>7229.4</v>
      </c>
      <c r="C197" s="16"/>
      <c r="D197" s="17"/>
      <c r="E197" s="15"/>
      <c r="F197" s="15"/>
      <c r="G197" s="16" t="s">
        <v>435</v>
      </c>
      <c r="H197" s="52">
        <v>55849</v>
      </c>
      <c r="I197" s="15"/>
      <c r="J197" s="17"/>
      <c r="K197" s="15"/>
      <c r="L197" s="16" t="s">
        <v>435</v>
      </c>
      <c r="M197" s="16">
        <v>5.6</v>
      </c>
      <c r="N197" s="15"/>
      <c r="O197" s="15"/>
    </row>
    <row r="198" spans="1:15" ht="12.75">
      <c r="A198" s="15" t="s">
        <v>207</v>
      </c>
      <c r="B198" s="15">
        <v>7330.2</v>
      </c>
      <c r="C198" s="16"/>
      <c r="D198" s="17"/>
      <c r="E198" s="15"/>
      <c r="F198" s="15"/>
      <c r="G198" s="16" t="s">
        <v>436</v>
      </c>
      <c r="H198" s="52">
        <v>55912</v>
      </c>
      <c r="I198" s="15"/>
      <c r="J198" s="17"/>
      <c r="K198" s="15"/>
      <c r="L198" s="16" t="s">
        <v>436</v>
      </c>
      <c r="M198" s="16">
        <v>5.4</v>
      </c>
      <c r="N198" s="15"/>
      <c r="O198" s="15"/>
    </row>
    <row r="199" spans="1:15" ht="12.75">
      <c r="A199" s="15" t="s">
        <v>208</v>
      </c>
      <c r="B199" s="15">
        <v>7370.2</v>
      </c>
      <c r="C199" s="16"/>
      <c r="D199" s="17"/>
      <c r="E199" s="15"/>
      <c r="F199" s="15"/>
      <c r="G199" s="16" t="s">
        <v>437</v>
      </c>
      <c r="H199" s="52">
        <v>55936</v>
      </c>
      <c r="I199" s="15"/>
      <c r="J199" s="17"/>
      <c r="K199" s="15"/>
      <c r="L199" s="16" t="s">
        <v>437</v>
      </c>
      <c r="M199" s="16">
        <v>5.7</v>
      </c>
      <c r="N199" s="15"/>
      <c r="O199" s="15"/>
    </row>
    <row r="200" spans="1:15" ht="12.75">
      <c r="A200" s="15" t="s">
        <v>209</v>
      </c>
      <c r="B200" s="15">
        <v>7461.1</v>
      </c>
      <c r="C200" s="16"/>
      <c r="D200" s="17"/>
      <c r="E200" s="15"/>
      <c r="F200" s="15"/>
      <c r="G200" s="16" t="s">
        <v>438</v>
      </c>
      <c r="H200" s="52">
        <v>55918</v>
      </c>
      <c r="I200" s="15"/>
      <c r="J200" s="17"/>
      <c r="K200" s="15"/>
      <c r="L200" s="16" t="s">
        <v>438</v>
      </c>
      <c r="M200" s="16">
        <v>5.5</v>
      </c>
      <c r="N200" s="15"/>
      <c r="O200" s="15"/>
    </row>
    <row r="201" spans="1:15" ht="12.75">
      <c r="A201" s="15" t="s">
        <v>210</v>
      </c>
      <c r="B201" s="15">
        <v>7488.7</v>
      </c>
      <c r="C201" s="16"/>
      <c r="D201" s="17"/>
      <c r="E201" s="15"/>
      <c r="F201" s="15"/>
      <c r="G201" s="16" t="s">
        <v>439</v>
      </c>
      <c r="H201" s="52">
        <v>55935</v>
      </c>
      <c r="I201" s="15"/>
      <c r="J201" s="17"/>
      <c r="K201" s="15"/>
      <c r="L201" s="16" t="s">
        <v>439</v>
      </c>
      <c r="M201" s="16">
        <v>5.7</v>
      </c>
      <c r="N201" s="15"/>
      <c r="O201" s="15"/>
    </row>
    <row r="202" spans="1:15" ht="12.75">
      <c r="A202" s="15" t="s">
        <v>211</v>
      </c>
      <c r="B202" s="15">
        <v>7503.3</v>
      </c>
      <c r="C202" s="16"/>
      <c r="D202" s="17"/>
      <c r="E202" s="15"/>
      <c r="F202" s="15"/>
      <c r="G202" s="16" t="s">
        <v>440</v>
      </c>
      <c r="H202" s="52">
        <v>56055</v>
      </c>
      <c r="I202" s="15"/>
      <c r="J202" s="17"/>
      <c r="K202" s="15"/>
      <c r="L202" s="16" t="s">
        <v>440</v>
      </c>
      <c r="M202" s="16">
        <v>5.9</v>
      </c>
      <c r="N202" s="15"/>
      <c r="O202" s="15"/>
    </row>
    <row r="203" spans="1:15" ht="12.75">
      <c r="A203" s="15" t="s">
        <v>212</v>
      </c>
      <c r="B203" s="15">
        <v>7561.4</v>
      </c>
      <c r="C203" s="16"/>
      <c r="D203" s="17"/>
      <c r="E203" s="15"/>
      <c r="F203" s="15"/>
      <c r="G203" s="16" t="s">
        <v>441</v>
      </c>
      <c r="H203" s="52">
        <v>56153</v>
      </c>
      <c r="I203" s="15"/>
      <c r="J203" s="17"/>
      <c r="K203" s="15"/>
      <c r="L203" s="16" t="s">
        <v>441</v>
      </c>
      <c r="M203" s="16">
        <v>5.7</v>
      </c>
      <c r="N203" s="15"/>
      <c r="O203" s="15"/>
    </row>
    <row r="204" spans="1:15" ht="12.75">
      <c r="A204" s="15" t="s">
        <v>213</v>
      </c>
      <c r="B204" s="15">
        <v>7621.9</v>
      </c>
      <c r="C204" s="16"/>
      <c r="D204" s="17"/>
      <c r="E204" s="15"/>
      <c r="F204" s="15"/>
      <c r="G204" s="16" t="s">
        <v>442</v>
      </c>
      <c r="H204" s="52">
        <v>56454</v>
      </c>
      <c r="I204" s="15"/>
      <c r="J204" s="17"/>
      <c r="K204" s="15"/>
      <c r="L204" s="16" t="s">
        <v>442</v>
      </c>
      <c r="M204" s="16">
        <v>5.7</v>
      </c>
      <c r="N204" s="15"/>
      <c r="O204" s="15"/>
    </row>
    <row r="205" spans="1:15" ht="12.75">
      <c r="A205" s="15" t="s">
        <v>214</v>
      </c>
      <c r="B205" s="15">
        <v>7676.4</v>
      </c>
      <c r="C205" s="16"/>
      <c r="D205" s="17"/>
      <c r="E205" s="15"/>
      <c r="F205" s="15"/>
      <c r="G205" s="16" t="s">
        <v>443</v>
      </c>
      <c r="H205" s="52">
        <v>56513</v>
      </c>
      <c r="I205" s="15"/>
      <c r="J205" s="17"/>
      <c r="K205" s="15"/>
      <c r="L205" s="16" t="s">
        <v>443</v>
      </c>
      <c r="M205" s="16">
        <v>5.9</v>
      </c>
      <c r="N205" s="15"/>
      <c r="O205" s="15"/>
    </row>
    <row r="206" spans="1:15" ht="12.75">
      <c r="A206" s="15" t="s">
        <v>215</v>
      </c>
      <c r="B206" s="15">
        <v>7802.9</v>
      </c>
      <c r="C206" s="16"/>
      <c r="D206" s="17"/>
      <c r="E206" s="15"/>
      <c r="F206" s="15"/>
      <c r="G206" s="16" t="s">
        <v>444</v>
      </c>
      <c r="H206" s="52">
        <v>56563</v>
      </c>
      <c r="I206" s="15"/>
      <c r="J206" s="17"/>
      <c r="K206" s="15"/>
      <c r="L206" s="16" t="s">
        <v>444</v>
      </c>
      <c r="M206" s="16">
        <v>5.6</v>
      </c>
      <c r="N206" s="15"/>
      <c r="O206" s="15"/>
    </row>
    <row r="207" spans="1:15" ht="12.75">
      <c r="A207" s="15" t="s">
        <v>216</v>
      </c>
      <c r="B207" s="15">
        <v>7841.9</v>
      </c>
      <c r="C207" s="16"/>
      <c r="D207" s="17"/>
      <c r="E207" s="15"/>
      <c r="F207" s="15"/>
      <c r="G207" s="16" t="s">
        <v>445</v>
      </c>
      <c r="H207" s="52">
        <v>56688</v>
      </c>
      <c r="I207" s="15"/>
      <c r="J207" s="17"/>
      <c r="K207" s="15"/>
      <c r="L207" s="16" t="s">
        <v>445</v>
      </c>
      <c r="M207" s="16">
        <v>5.6</v>
      </c>
      <c r="N207" s="15"/>
      <c r="O207" s="15"/>
    </row>
    <row r="208" spans="1:15" ht="12.75">
      <c r="A208" s="15" t="s">
        <v>217</v>
      </c>
      <c r="B208" s="15">
        <v>7931.3</v>
      </c>
      <c r="C208" s="16"/>
      <c r="D208" s="17"/>
      <c r="E208" s="15"/>
      <c r="F208" s="15"/>
      <c r="G208" s="16" t="s">
        <v>446</v>
      </c>
      <c r="H208" s="52">
        <v>56823</v>
      </c>
      <c r="I208" s="15"/>
      <c r="J208" s="17"/>
      <c r="K208" s="15"/>
      <c r="L208" s="16" t="s">
        <v>446</v>
      </c>
      <c r="M208" s="16">
        <v>5.4</v>
      </c>
      <c r="N208" s="15"/>
      <c r="O208" s="15"/>
    </row>
    <row r="209" spans="1:15" ht="12.75">
      <c r="A209" s="15" t="s">
        <v>218</v>
      </c>
      <c r="B209" s="15">
        <v>8016.4</v>
      </c>
      <c r="C209" s="16"/>
      <c r="D209" s="17"/>
      <c r="E209" s="15"/>
      <c r="F209" s="15"/>
      <c r="G209" s="16" t="s">
        <v>447</v>
      </c>
      <c r="H209" s="52">
        <v>56962</v>
      </c>
      <c r="I209" s="15"/>
      <c r="J209" s="17"/>
      <c r="K209" s="15"/>
      <c r="L209" s="16" t="s">
        <v>447</v>
      </c>
      <c r="M209" s="16">
        <v>5.5</v>
      </c>
      <c r="N209" s="15"/>
      <c r="O209" s="15"/>
    </row>
    <row r="210" spans="1:15" ht="12.75">
      <c r="A210" s="15" t="s">
        <v>219</v>
      </c>
      <c r="B210" s="15">
        <v>8131.9</v>
      </c>
      <c r="C210" s="16"/>
      <c r="D210" s="17"/>
      <c r="E210" s="15"/>
      <c r="F210" s="15"/>
      <c r="G210" s="16" t="s">
        <v>448</v>
      </c>
      <c r="H210" s="52">
        <v>57152</v>
      </c>
      <c r="I210" s="15"/>
      <c r="J210" s="17"/>
      <c r="K210" s="15"/>
      <c r="L210" s="16" t="s">
        <v>448</v>
      </c>
      <c r="M210" s="16">
        <v>5.5</v>
      </c>
      <c r="N210" s="15"/>
      <c r="O210" s="15"/>
    </row>
    <row r="211" spans="1:15" ht="12.75">
      <c r="A211" s="15" t="s">
        <v>220</v>
      </c>
      <c r="B211" s="15">
        <v>8216.6</v>
      </c>
      <c r="C211" s="16"/>
      <c r="D211" s="17"/>
      <c r="E211" s="15"/>
      <c r="F211" s="15"/>
      <c r="G211" s="16" t="s">
        <v>449</v>
      </c>
      <c r="H211" s="52">
        <v>57126</v>
      </c>
      <c r="I211" s="15"/>
      <c r="J211" s="17"/>
      <c r="K211" s="15"/>
      <c r="L211" s="16" t="s">
        <v>449</v>
      </c>
      <c r="M211" s="16">
        <v>5.7</v>
      </c>
      <c r="N211" s="15"/>
      <c r="O211" s="15"/>
    </row>
    <row r="212" spans="1:15" ht="12.75">
      <c r="A212" s="15" t="s">
        <v>221</v>
      </c>
      <c r="B212" s="15">
        <v>8272.9</v>
      </c>
      <c r="C212" s="16"/>
      <c r="D212" s="17"/>
      <c r="E212" s="15"/>
      <c r="F212" s="15"/>
      <c r="G212" s="16" t="s">
        <v>450</v>
      </c>
      <c r="H212" s="52">
        <v>57252</v>
      </c>
      <c r="I212" s="15"/>
      <c r="J212" s="17"/>
      <c r="K212" s="15"/>
      <c r="L212" s="16" t="s">
        <v>450</v>
      </c>
      <c r="M212" s="16">
        <v>5.5</v>
      </c>
      <c r="N212" s="15"/>
      <c r="O212" s="15"/>
    </row>
    <row r="213" spans="1:15" ht="12.75">
      <c r="A213" s="15" t="s">
        <v>222</v>
      </c>
      <c r="B213" s="15">
        <v>8396.3</v>
      </c>
      <c r="C213" s="16"/>
      <c r="D213" s="17"/>
      <c r="E213" s="15"/>
      <c r="F213" s="15"/>
      <c r="G213" s="16" t="s">
        <v>451</v>
      </c>
      <c r="H213" s="52">
        <v>57269</v>
      </c>
      <c r="I213" s="15"/>
      <c r="J213" s="17"/>
      <c r="K213" s="15"/>
      <c r="L213" s="16" t="s">
        <v>451</v>
      </c>
      <c r="M213" s="16">
        <v>5.6</v>
      </c>
      <c r="N213" s="15"/>
      <c r="O213" s="15"/>
    </row>
    <row r="214" spans="1:15" ht="12.75">
      <c r="A214" s="15" t="s">
        <v>223</v>
      </c>
      <c r="B214" s="15">
        <v>8442.9</v>
      </c>
      <c r="C214" s="16"/>
      <c r="D214" s="17"/>
      <c r="E214" s="15"/>
      <c r="F214" s="15"/>
      <c r="G214" s="16" t="s">
        <v>452</v>
      </c>
      <c r="H214" s="52">
        <v>57603</v>
      </c>
      <c r="I214" s="15"/>
      <c r="J214" s="17"/>
      <c r="K214" s="15"/>
      <c r="L214" s="16" t="s">
        <v>452</v>
      </c>
      <c r="M214" s="16">
        <v>5.4</v>
      </c>
      <c r="N214" s="15"/>
      <c r="O214" s="15"/>
    </row>
    <row r="215" spans="1:15" ht="12.75">
      <c r="A215" s="15" t="s">
        <v>224</v>
      </c>
      <c r="B215" s="15">
        <v>8528.5</v>
      </c>
      <c r="C215" s="16"/>
      <c r="D215" s="17"/>
      <c r="E215" s="15"/>
      <c r="F215" s="15"/>
      <c r="G215" s="16" t="s">
        <v>453</v>
      </c>
      <c r="H215" s="52">
        <v>57732</v>
      </c>
      <c r="I215" s="15"/>
      <c r="J215" s="17"/>
      <c r="K215" s="15"/>
      <c r="L215" s="16" t="s">
        <v>453</v>
      </c>
      <c r="M215" s="16">
        <v>5.4</v>
      </c>
      <c r="N215" s="15"/>
      <c r="O215" s="15"/>
    </row>
    <row r="216" spans="1:15" ht="12.75">
      <c r="A216" s="15" t="s">
        <v>225</v>
      </c>
      <c r="B216" s="15">
        <v>8667.9</v>
      </c>
      <c r="C216" s="16"/>
      <c r="D216" s="17"/>
      <c r="E216" s="15"/>
      <c r="F216" s="15"/>
      <c r="G216" s="16" t="s">
        <v>454</v>
      </c>
      <c r="H216" s="52">
        <v>57784</v>
      </c>
      <c r="I216" s="15"/>
      <c r="J216" s="17"/>
      <c r="K216" s="15"/>
      <c r="L216" s="16" t="s">
        <v>454</v>
      </c>
      <c r="M216" s="16">
        <v>5.3</v>
      </c>
      <c r="N216" s="15"/>
      <c r="O216" s="15"/>
    </row>
    <row r="217" spans="1:15" ht="12.75">
      <c r="A217" s="15" t="s">
        <v>226</v>
      </c>
      <c r="B217" s="15">
        <v>8733.2</v>
      </c>
      <c r="C217" s="16"/>
      <c r="D217" s="17"/>
      <c r="E217" s="15"/>
      <c r="F217" s="15"/>
      <c r="G217" s="16" t="s">
        <v>455</v>
      </c>
      <c r="H217" s="52">
        <v>57975</v>
      </c>
      <c r="I217" s="15"/>
      <c r="J217" s="17"/>
      <c r="K217" s="15"/>
      <c r="L217" s="16" t="s">
        <v>455</v>
      </c>
      <c r="M217" s="16">
        <v>5.1</v>
      </c>
      <c r="N217" s="15"/>
      <c r="O217" s="15"/>
    </row>
    <row r="218" spans="1:15" ht="12.75">
      <c r="A218" s="15" t="s">
        <v>227</v>
      </c>
      <c r="B218" s="15">
        <v>8775.5</v>
      </c>
      <c r="C218" s="16"/>
      <c r="D218" s="17"/>
      <c r="E218" s="15"/>
      <c r="F218" s="15"/>
      <c r="G218" s="16" t="s">
        <v>456</v>
      </c>
      <c r="H218" s="52">
        <v>58121</v>
      </c>
      <c r="I218" s="15"/>
      <c r="J218" s="17"/>
      <c r="K218" s="15"/>
      <c r="L218" s="16" t="s">
        <v>456</v>
      </c>
      <c r="M218" s="16">
        <v>5.2</v>
      </c>
      <c r="N218" s="15"/>
      <c r="O218" s="15"/>
    </row>
    <row r="219" spans="1:15" ht="12.75">
      <c r="A219" s="15" t="s">
        <v>228</v>
      </c>
      <c r="B219" s="15">
        <v>8886.9</v>
      </c>
      <c r="C219" s="16"/>
      <c r="D219" s="17"/>
      <c r="E219" s="15"/>
      <c r="F219" s="15"/>
      <c r="G219" s="16" t="s">
        <v>457</v>
      </c>
      <c r="H219" s="52">
        <v>58311</v>
      </c>
      <c r="I219" s="15"/>
      <c r="J219" s="17"/>
      <c r="K219" s="15"/>
      <c r="L219" s="16" t="s">
        <v>457</v>
      </c>
      <c r="M219" s="16">
        <v>4.9</v>
      </c>
      <c r="N219" s="15"/>
      <c r="O219" s="15"/>
    </row>
    <row r="220" spans="1:15" ht="12.75">
      <c r="A220" s="15" t="s">
        <v>229</v>
      </c>
      <c r="B220" s="15">
        <v>9040.1</v>
      </c>
      <c r="C220" s="16"/>
      <c r="D220" s="17"/>
      <c r="E220" s="15"/>
      <c r="F220" s="15"/>
      <c r="G220" s="16" t="s">
        <v>458</v>
      </c>
      <c r="H220" s="52">
        <v>58510</v>
      </c>
      <c r="I220" s="15"/>
      <c r="J220" s="17"/>
      <c r="K220" s="15"/>
      <c r="L220" s="16" t="s">
        <v>458</v>
      </c>
      <c r="M220" s="16">
        <v>5</v>
      </c>
      <c r="N220" s="15"/>
      <c r="O220" s="15"/>
    </row>
    <row r="221" spans="1:15" ht="12.75">
      <c r="A221" s="15" t="s">
        <v>230</v>
      </c>
      <c r="B221" s="15">
        <v>9097.4</v>
      </c>
      <c r="C221" s="16"/>
      <c r="D221" s="17"/>
      <c r="E221" s="15"/>
      <c r="F221" s="15"/>
      <c r="G221" s="16" t="s">
        <v>459</v>
      </c>
      <c r="H221" s="52">
        <v>58798</v>
      </c>
      <c r="I221" s="15"/>
      <c r="J221" s="17"/>
      <c r="K221" s="15"/>
      <c r="L221" s="16" t="s">
        <v>459</v>
      </c>
      <c r="M221" s="16">
        <v>5.1</v>
      </c>
      <c r="N221" s="15"/>
      <c r="O221" s="15"/>
    </row>
    <row r="222" spans="1:15" ht="12.75">
      <c r="A222" s="15" t="s">
        <v>231</v>
      </c>
      <c r="B222" s="15">
        <v>9205.7</v>
      </c>
      <c r="C222" s="16"/>
      <c r="D222" s="17"/>
      <c r="E222" s="15"/>
      <c r="F222" s="15"/>
      <c r="G222" s="16" t="s">
        <v>460</v>
      </c>
      <c r="H222" s="52">
        <v>58691</v>
      </c>
      <c r="I222" s="15"/>
      <c r="J222" s="17"/>
      <c r="K222" s="15"/>
      <c r="L222" s="16" t="s">
        <v>460</v>
      </c>
      <c r="M222" s="16">
        <v>5.1</v>
      </c>
      <c r="N222" s="15"/>
      <c r="O222" s="15"/>
    </row>
    <row r="223" spans="1:15" ht="12.75">
      <c r="A223" s="15" t="s">
        <v>232</v>
      </c>
      <c r="B223" s="15">
        <v>9218.7</v>
      </c>
      <c r="C223" s="16"/>
      <c r="D223" s="17"/>
      <c r="E223" s="15"/>
      <c r="F223" s="15"/>
      <c r="G223" s="16" t="s">
        <v>461</v>
      </c>
      <c r="H223" s="52">
        <v>59114</v>
      </c>
      <c r="I223" s="15"/>
      <c r="J223" s="17"/>
      <c r="K223" s="15"/>
      <c r="L223" s="16" t="s">
        <v>461</v>
      </c>
      <c r="M223" s="16">
        <v>4.8</v>
      </c>
      <c r="N223" s="15"/>
      <c r="O223" s="15"/>
    </row>
    <row r="224" spans="1:15" ht="12.75">
      <c r="A224" s="15" t="s">
        <v>233</v>
      </c>
      <c r="B224" s="15">
        <v>9243.8</v>
      </c>
      <c r="C224" s="16" t="s">
        <v>24</v>
      </c>
      <c r="D224" s="17"/>
      <c r="E224" s="15"/>
      <c r="F224" s="15"/>
      <c r="G224" s="16" t="s">
        <v>462</v>
      </c>
      <c r="H224" s="52">
        <v>59335</v>
      </c>
      <c r="I224" s="15"/>
      <c r="J224" s="17"/>
      <c r="K224" s="15"/>
      <c r="L224" s="16" t="s">
        <v>462</v>
      </c>
      <c r="M224" s="16">
        <v>5</v>
      </c>
      <c r="N224" s="15"/>
      <c r="O224" s="15"/>
    </row>
    <row r="225" spans="1:15" ht="12.75">
      <c r="A225" s="15" t="s">
        <v>234</v>
      </c>
      <c r="B225" s="15">
        <v>9229.9</v>
      </c>
      <c r="C225" s="16"/>
      <c r="D225" s="17"/>
      <c r="E225" s="15"/>
      <c r="F225" s="15"/>
      <c r="G225" s="16" t="s">
        <v>463</v>
      </c>
      <c r="H225" s="52">
        <v>59398</v>
      </c>
      <c r="I225" s="15"/>
      <c r="J225" s="17"/>
      <c r="K225" s="15"/>
      <c r="L225" s="16" t="s">
        <v>463</v>
      </c>
      <c r="M225" s="16">
        <v>4.9</v>
      </c>
      <c r="N225" s="15"/>
      <c r="O225" s="15"/>
    </row>
    <row r="226" spans="1:15" ht="12.75">
      <c r="A226" s="15" t="s">
        <v>235</v>
      </c>
      <c r="B226" s="15">
        <v>9193.1</v>
      </c>
      <c r="C226" s="16"/>
      <c r="D226" s="17"/>
      <c r="E226" s="15"/>
      <c r="F226" s="15"/>
      <c r="G226" s="16" t="s">
        <v>464</v>
      </c>
      <c r="H226" s="52">
        <v>59683</v>
      </c>
      <c r="I226" s="15"/>
      <c r="J226" s="17"/>
      <c r="K226" s="15"/>
      <c r="L226" s="16" t="s">
        <v>464</v>
      </c>
      <c r="M226" s="16">
        <v>5.1</v>
      </c>
      <c r="N226" s="15"/>
      <c r="O226" s="15"/>
    </row>
    <row r="227" spans="1:15" ht="12.75">
      <c r="A227" s="15" t="s">
        <v>236</v>
      </c>
      <c r="B227" s="15">
        <v>9186.4</v>
      </c>
      <c r="C227" s="16" t="s">
        <v>27</v>
      </c>
      <c r="D227" s="20">
        <f>((B227/B224)-1)*100</f>
        <v>-0.6209567493887791</v>
      </c>
      <c r="E227" s="15"/>
      <c r="F227" s="15"/>
      <c r="G227" s="16" t="s">
        <v>465</v>
      </c>
      <c r="H227" s="52">
        <v>59864</v>
      </c>
      <c r="I227" s="15"/>
      <c r="J227" s="17"/>
      <c r="K227" s="15"/>
      <c r="L227" s="16" t="s">
        <v>465</v>
      </c>
      <c r="M227" s="16">
        <v>4.7</v>
      </c>
      <c r="N227" s="15"/>
      <c r="O227" s="15"/>
    </row>
    <row r="228" spans="1:15" ht="12.75">
      <c r="A228" s="15" t="s">
        <v>237</v>
      </c>
      <c r="B228" s="15">
        <v>9248.8</v>
      </c>
      <c r="C228" s="16"/>
      <c r="D228" s="17"/>
      <c r="E228" s="15"/>
      <c r="F228" s="15"/>
      <c r="G228" s="16" t="s">
        <v>466</v>
      </c>
      <c r="H228" s="52">
        <v>60124</v>
      </c>
      <c r="I228" s="15"/>
      <c r="J228" s="17"/>
      <c r="K228" s="15"/>
      <c r="L228" s="16" t="s">
        <v>466</v>
      </c>
      <c r="M228" s="16">
        <v>4.8</v>
      </c>
      <c r="N228" s="15"/>
      <c r="O228" s="15"/>
    </row>
    <row r="229" spans="1:15" ht="12.75">
      <c r="A229" s="15" t="s">
        <v>238</v>
      </c>
      <c r="B229" s="15">
        <v>9363.2</v>
      </c>
      <c r="C229" s="16"/>
      <c r="D229" s="17"/>
      <c r="E229" s="15"/>
      <c r="F229" s="15"/>
      <c r="G229" s="16" t="s">
        <v>467</v>
      </c>
      <c r="H229" s="52">
        <v>60363</v>
      </c>
      <c r="I229" s="15"/>
      <c r="J229" s="17"/>
      <c r="K229" s="15"/>
      <c r="L229" s="16" t="s">
        <v>467</v>
      </c>
      <c r="M229" s="16">
        <v>4.6</v>
      </c>
      <c r="N229" s="15"/>
      <c r="O229" s="15"/>
    </row>
    <row r="230" spans="1:15" ht="12.75">
      <c r="A230" s="15" t="s">
        <v>239</v>
      </c>
      <c r="B230" s="15">
        <v>9387.9</v>
      </c>
      <c r="C230" s="16"/>
      <c r="D230" s="17"/>
      <c r="E230" s="15"/>
      <c r="F230" s="15"/>
      <c r="G230" s="16" t="s">
        <v>468</v>
      </c>
      <c r="H230" s="52">
        <v>60595</v>
      </c>
      <c r="I230" s="15"/>
      <c r="J230" s="17"/>
      <c r="K230" s="15"/>
      <c r="L230" s="16" t="s">
        <v>468</v>
      </c>
      <c r="M230" s="16">
        <v>4.6</v>
      </c>
      <c r="N230" s="15"/>
      <c r="O230" s="15"/>
    </row>
    <row r="231" spans="1:15" ht="12.75">
      <c r="A231" s="15"/>
      <c r="B231" s="15"/>
      <c r="C231" s="15"/>
      <c r="D231" s="17"/>
      <c r="E231" s="15"/>
      <c r="F231" s="15"/>
      <c r="G231" s="16" t="s">
        <v>469</v>
      </c>
      <c r="H231" s="52">
        <v>60860</v>
      </c>
      <c r="I231" s="15"/>
      <c r="J231" s="17"/>
      <c r="K231" s="15"/>
      <c r="L231" s="16" t="s">
        <v>469</v>
      </c>
      <c r="M231" s="16">
        <v>4.4</v>
      </c>
      <c r="N231" s="15"/>
      <c r="O231" s="15"/>
    </row>
    <row r="232" spans="1:15" ht="12.75">
      <c r="A232" s="15"/>
      <c r="B232" s="15"/>
      <c r="C232" s="15" t="s">
        <v>240</v>
      </c>
      <c r="D232" s="17"/>
      <c r="E232" s="15"/>
      <c r="F232" s="15"/>
      <c r="G232" s="16" t="s">
        <v>470</v>
      </c>
      <c r="H232" s="52">
        <v>61085</v>
      </c>
      <c r="I232" s="15"/>
      <c r="J232" s="17"/>
      <c r="K232" s="15"/>
      <c r="L232" s="16" t="s">
        <v>470</v>
      </c>
      <c r="M232" s="16">
        <v>4.4</v>
      </c>
      <c r="N232" s="15"/>
      <c r="O232" s="15"/>
    </row>
    <row r="233" spans="1:15" ht="12.75">
      <c r="A233" s="15"/>
      <c r="B233" s="15"/>
      <c r="C233" s="15" t="s">
        <v>241</v>
      </c>
      <c r="D233" s="17"/>
      <c r="E233" s="15"/>
      <c r="F233" s="15"/>
      <c r="G233" s="16" t="s">
        <v>471</v>
      </c>
      <c r="H233" s="52">
        <v>61367</v>
      </c>
      <c r="I233" s="15"/>
      <c r="J233" s="17"/>
      <c r="K233" s="15"/>
      <c r="L233" s="16" t="s">
        <v>471</v>
      </c>
      <c r="M233" s="16">
        <v>4.3</v>
      </c>
      <c r="N233" s="15"/>
      <c r="O233" s="15"/>
    </row>
    <row r="234" spans="1:15" ht="12.75">
      <c r="A234" s="15"/>
      <c r="B234" s="15"/>
      <c r="C234" s="15" t="s">
        <v>242</v>
      </c>
      <c r="D234" s="17">
        <f>AVERAGE(D151,D143,D121,D64,D53,D37,D18)</f>
        <v>-2.5913894383846676</v>
      </c>
      <c r="E234" s="15"/>
      <c r="F234" s="15"/>
      <c r="G234" s="16" t="s">
        <v>472</v>
      </c>
      <c r="H234" s="52">
        <v>61578</v>
      </c>
      <c r="I234" s="15"/>
      <c r="J234" s="17"/>
      <c r="K234" s="15"/>
      <c r="L234" s="16" t="s">
        <v>472</v>
      </c>
      <c r="M234" s="16">
        <v>4.2</v>
      </c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6" t="s">
        <v>473</v>
      </c>
      <c r="H235" s="52">
        <v>61882</v>
      </c>
      <c r="I235" s="15"/>
      <c r="J235" s="17"/>
      <c r="K235" s="15"/>
      <c r="L235" s="16" t="s">
        <v>473</v>
      </c>
      <c r="M235" s="16">
        <v>4.1</v>
      </c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6" t="s">
        <v>474</v>
      </c>
      <c r="H236" s="52">
        <v>62230</v>
      </c>
      <c r="I236" s="15"/>
      <c r="J236" s="17"/>
      <c r="K236" s="15"/>
      <c r="L236" s="16" t="s">
        <v>474</v>
      </c>
      <c r="M236" s="16">
        <v>4</v>
      </c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6" t="s">
        <v>475</v>
      </c>
      <c r="H237" s="52">
        <v>62386</v>
      </c>
      <c r="I237" s="15"/>
      <c r="J237" s="17"/>
      <c r="K237" s="15"/>
      <c r="L237" s="16" t="s">
        <v>475</v>
      </c>
      <c r="M237" s="16">
        <v>4</v>
      </c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6" t="s">
        <v>476</v>
      </c>
      <c r="H238" s="52">
        <v>62720</v>
      </c>
      <c r="I238" s="15"/>
      <c r="J238" s="17"/>
      <c r="K238" s="15"/>
      <c r="L238" s="16" t="s">
        <v>476</v>
      </c>
      <c r="M238" s="16">
        <v>3.8</v>
      </c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6" t="s">
        <v>477</v>
      </c>
      <c r="H239" s="52">
        <v>63087</v>
      </c>
      <c r="I239" s="15"/>
      <c r="J239" s="17"/>
      <c r="K239" s="15"/>
      <c r="L239" s="16" t="s">
        <v>477</v>
      </c>
      <c r="M239" s="16">
        <v>3.8</v>
      </c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6" t="s">
        <v>478</v>
      </c>
      <c r="H240" s="52">
        <v>63317</v>
      </c>
      <c r="I240" s="15"/>
      <c r="J240" s="17"/>
      <c r="K240" s="15"/>
      <c r="L240" s="16" t="s">
        <v>478</v>
      </c>
      <c r="M240" s="16">
        <v>3.8</v>
      </c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6" t="s">
        <v>479</v>
      </c>
      <c r="H241" s="52">
        <v>63560</v>
      </c>
      <c r="I241" s="15"/>
      <c r="J241" s="17"/>
      <c r="K241" s="15"/>
      <c r="L241" s="16" t="s">
        <v>479</v>
      </c>
      <c r="M241" s="16">
        <v>3.9</v>
      </c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6" t="s">
        <v>480</v>
      </c>
      <c r="H242" s="52">
        <v>63978</v>
      </c>
      <c r="I242" s="15"/>
      <c r="J242" s="17"/>
      <c r="K242" s="15"/>
      <c r="L242" s="16" t="s">
        <v>480</v>
      </c>
      <c r="M242" s="16">
        <v>3.8</v>
      </c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6" t="s">
        <v>481</v>
      </c>
      <c r="H243" s="52">
        <v>64185</v>
      </c>
      <c r="I243" s="15"/>
      <c r="J243" s="17"/>
      <c r="K243" s="15"/>
      <c r="L243" s="16" t="s">
        <v>481</v>
      </c>
      <c r="M243" s="16">
        <v>3.8</v>
      </c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6" t="s">
        <v>482</v>
      </c>
      <c r="H244" s="52">
        <v>64344</v>
      </c>
      <c r="I244" s="15"/>
      <c r="J244" s="17"/>
      <c r="K244" s="15"/>
      <c r="L244" s="16" t="s">
        <v>482</v>
      </c>
      <c r="M244" s="16">
        <v>3.8</v>
      </c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6" t="s">
        <v>483</v>
      </c>
      <c r="H245" s="52">
        <v>64433</v>
      </c>
      <c r="I245" s="15"/>
      <c r="J245" s="17"/>
      <c r="K245" s="15"/>
      <c r="L245" s="16" t="s">
        <v>483</v>
      </c>
      <c r="M245" s="16">
        <v>3.7</v>
      </c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6" t="s">
        <v>484</v>
      </c>
      <c r="H246" s="52">
        <v>64655</v>
      </c>
      <c r="I246" s="15"/>
      <c r="J246" s="17"/>
      <c r="K246" s="15"/>
      <c r="L246" s="16" t="s">
        <v>484</v>
      </c>
      <c r="M246" s="16">
        <v>3.7</v>
      </c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6" t="s">
        <v>485</v>
      </c>
      <c r="H247" s="52">
        <v>64854</v>
      </c>
      <c r="I247" s="15"/>
      <c r="J247" s="17"/>
      <c r="K247" s="15"/>
      <c r="L247" s="16" t="s">
        <v>485</v>
      </c>
      <c r="M247" s="16">
        <v>3.6</v>
      </c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6" t="s">
        <v>486</v>
      </c>
      <c r="H248" s="52">
        <v>65076</v>
      </c>
      <c r="I248" s="15"/>
      <c r="J248" s="17"/>
      <c r="K248" s="15"/>
      <c r="L248" s="16" t="s">
        <v>486</v>
      </c>
      <c r="M248" s="16">
        <v>3.8</v>
      </c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6" t="s">
        <v>487</v>
      </c>
      <c r="H249" s="52">
        <v>65215</v>
      </c>
      <c r="I249" s="15"/>
      <c r="J249" s="17"/>
      <c r="K249" s="15"/>
      <c r="L249" s="16" t="s">
        <v>487</v>
      </c>
      <c r="M249" s="16">
        <v>3.9</v>
      </c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6" t="s">
        <v>488</v>
      </c>
      <c r="H250" s="52">
        <v>65208</v>
      </c>
      <c r="I250" s="15"/>
      <c r="J250" s="17"/>
      <c r="K250" s="15"/>
      <c r="L250" s="16" t="s">
        <v>488</v>
      </c>
      <c r="M250" s="16">
        <v>3.8</v>
      </c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6" t="s">
        <v>489</v>
      </c>
      <c r="H251" s="52">
        <v>65338</v>
      </c>
      <c r="I251" s="15"/>
      <c r="J251" s="17"/>
      <c r="K251" s="15"/>
      <c r="L251" s="16" t="s">
        <v>489</v>
      </c>
      <c r="M251" s="16">
        <v>3.8</v>
      </c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6" t="s">
        <v>490</v>
      </c>
      <c r="H252" s="52">
        <v>65323</v>
      </c>
      <c r="I252" s="15"/>
      <c r="J252" s="17"/>
      <c r="K252" s="15"/>
      <c r="L252" s="16" t="s">
        <v>490</v>
      </c>
      <c r="M252" s="16">
        <v>3.8</v>
      </c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6" t="s">
        <v>491</v>
      </c>
      <c r="H253" s="52">
        <v>65478</v>
      </c>
      <c r="I253" s="15"/>
      <c r="J253" s="17"/>
      <c r="K253" s="15"/>
      <c r="L253" s="16" t="s">
        <v>491</v>
      </c>
      <c r="M253" s="16">
        <v>3.8</v>
      </c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6" t="s">
        <v>492</v>
      </c>
      <c r="H254" s="52">
        <v>65654</v>
      </c>
      <c r="I254" s="15"/>
      <c r="J254" s="17"/>
      <c r="K254" s="15"/>
      <c r="L254" s="16" t="s">
        <v>492</v>
      </c>
      <c r="M254" s="16">
        <v>3.9</v>
      </c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6" t="s">
        <v>493</v>
      </c>
      <c r="H255" s="52">
        <v>65831</v>
      </c>
      <c r="I255" s="15"/>
      <c r="J255" s="17"/>
      <c r="K255" s="15"/>
      <c r="L255" s="16" t="s">
        <v>493</v>
      </c>
      <c r="M255" s="16">
        <v>3.8</v>
      </c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6" t="s">
        <v>494</v>
      </c>
      <c r="H256" s="52">
        <v>65964</v>
      </c>
      <c r="I256" s="15"/>
      <c r="J256" s="17"/>
      <c r="K256" s="15"/>
      <c r="L256" s="16" t="s">
        <v>494</v>
      </c>
      <c r="M256" s="16">
        <v>3.8</v>
      </c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6" t="s">
        <v>495</v>
      </c>
      <c r="H257" s="52">
        <v>66089</v>
      </c>
      <c r="I257" s="15"/>
      <c r="J257" s="17"/>
      <c r="K257" s="15"/>
      <c r="L257" s="16" t="s">
        <v>495</v>
      </c>
      <c r="M257" s="16">
        <v>3.8</v>
      </c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6" t="s">
        <v>496</v>
      </c>
      <c r="H258" s="52">
        <v>66111</v>
      </c>
      <c r="I258" s="15"/>
      <c r="J258" s="17"/>
      <c r="K258" s="15"/>
      <c r="L258" s="16" t="s">
        <v>496</v>
      </c>
      <c r="M258" s="16">
        <v>4</v>
      </c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6" t="s">
        <v>497</v>
      </c>
      <c r="H259" s="52">
        <v>66591</v>
      </c>
      <c r="I259" s="15"/>
      <c r="J259" s="17"/>
      <c r="K259" s="15"/>
      <c r="L259" s="16" t="s">
        <v>497</v>
      </c>
      <c r="M259" s="16">
        <v>3.9</v>
      </c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6" t="s">
        <v>498</v>
      </c>
      <c r="H260" s="52">
        <v>66776</v>
      </c>
      <c r="I260" s="15"/>
      <c r="J260" s="17"/>
      <c r="K260" s="15"/>
      <c r="L260" s="16" t="s">
        <v>498</v>
      </c>
      <c r="M260" s="16">
        <v>3.8</v>
      </c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6" t="s">
        <v>499</v>
      </c>
      <c r="H261" s="52">
        <v>66606</v>
      </c>
      <c r="I261" s="15"/>
      <c r="J261" s="17"/>
      <c r="K261" s="15"/>
      <c r="L261" s="16" t="s">
        <v>499</v>
      </c>
      <c r="M261" s="16">
        <v>3.7</v>
      </c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6" t="s">
        <v>500</v>
      </c>
      <c r="H262" s="52">
        <v>67029</v>
      </c>
      <c r="I262" s="15"/>
      <c r="J262" s="17"/>
      <c r="K262" s="15"/>
      <c r="L262" s="16" t="s">
        <v>500</v>
      </c>
      <c r="M262" s="16">
        <v>3.8</v>
      </c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6" t="s">
        <v>501</v>
      </c>
      <c r="H263" s="52">
        <v>67132</v>
      </c>
      <c r="I263" s="15"/>
      <c r="J263" s="17"/>
      <c r="K263" s="15"/>
      <c r="L263" s="16" t="s">
        <v>501</v>
      </c>
      <c r="M263" s="16">
        <v>3.7</v>
      </c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6" t="s">
        <v>502</v>
      </c>
      <c r="H264" s="52">
        <v>67417</v>
      </c>
      <c r="I264" s="15"/>
      <c r="J264" s="17"/>
      <c r="K264" s="15"/>
      <c r="L264" s="16" t="s">
        <v>502</v>
      </c>
      <c r="M264" s="16">
        <v>3.5</v>
      </c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6" t="s">
        <v>503</v>
      </c>
      <c r="H265" s="52">
        <v>67495</v>
      </c>
      <c r="I265" s="15"/>
      <c r="J265" s="17"/>
      <c r="K265" s="15"/>
      <c r="L265" s="16" t="s">
        <v>503</v>
      </c>
      <c r="M265" s="16">
        <v>3.5</v>
      </c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6" t="s">
        <v>504</v>
      </c>
      <c r="H266" s="52">
        <v>67783</v>
      </c>
      <c r="I266" s="15"/>
      <c r="J266" s="17"/>
      <c r="K266" s="15"/>
      <c r="L266" s="16" t="s">
        <v>504</v>
      </c>
      <c r="M266" s="16">
        <v>3.7</v>
      </c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6" t="s">
        <v>505</v>
      </c>
      <c r="H267" s="52">
        <v>68003</v>
      </c>
      <c r="I267" s="15"/>
      <c r="J267" s="17"/>
      <c r="K267" s="15"/>
      <c r="L267" s="16" t="s">
        <v>505</v>
      </c>
      <c r="M267" s="16">
        <v>3.7</v>
      </c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6" t="s">
        <v>506</v>
      </c>
      <c r="H268" s="52">
        <v>68219</v>
      </c>
      <c r="I268" s="15"/>
      <c r="J268" s="17"/>
      <c r="K268" s="15"/>
      <c r="L268" s="16" t="s">
        <v>506</v>
      </c>
      <c r="M268" s="16">
        <v>3.5</v>
      </c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6" t="s">
        <v>507</v>
      </c>
      <c r="H269" s="52">
        <v>68365</v>
      </c>
      <c r="I269" s="15"/>
      <c r="J269" s="17"/>
      <c r="K269" s="15"/>
      <c r="L269" s="16" t="s">
        <v>507</v>
      </c>
      <c r="M269" s="16">
        <v>3.4</v>
      </c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6" t="s">
        <v>508</v>
      </c>
      <c r="H270" s="52">
        <v>68603</v>
      </c>
      <c r="I270" s="15"/>
      <c r="J270" s="17"/>
      <c r="K270" s="15"/>
      <c r="L270" s="16" t="s">
        <v>508</v>
      </c>
      <c r="M270" s="16">
        <v>3.4</v>
      </c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6" t="s">
        <v>509</v>
      </c>
      <c r="H271" s="52">
        <v>68855</v>
      </c>
      <c r="I271" s="15"/>
      <c r="J271" s="17"/>
      <c r="K271" s="15"/>
      <c r="L271" s="16" t="s">
        <v>509</v>
      </c>
      <c r="M271" s="16">
        <v>3.4</v>
      </c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6" t="s">
        <v>510</v>
      </c>
      <c r="H272" s="52">
        <v>69161</v>
      </c>
      <c r="I272" s="15"/>
      <c r="J272" s="17"/>
      <c r="K272" s="15"/>
      <c r="L272" s="16" t="s">
        <v>510</v>
      </c>
      <c r="M272" s="16">
        <v>3.4</v>
      </c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6" t="s">
        <v>511</v>
      </c>
      <c r="H273" s="52">
        <v>69272</v>
      </c>
      <c r="I273" s="15"/>
      <c r="J273" s="17"/>
      <c r="K273" s="15"/>
      <c r="L273" s="16" t="s">
        <v>511</v>
      </c>
      <c r="M273" s="16">
        <v>3.4</v>
      </c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6" t="s">
        <v>512</v>
      </c>
      <c r="H274" s="52">
        <v>69542</v>
      </c>
      <c r="I274" s="15"/>
      <c r="J274" s="17"/>
      <c r="K274" s="15"/>
      <c r="L274" s="16" t="s">
        <v>512</v>
      </c>
      <c r="M274" s="16">
        <v>3.4</v>
      </c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6" t="s">
        <v>513</v>
      </c>
      <c r="H275" s="52">
        <v>69791</v>
      </c>
      <c r="I275" s="15"/>
      <c r="J275" s="17"/>
      <c r="K275" s="15"/>
      <c r="L275" s="16" t="s">
        <v>513</v>
      </c>
      <c r="M275" s="16">
        <v>3.4</v>
      </c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6" t="s">
        <v>514</v>
      </c>
      <c r="H276" s="52">
        <v>69948</v>
      </c>
      <c r="I276" s="15"/>
      <c r="J276" s="17"/>
      <c r="K276" s="15"/>
      <c r="L276" s="16" t="s">
        <v>514</v>
      </c>
      <c r="M276" s="16">
        <v>3.4</v>
      </c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6" t="s">
        <v>515</v>
      </c>
      <c r="H277" s="52">
        <v>70180</v>
      </c>
      <c r="I277" s="15"/>
      <c r="J277" s="17"/>
      <c r="K277" s="15"/>
      <c r="L277" s="16" t="s">
        <v>515</v>
      </c>
      <c r="M277" s="16">
        <v>3.4</v>
      </c>
      <c r="N277" s="15" t="s">
        <v>27</v>
      </c>
      <c r="O277" s="15"/>
    </row>
    <row r="278" spans="1:15" ht="12.75">
      <c r="A278" s="15"/>
      <c r="B278" s="15"/>
      <c r="C278" s="15"/>
      <c r="D278" s="15"/>
      <c r="E278" s="15"/>
      <c r="F278" s="15"/>
      <c r="G278" s="16" t="s">
        <v>516</v>
      </c>
      <c r="H278" s="52">
        <v>70498</v>
      </c>
      <c r="I278" s="15"/>
      <c r="J278" s="17"/>
      <c r="K278" s="15"/>
      <c r="L278" s="16" t="s">
        <v>516</v>
      </c>
      <c r="M278" s="16">
        <v>3.5</v>
      </c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6" t="s">
        <v>517</v>
      </c>
      <c r="H279" s="52">
        <v>70668</v>
      </c>
      <c r="I279" s="15"/>
      <c r="J279" s="17"/>
      <c r="K279" s="15"/>
      <c r="L279" s="16" t="s">
        <v>517</v>
      </c>
      <c r="M279" s="16">
        <v>3.5</v>
      </c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6" t="s">
        <v>518</v>
      </c>
      <c r="H280" s="52">
        <v>70799</v>
      </c>
      <c r="I280" s="15"/>
      <c r="J280" s="17"/>
      <c r="K280" s="15"/>
      <c r="L280" s="16" t="s">
        <v>518</v>
      </c>
      <c r="M280" s="16">
        <v>3.5</v>
      </c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6" t="s">
        <v>519</v>
      </c>
      <c r="H281" s="52">
        <v>70833</v>
      </c>
      <c r="I281" s="15"/>
      <c r="J281" s="17"/>
      <c r="K281" s="15"/>
      <c r="L281" s="16" t="s">
        <v>519</v>
      </c>
      <c r="M281" s="16">
        <v>3.7</v>
      </c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6" t="s">
        <v>520</v>
      </c>
      <c r="H282" s="52">
        <v>70993</v>
      </c>
      <c r="I282" s="15"/>
      <c r="J282" s="17"/>
      <c r="K282" s="15"/>
      <c r="L282" s="16" t="s">
        <v>520</v>
      </c>
      <c r="M282" s="16">
        <v>3.7</v>
      </c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6" t="s">
        <v>521</v>
      </c>
      <c r="H283" s="52">
        <v>70941</v>
      </c>
      <c r="I283" s="15"/>
      <c r="J283" s="17"/>
      <c r="K283" s="15"/>
      <c r="L283" s="16" t="s">
        <v>521</v>
      </c>
      <c r="M283" s="16">
        <v>3.5</v>
      </c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6" t="s">
        <v>522</v>
      </c>
      <c r="H284" s="52">
        <v>71127</v>
      </c>
      <c r="I284" s="15"/>
      <c r="J284" s="17"/>
      <c r="K284" s="15"/>
      <c r="L284" s="16" t="s">
        <v>522</v>
      </c>
      <c r="M284" s="16">
        <v>3.5</v>
      </c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6" t="s">
        <v>523</v>
      </c>
      <c r="H285" s="52">
        <v>71018</v>
      </c>
      <c r="I285" s="15"/>
      <c r="J285" s="17"/>
      <c r="K285" s="15"/>
      <c r="L285" s="16" t="s">
        <v>523</v>
      </c>
      <c r="M285" s="16">
        <v>3.9</v>
      </c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6" t="s">
        <v>524</v>
      </c>
      <c r="H286" s="52">
        <v>71165</v>
      </c>
      <c r="I286" s="15"/>
      <c r="J286" s="17"/>
      <c r="K286" s="15"/>
      <c r="L286" s="16" t="s">
        <v>524</v>
      </c>
      <c r="M286" s="16">
        <v>4.2</v>
      </c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6" t="s">
        <v>525</v>
      </c>
      <c r="H287" s="52">
        <v>71347</v>
      </c>
      <c r="I287" s="15" t="s">
        <v>24</v>
      </c>
      <c r="J287" s="17"/>
      <c r="K287" s="15"/>
      <c r="L287" s="16" t="s">
        <v>525</v>
      </c>
      <c r="M287" s="16">
        <v>4.4</v>
      </c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6" t="s">
        <v>526</v>
      </c>
      <c r="H288" s="52">
        <v>71251</v>
      </c>
      <c r="I288" s="15"/>
      <c r="J288" s="17"/>
      <c r="K288" s="15"/>
      <c r="L288" s="16" t="s">
        <v>526</v>
      </c>
      <c r="M288" s="16">
        <v>4.6</v>
      </c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6" t="s">
        <v>527</v>
      </c>
      <c r="H289" s="52">
        <v>70993</v>
      </c>
      <c r="I289" s="15"/>
      <c r="J289" s="17"/>
      <c r="K289" s="15"/>
      <c r="L289" s="16" t="s">
        <v>527</v>
      </c>
      <c r="M289" s="16">
        <v>4.8</v>
      </c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6" t="s">
        <v>528</v>
      </c>
      <c r="H290" s="52">
        <v>70905</v>
      </c>
      <c r="I290" s="15"/>
      <c r="J290" s="17"/>
      <c r="K290" s="15"/>
      <c r="L290" s="16" t="s">
        <v>528</v>
      </c>
      <c r="M290" s="16">
        <v>4.9</v>
      </c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6" t="s">
        <v>529</v>
      </c>
      <c r="H291" s="52">
        <v>70969</v>
      </c>
      <c r="I291" s="15"/>
      <c r="J291" s="17"/>
      <c r="K291" s="15"/>
      <c r="L291" s="16" t="s">
        <v>529</v>
      </c>
      <c r="M291" s="16">
        <v>5</v>
      </c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6" t="s">
        <v>530</v>
      </c>
      <c r="H292" s="52">
        <v>70789</v>
      </c>
      <c r="I292" s="15"/>
      <c r="J292" s="17"/>
      <c r="K292" s="15"/>
      <c r="L292" s="16" t="s">
        <v>530</v>
      </c>
      <c r="M292" s="16">
        <v>5.1</v>
      </c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6" t="s">
        <v>531</v>
      </c>
      <c r="H293" s="52">
        <v>70857</v>
      </c>
      <c r="I293" s="15"/>
      <c r="J293" s="17"/>
      <c r="K293" s="15"/>
      <c r="L293" s="16" t="s">
        <v>531</v>
      </c>
      <c r="M293" s="16">
        <v>5.4</v>
      </c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6" t="s">
        <v>532</v>
      </c>
      <c r="H294" s="52">
        <v>70416</v>
      </c>
      <c r="I294" s="15"/>
      <c r="J294" s="17"/>
      <c r="K294" s="15"/>
      <c r="L294" s="16" t="s">
        <v>532</v>
      </c>
      <c r="M294" s="16">
        <v>5.5</v>
      </c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6" t="s">
        <v>533</v>
      </c>
      <c r="H295" s="52">
        <v>70296</v>
      </c>
      <c r="I295" s="15" t="s">
        <v>27</v>
      </c>
      <c r="J295" s="20">
        <f>((H295/H287)-1)*100</f>
        <v>-1.47308225994085</v>
      </c>
      <c r="K295" s="15"/>
      <c r="L295" s="16" t="s">
        <v>533</v>
      </c>
      <c r="M295" s="16">
        <v>5.9</v>
      </c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6" t="s">
        <v>534</v>
      </c>
      <c r="H296" s="52">
        <v>70666</v>
      </c>
      <c r="I296" s="15"/>
      <c r="J296" s="17"/>
      <c r="K296" s="15"/>
      <c r="L296" s="16" t="s">
        <v>534</v>
      </c>
      <c r="M296" s="16">
        <v>6.1</v>
      </c>
      <c r="N296" s="15" t="s">
        <v>24</v>
      </c>
      <c r="O296" s="37">
        <f>M296-M277</f>
        <v>2.6999999999999997</v>
      </c>
    </row>
    <row r="297" spans="1:15" ht="12.75">
      <c r="A297" s="15"/>
      <c r="B297" s="15"/>
      <c r="C297" s="15"/>
      <c r="D297" s="15"/>
      <c r="E297" s="15"/>
      <c r="F297" s="15"/>
      <c r="G297" s="16" t="s">
        <v>535</v>
      </c>
      <c r="H297" s="52">
        <v>70718</v>
      </c>
      <c r="I297" s="15"/>
      <c r="J297" s="17"/>
      <c r="K297" s="15"/>
      <c r="L297" s="16" t="s">
        <v>535</v>
      </c>
      <c r="M297" s="16">
        <v>5.9</v>
      </c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6" t="s">
        <v>536</v>
      </c>
      <c r="H298" s="52">
        <v>70657</v>
      </c>
      <c r="I298" s="15"/>
      <c r="J298" s="17"/>
      <c r="K298" s="15"/>
      <c r="L298" s="16" t="s">
        <v>536</v>
      </c>
      <c r="M298" s="16">
        <v>5.9</v>
      </c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6" t="s">
        <v>537</v>
      </c>
      <c r="H299" s="52">
        <v>70746</v>
      </c>
      <c r="I299" s="15"/>
      <c r="J299" s="17"/>
      <c r="K299" s="15"/>
      <c r="L299" s="16" t="s">
        <v>537</v>
      </c>
      <c r="M299" s="16">
        <v>6</v>
      </c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6" t="s">
        <v>538</v>
      </c>
      <c r="H300" s="52">
        <v>70936</v>
      </c>
      <c r="I300" s="15"/>
      <c r="J300" s="17"/>
      <c r="K300" s="15"/>
      <c r="L300" s="16" t="s">
        <v>538</v>
      </c>
      <c r="M300" s="16">
        <v>5.9</v>
      </c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6" t="s">
        <v>539</v>
      </c>
      <c r="H301" s="52">
        <v>71129</v>
      </c>
      <c r="I301" s="15"/>
      <c r="J301" s="17"/>
      <c r="K301" s="15"/>
      <c r="L301" s="16" t="s">
        <v>539</v>
      </c>
      <c r="M301" s="16">
        <v>5.9</v>
      </c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6" t="s">
        <v>540</v>
      </c>
      <c r="H302" s="52">
        <v>71163</v>
      </c>
      <c r="I302" s="15"/>
      <c r="J302" s="17"/>
      <c r="K302" s="15"/>
      <c r="L302" s="16" t="s">
        <v>540</v>
      </c>
      <c r="M302" s="16">
        <v>5.9</v>
      </c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6" t="s">
        <v>541</v>
      </c>
      <c r="H303" s="52">
        <v>71219</v>
      </c>
      <c r="I303" s="15"/>
      <c r="J303" s="17"/>
      <c r="K303" s="15"/>
      <c r="L303" s="16" t="s">
        <v>541</v>
      </c>
      <c r="M303" s="16">
        <v>6</v>
      </c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6" t="s">
        <v>542</v>
      </c>
      <c r="H304" s="52">
        <v>71220</v>
      </c>
      <c r="I304" s="15"/>
      <c r="J304" s="17"/>
      <c r="K304" s="15"/>
      <c r="L304" s="16" t="s">
        <v>542</v>
      </c>
      <c r="M304" s="16">
        <v>6.1</v>
      </c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6" t="s">
        <v>543</v>
      </c>
      <c r="H305" s="52">
        <v>71527</v>
      </c>
      <c r="I305" s="15"/>
      <c r="J305" s="17"/>
      <c r="K305" s="15"/>
      <c r="L305" s="16" t="s">
        <v>543</v>
      </c>
      <c r="M305" s="16">
        <v>6</v>
      </c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6" t="s">
        <v>544</v>
      </c>
      <c r="H306" s="52">
        <v>71532</v>
      </c>
      <c r="I306" s="15"/>
      <c r="J306" s="17"/>
      <c r="K306" s="15"/>
      <c r="L306" s="16" t="s">
        <v>544</v>
      </c>
      <c r="M306" s="16">
        <v>5.8</v>
      </c>
      <c r="N306" s="15"/>
      <c r="O306" s="15"/>
    </row>
    <row r="307" spans="1:15" ht="12.75">
      <c r="A307" s="15"/>
      <c r="B307" s="15"/>
      <c r="C307" s="15"/>
      <c r="D307" s="15"/>
      <c r="E307" s="15"/>
      <c r="F307" s="15"/>
      <c r="G307" s="16" t="s">
        <v>545</v>
      </c>
      <c r="H307" s="52">
        <v>71734</v>
      </c>
      <c r="I307" s="15"/>
      <c r="J307" s="17"/>
      <c r="K307" s="15"/>
      <c r="L307" s="16" t="s">
        <v>545</v>
      </c>
      <c r="M307" s="16">
        <v>6</v>
      </c>
      <c r="N307" s="15"/>
      <c r="O307" s="15"/>
    </row>
    <row r="308" spans="1:15" ht="12.75">
      <c r="A308" s="15"/>
      <c r="B308" s="15"/>
      <c r="C308" s="15"/>
      <c r="D308" s="15"/>
      <c r="E308" s="15"/>
      <c r="F308" s="15"/>
      <c r="G308" s="16" t="s">
        <v>546</v>
      </c>
      <c r="H308" s="52">
        <v>71996</v>
      </c>
      <c r="I308" s="15"/>
      <c r="J308" s="17"/>
      <c r="K308" s="15"/>
      <c r="L308" s="16" t="s">
        <v>546</v>
      </c>
      <c r="M308" s="16">
        <v>6</v>
      </c>
      <c r="N308" s="15"/>
      <c r="O308" s="15"/>
    </row>
    <row r="309" spans="1:15" ht="12.75">
      <c r="A309" s="15"/>
      <c r="B309" s="15"/>
      <c r="C309" s="15"/>
      <c r="D309" s="15"/>
      <c r="E309" s="15"/>
      <c r="F309" s="15"/>
      <c r="G309" s="16" t="s">
        <v>547</v>
      </c>
      <c r="H309" s="52">
        <v>72303</v>
      </c>
      <c r="I309" s="15"/>
      <c r="J309" s="17"/>
      <c r="K309" s="15"/>
      <c r="L309" s="16" t="s">
        <v>547</v>
      </c>
      <c r="M309" s="16">
        <v>5.8</v>
      </c>
      <c r="N309" s="15"/>
      <c r="O309" s="15"/>
    </row>
    <row r="310" spans="1:15" ht="12.75">
      <c r="A310" s="15"/>
      <c r="B310" s="15"/>
      <c r="C310" s="15"/>
      <c r="D310" s="15"/>
      <c r="E310" s="15"/>
      <c r="F310" s="15"/>
      <c r="G310" s="16" t="s">
        <v>548</v>
      </c>
      <c r="H310" s="52">
        <v>72525</v>
      </c>
      <c r="I310" s="15"/>
      <c r="J310" s="17"/>
      <c r="K310" s="15"/>
      <c r="L310" s="16" t="s">
        <v>548</v>
      </c>
      <c r="M310" s="16">
        <v>5.7</v>
      </c>
      <c r="N310" s="15"/>
      <c r="O310" s="15"/>
    </row>
    <row r="311" spans="1:15" ht="12.75">
      <c r="A311" s="15"/>
      <c r="B311" s="15"/>
      <c r="C311" s="15"/>
      <c r="D311" s="15"/>
      <c r="E311" s="15"/>
      <c r="F311" s="15"/>
      <c r="G311" s="16" t="s">
        <v>549</v>
      </c>
      <c r="H311" s="52">
        <v>72808</v>
      </c>
      <c r="I311" s="15"/>
      <c r="J311" s="17"/>
      <c r="K311" s="15"/>
      <c r="L311" s="16" t="s">
        <v>549</v>
      </c>
      <c r="M311" s="16">
        <v>5.8</v>
      </c>
      <c r="N311" s="15"/>
      <c r="O311" s="15"/>
    </row>
    <row r="312" spans="1:15" ht="12.75">
      <c r="A312" s="15"/>
      <c r="B312" s="15"/>
      <c r="C312" s="15"/>
      <c r="D312" s="15"/>
      <c r="E312" s="15"/>
      <c r="F312" s="15"/>
      <c r="G312" s="16" t="s">
        <v>550</v>
      </c>
      <c r="H312" s="52">
        <v>73061</v>
      </c>
      <c r="I312" s="15"/>
      <c r="J312" s="17"/>
      <c r="K312" s="15"/>
      <c r="L312" s="16" t="s">
        <v>550</v>
      </c>
      <c r="M312" s="16">
        <v>5.7</v>
      </c>
      <c r="N312" s="15"/>
      <c r="O312" s="15"/>
    </row>
    <row r="313" spans="1:15" ht="12.75">
      <c r="A313" s="15"/>
      <c r="B313" s="15"/>
      <c r="C313" s="15"/>
      <c r="D313" s="15"/>
      <c r="E313" s="15"/>
      <c r="F313" s="15"/>
      <c r="G313" s="16" t="s">
        <v>551</v>
      </c>
      <c r="H313" s="52">
        <v>73341</v>
      </c>
      <c r="I313" s="15"/>
      <c r="J313" s="17"/>
      <c r="K313" s="15"/>
      <c r="L313" s="16" t="s">
        <v>551</v>
      </c>
      <c r="M313" s="16">
        <v>5.7</v>
      </c>
      <c r="N313" s="15"/>
      <c r="O313" s="15"/>
    </row>
    <row r="314" spans="1:15" ht="12.75">
      <c r="A314" s="15"/>
      <c r="B314" s="15"/>
      <c r="C314" s="15"/>
      <c r="D314" s="15"/>
      <c r="E314" s="15"/>
      <c r="F314" s="15"/>
      <c r="G314" s="16" t="s">
        <v>552</v>
      </c>
      <c r="H314" s="52">
        <v>73643</v>
      </c>
      <c r="I314" s="15"/>
      <c r="J314" s="17"/>
      <c r="K314" s="15"/>
      <c r="L314" s="16" t="s">
        <v>552</v>
      </c>
      <c r="M314" s="16">
        <v>5.7</v>
      </c>
      <c r="N314" s="15"/>
      <c r="O314" s="15"/>
    </row>
    <row r="315" spans="1:15" ht="12.75">
      <c r="A315" s="15"/>
      <c r="B315" s="15"/>
      <c r="C315" s="15"/>
      <c r="D315" s="15"/>
      <c r="E315" s="15"/>
      <c r="F315" s="15"/>
      <c r="G315" s="16" t="s">
        <v>553</v>
      </c>
      <c r="H315" s="52">
        <v>73636</v>
      </c>
      <c r="I315" s="15"/>
      <c r="J315" s="17"/>
      <c r="K315" s="15"/>
      <c r="L315" s="16" t="s">
        <v>553</v>
      </c>
      <c r="M315" s="16">
        <v>5.6</v>
      </c>
      <c r="N315" s="15"/>
      <c r="O315" s="15"/>
    </row>
    <row r="316" spans="1:15" ht="12.75">
      <c r="A316" s="15"/>
      <c r="B316" s="15"/>
      <c r="C316" s="15"/>
      <c r="D316" s="15"/>
      <c r="E316" s="15"/>
      <c r="F316" s="15"/>
      <c r="G316" s="16" t="s">
        <v>554</v>
      </c>
      <c r="H316" s="52">
        <v>73929</v>
      </c>
      <c r="I316" s="15"/>
      <c r="J316" s="17"/>
      <c r="K316" s="15"/>
      <c r="L316" s="16" t="s">
        <v>554</v>
      </c>
      <c r="M316" s="16">
        <v>5.6</v>
      </c>
      <c r="N316" s="15"/>
      <c r="O316" s="15"/>
    </row>
    <row r="317" spans="1:15" ht="12.75">
      <c r="A317" s="15"/>
      <c r="B317" s="15"/>
      <c r="C317" s="15"/>
      <c r="D317" s="15"/>
      <c r="E317" s="15"/>
      <c r="F317" s="15"/>
      <c r="G317" s="16" t="s">
        <v>555</v>
      </c>
      <c r="H317" s="52">
        <v>74115</v>
      </c>
      <c r="I317" s="15"/>
      <c r="J317" s="17"/>
      <c r="K317" s="15"/>
      <c r="L317" s="16" t="s">
        <v>555</v>
      </c>
      <c r="M317" s="16">
        <v>5.5</v>
      </c>
      <c r="N317" s="15"/>
      <c r="O317" s="15"/>
    </row>
    <row r="318" spans="1:15" ht="12.75">
      <c r="A318" s="15"/>
      <c r="B318" s="15"/>
      <c r="C318" s="15"/>
      <c r="D318" s="15"/>
      <c r="E318" s="15"/>
      <c r="F318" s="15"/>
      <c r="G318" s="16" t="s">
        <v>556</v>
      </c>
      <c r="H318" s="52">
        <v>74527</v>
      </c>
      <c r="I318" s="15"/>
      <c r="J318" s="17"/>
      <c r="K318" s="15"/>
      <c r="L318" s="16" t="s">
        <v>556</v>
      </c>
      <c r="M318" s="16">
        <v>5.6</v>
      </c>
      <c r="N318" s="15"/>
      <c r="O318" s="15"/>
    </row>
    <row r="319" spans="1:15" ht="12.75">
      <c r="A319" s="15"/>
      <c r="B319" s="15"/>
      <c r="C319" s="15"/>
      <c r="D319" s="15"/>
      <c r="E319" s="15"/>
      <c r="F319" s="15"/>
      <c r="G319" s="16" t="s">
        <v>557</v>
      </c>
      <c r="H319" s="52">
        <v>74881</v>
      </c>
      <c r="I319" s="15"/>
      <c r="J319" s="17"/>
      <c r="K319" s="15"/>
      <c r="L319" s="16" t="s">
        <v>557</v>
      </c>
      <c r="M319" s="16">
        <v>5.3</v>
      </c>
      <c r="N319" s="15"/>
      <c r="O319" s="15"/>
    </row>
    <row r="320" spans="1:15" ht="12.75">
      <c r="A320" s="15"/>
      <c r="B320" s="15"/>
      <c r="C320" s="15"/>
      <c r="D320" s="15"/>
      <c r="E320" s="15"/>
      <c r="F320" s="15"/>
      <c r="G320" s="16" t="s">
        <v>558</v>
      </c>
      <c r="H320" s="52">
        <v>75235</v>
      </c>
      <c r="I320" s="15"/>
      <c r="J320" s="17"/>
      <c r="K320" s="15"/>
      <c r="L320" s="16" t="s">
        <v>558</v>
      </c>
      <c r="M320" s="16">
        <v>5.2</v>
      </c>
      <c r="N320" s="15"/>
      <c r="O320" s="15"/>
    </row>
    <row r="321" spans="1:15" ht="12.75">
      <c r="A321" s="15"/>
      <c r="B321" s="15"/>
      <c r="C321" s="15"/>
      <c r="D321" s="15"/>
      <c r="E321" s="15"/>
      <c r="F321" s="15"/>
      <c r="G321" s="16" t="s">
        <v>559</v>
      </c>
      <c r="H321" s="52">
        <v>75474</v>
      </c>
      <c r="I321" s="15"/>
      <c r="J321" s="17"/>
      <c r="K321" s="15"/>
      <c r="L321" s="16" t="s">
        <v>559</v>
      </c>
      <c r="M321" s="16">
        <v>4.9</v>
      </c>
      <c r="N321" s="15"/>
      <c r="O321" s="15"/>
    </row>
    <row r="322" spans="1:15" ht="12.75">
      <c r="A322" s="15"/>
      <c r="B322" s="15"/>
      <c r="C322" s="15"/>
      <c r="D322" s="15"/>
      <c r="E322" s="15"/>
      <c r="F322" s="15"/>
      <c r="G322" s="16" t="s">
        <v>560</v>
      </c>
      <c r="H322" s="52">
        <v>75908</v>
      </c>
      <c r="I322" s="15"/>
      <c r="J322" s="17"/>
      <c r="K322" s="15"/>
      <c r="L322" s="16" t="s">
        <v>560</v>
      </c>
      <c r="M322" s="16">
        <v>5</v>
      </c>
      <c r="N322" s="15"/>
      <c r="O322" s="15"/>
    </row>
    <row r="323" spans="1:15" ht="12.75">
      <c r="A323" s="15"/>
      <c r="B323" s="15"/>
      <c r="C323" s="15"/>
      <c r="D323" s="15"/>
      <c r="E323" s="15"/>
      <c r="F323" s="15"/>
      <c r="G323" s="16" t="s">
        <v>561</v>
      </c>
      <c r="H323" s="52">
        <v>76137</v>
      </c>
      <c r="I323" s="15"/>
      <c r="J323" s="17"/>
      <c r="K323" s="15"/>
      <c r="L323" s="16" t="s">
        <v>561</v>
      </c>
      <c r="M323" s="16">
        <v>4.9</v>
      </c>
      <c r="N323" s="15"/>
      <c r="O323" s="15"/>
    </row>
    <row r="324" spans="1:15" ht="12.75">
      <c r="A324" s="15"/>
      <c r="B324" s="15"/>
      <c r="C324" s="15"/>
      <c r="D324" s="15"/>
      <c r="E324" s="15"/>
      <c r="F324" s="15"/>
      <c r="G324" s="16" t="s">
        <v>562</v>
      </c>
      <c r="H324" s="52">
        <v>76312</v>
      </c>
      <c r="I324" s="15"/>
      <c r="J324" s="17"/>
      <c r="K324" s="15"/>
      <c r="L324" s="16" t="s">
        <v>562</v>
      </c>
      <c r="M324" s="16">
        <v>5</v>
      </c>
      <c r="N324" s="15"/>
      <c r="O324" s="15"/>
    </row>
    <row r="325" spans="1:15" ht="12.75">
      <c r="A325" s="15"/>
      <c r="B325" s="15"/>
      <c r="C325" s="15"/>
      <c r="D325" s="15"/>
      <c r="E325" s="15"/>
      <c r="F325" s="15"/>
      <c r="G325" s="16" t="s">
        <v>563</v>
      </c>
      <c r="H325" s="52">
        <v>76516</v>
      </c>
      <c r="I325" s="15"/>
      <c r="J325" s="17"/>
      <c r="K325" s="15"/>
      <c r="L325" s="16" t="s">
        <v>563</v>
      </c>
      <c r="M325" s="16">
        <v>4.9</v>
      </c>
      <c r="N325" s="15"/>
      <c r="O325" s="15"/>
    </row>
    <row r="326" spans="1:15" ht="12.75">
      <c r="A326" s="15"/>
      <c r="B326" s="15"/>
      <c r="C326" s="15"/>
      <c r="D326" s="15"/>
      <c r="E326" s="15"/>
      <c r="F326" s="15"/>
      <c r="G326" s="16" t="s">
        <v>564</v>
      </c>
      <c r="H326" s="52">
        <v>76738</v>
      </c>
      <c r="I326" s="15"/>
      <c r="J326" s="17"/>
      <c r="K326" s="15"/>
      <c r="L326" s="16" t="s">
        <v>564</v>
      </c>
      <c r="M326" s="16">
        <v>4.9</v>
      </c>
      <c r="N326" s="15"/>
      <c r="O326" s="15"/>
    </row>
    <row r="327" spans="1:15" ht="12.75">
      <c r="A327" s="15"/>
      <c r="B327" s="15"/>
      <c r="C327" s="15"/>
      <c r="D327" s="15"/>
      <c r="E327" s="15"/>
      <c r="F327" s="15"/>
      <c r="G327" s="16" t="s">
        <v>565</v>
      </c>
      <c r="H327" s="52">
        <v>76758</v>
      </c>
      <c r="I327" s="15"/>
      <c r="J327" s="17"/>
      <c r="K327" s="15"/>
      <c r="L327" s="16" t="s">
        <v>565</v>
      </c>
      <c r="M327" s="16">
        <v>4.8</v>
      </c>
      <c r="N327" s="15"/>
      <c r="O327" s="15"/>
    </row>
    <row r="328" spans="1:15" ht="12.75">
      <c r="A328" s="15"/>
      <c r="B328" s="15"/>
      <c r="C328" s="15"/>
      <c r="D328" s="15"/>
      <c r="E328" s="15"/>
      <c r="F328" s="15"/>
      <c r="G328" s="16" t="s">
        <v>566</v>
      </c>
      <c r="H328" s="52">
        <v>77018</v>
      </c>
      <c r="I328" s="15"/>
      <c r="J328" s="17"/>
      <c r="K328" s="15"/>
      <c r="L328" s="16" t="s">
        <v>566</v>
      </c>
      <c r="M328" s="16">
        <v>4.8</v>
      </c>
      <c r="N328" s="15"/>
      <c r="O328" s="15"/>
    </row>
    <row r="329" spans="1:15" ht="12.75">
      <c r="A329" s="15"/>
      <c r="B329" s="15"/>
      <c r="C329" s="15"/>
      <c r="D329" s="15"/>
      <c r="E329" s="15"/>
      <c r="F329" s="15"/>
      <c r="G329" s="16" t="s">
        <v>567</v>
      </c>
      <c r="H329" s="52">
        <v>77164</v>
      </c>
      <c r="I329" s="15"/>
      <c r="J329" s="17"/>
      <c r="K329" s="15"/>
      <c r="L329" s="16" t="s">
        <v>567</v>
      </c>
      <c r="M329" s="16">
        <v>4.8</v>
      </c>
      <c r="N329" s="15"/>
      <c r="O329" s="15"/>
    </row>
    <row r="330" spans="1:15" ht="12.75">
      <c r="A330" s="15"/>
      <c r="B330" s="15"/>
      <c r="C330" s="15"/>
      <c r="D330" s="15"/>
      <c r="E330" s="15"/>
      <c r="F330" s="15"/>
      <c r="G330" s="16" t="s">
        <v>568</v>
      </c>
      <c r="H330" s="52">
        <v>77502</v>
      </c>
      <c r="I330" s="15"/>
      <c r="J330" s="17"/>
      <c r="K330" s="15"/>
      <c r="L330" s="16" t="s">
        <v>568</v>
      </c>
      <c r="M330" s="16">
        <v>4.6</v>
      </c>
      <c r="N330" s="15" t="s">
        <v>27</v>
      </c>
      <c r="O330" s="15"/>
    </row>
    <row r="331" spans="1:15" ht="12.75">
      <c r="A331" s="15"/>
      <c r="B331" s="15"/>
      <c r="C331" s="15"/>
      <c r="D331" s="15"/>
      <c r="E331" s="15"/>
      <c r="F331" s="15"/>
      <c r="G331" s="16" t="s">
        <v>569</v>
      </c>
      <c r="H331" s="52">
        <v>77833</v>
      </c>
      <c r="I331" s="15"/>
      <c r="J331" s="17"/>
      <c r="K331" s="15"/>
      <c r="L331" s="16" t="s">
        <v>569</v>
      </c>
      <c r="M331" s="16">
        <v>4.8</v>
      </c>
      <c r="N331" s="15"/>
      <c r="O331" s="15"/>
    </row>
    <row r="332" spans="1:15" ht="12.75">
      <c r="A332" s="15"/>
      <c r="B332" s="15"/>
      <c r="C332" s="15"/>
      <c r="D332" s="15"/>
      <c r="E332" s="15"/>
      <c r="F332" s="15"/>
      <c r="G332" s="16" t="s">
        <v>570</v>
      </c>
      <c r="H332" s="52">
        <v>77992</v>
      </c>
      <c r="I332" s="15"/>
      <c r="J332" s="17"/>
      <c r="K332" s="15"/>
      <c r="L332" s="16" t="s">
        <v>570</v>
      </c>
      <c r="M332" s="16">
        <v>4.9</v>
      </c>
      <c r="N332" s="15"/>
      <c r="O332" s="15"/>
    </row>
    <row r="333" spans="1:15" ht="12.75">
      <c r="A333" s="15"/>
      <c r="B333" s="15"/>
      <c r="C333" s="15"/>
      <c r="D333" s="15"/>
      <c r="E333" s="15"/>
      <c r="F333" s="15"/>
      <c r="G333" s="16" t="s">
        <v>571</v>
      </c>
      <c r="H333" s="52">
        <v>77953</v>
      </c>
      <c r="I333" s="15"/>
      <c r="J333" s="17"/>
      <c r="K333" s="15"/>
      <c r="L333" s="16" t="s">
        <v>571</v>
      </c>
      <c r="M333" s="16">
        <v>5.1</v>
      </c>
      <c r="N333" s="15"/>
      <c r="O333" s="15"/>
    </row>
    <row r="334" spans="1:15" ht="12.75">
      <c r="A334" s="15"/>
      <c r="B334" s="15"/>
      <c r="C334" s="15"/>
      <c r="D334" s="15"/>
      <c r="E334" s="15"/>
      <c r="F334" s="15"/>
      <c r="G334" s="16" t="s">
        <v>572</v>
      </c>
      <c r="H334" s="52">
        <v>78177</v>
      </c>
      <c r="I334" s="15"/>
      <c r="J334" s="17"/>
      <c r="K334" s="15"/>
      <c r="L334" s="16" t="s">
        <v>572</v>
      </c>
      <c r="M334" s="16">
        <v>5.2</v>
      </c>
      <c r="N334" s="15"/>
      <c r="O334" s="15"/>
    </row>
    <row r="335" spans="1:15" ht="12.75">
      <c r="A335" s="15"/>
      <c r="B335" s="15"/>
      <c r="C335" s="15"/>
      <c r="D335" s="15"/>
      <c r="E335" s="15"/>
      <c r="F335" s="15"/>
      <c r="G335" s="16" t="s">
        <v>573</v>
      </c>
      <c r="H335" s="52">
        <v>78177</v>
      </c>
      <c r="I335" s="15"/>
      <c r="J335" s="17"/>
      <c r="K335" s="15"/>
      <c r="L335" s="16" t="s">
        <v>573</v>
      </c>
      <c r="M335" s="16">
        <v>5.1</v>
      </c>
      <c r="N335" s="15"/>
      <c r="O335" s="15"/>
    </row>
    <row r="336" spans="1:15" ht="12.75">
      <c r="A336" s="15"/>
      <c r="B336" s="15"/>
      <c r="C336" s="15"/>
      <c r="D336" s="15"/>
      <c r="E336" s="15"/>
      <c r="F336" s="15"/>
      <c r="G336" s="16" t="s">
        <v>574</v>
      </c>
      <c r="H336" s="52">
        <v>78261</v>
      </c>
      <c r="I336" s="15"/>
      <c r="J336" s="17"/>
      <c r="K336" s="15"/>
      <c r="L336" s="16" t="s">
        <v>574</v>
      </c>
      <c r="M336" s="16">
        <v>5.1</v>
      </c>
      <c r="N336" s="15"/>
      <c r="O336" s="15"/>
    </row>
    <row r="337" spans="1:15" ht="12.75">
      <c r="A337" s="15"/>
      <c r="B337" s="15"/>
      <c r="C337" s="15"/>
      <c r="D337" s="15"/>
      <c r="E337" s="15"/>
      <c r="F337" s="15"/>
      <c r="G337" s="16" t="s">
        <v>575</v>
      </c>
      <c r="H337" s="52">
        <v>78407</v>
      </c>
      <c r="I337" s="15"/>
      <c r="J337" s="17"/>
      <c r="K337" s="15"/>
      <c r="L337" s="16" t="s">
        <v>575</v>
      </c>
      <c r="M337" s="16">
        <v>5.1</v>
      </c>
      <c r="N337" s="15"/>
      <c r="O337" s="15"/>
    </row>
    <row r="338" spans="1:15" ht="12.75">
      <c r="A338" s="15"/>
      <c r="B338" s="15"/>
      <c r="C338" s="15"/>
      <c r="D338" s="15"/>
      <c r="E338" s="15"/>
      <c r="F338" s="15"/>
      <c r="G338" s="16" t="s">
        <v>576</v>
      </c>
      <c r="H338" s="52">
        <v>78434</v>
      </c>
      <c r="I338" s="15"/>
      <c r="J338" s="17"/>
      <c r="K338" s="15"/>
      <c r="L338" s="16" t="s">
        <v>576</v>
      </c>
      <c r="M338" s="16">
        <v>5.4</v>
      </c>
      <c r="N338" s="15"/>
      <c r="O338" s="15"/>
    </row>
    <row r="339" spans="1:15" ht="12.75">
      <c r="A339" s="15"/>
      <c r="B339" s="15"/>
      <c r="C339" s="15"/>
      <c r="D339" s="15"/>
      <c r="E339" s="15"/>
      <c r="F339" s="15"/>
      <c r="G339" s="16" t="s">
        <v>577</v>
      </c>
      <c r="H339" s="52">
        <v>78517</v>
      </c>
      <c r="I339" s="15"/>
      <c r="J339" s="17"/>
      <c r="K339" s="15"/>
      <c r="L339" s="16" t="s">
        <v>577</v>
      </c>
      <c r="M339" s="16">
        <v>5.5</v>
      </c>
      <c r="N339" s="15"/>
      <c r="O339" s="15"/>
    </row>
    <row r="340" spans="1:15" ht="12.75">
      <c r="A340" s="15"/>
      <c r="B340" s="15"/>
      <c r="C340" s="15"/>
      <c r="D340" s="15"/>
      <c r="E340" s="15"/>
      <c r="F340" s="15"/>
      <c r="G340" s="16" t="s">
        <v>578</v>
      </c>
      <c r="H340" s="52">
        <v>78478</v>
      </c>
      <c r="I340" s="15"/>
      <c r="J340" s="17"/>
      <c r="K340" s="15"/>
      <c r="L340" s="16" t="s">
        <v>578</v>
      </c>
      <c r="M340" s="16">
        <v>5.5</v>
      </c>
      <c r="N340" s="15"/>
      <c r="O340" s="15"/>
    </row>
    <row r="341" spans="1:15" ht="12.75">
      <c r="A341" s="15"/>
      <c r="B341" s="15"/>
      <c r="C341" s="15"/>
      <c r="D341" s="15"/>
      <c r="E341" s="15"/>
      <c r="F341" s="15"/>
      <c r="G341" s="16" t="s">
        <v>579</v>
      </c>
      <c r="H341" s="52">
        <v>78498</v>
      </c>
      <c r="I341" s="15"/>
      <c r="J341" s="17"/>
      <c r="K341" s="15"/>
      <c r="L341" s="16" t="s">
        <v>579</v>
      </c>
      <c r="M341" s="16">
        <v>5.9</v>
      </c>
      <c r="N341" s="15"/>
      <c r="O341" s="15"/>
    </row>
    <row r="342" spans="1:15" ht="12.75">
      <c r="A342" s="15"/>
      <c r="B342" s="15"/>
      <c r="C342" s="15"/>
      <c r="D342" s="15"/>
      <c r="E342" s="15"/>
      <c r="F342" s="15"/>
      <c r="G342" s="16" t="s">
        <v>580</v>
      </c>
      <c r="H342" s="52">
        <v>78569</v>
      </c>
      <c r="I342" s="34" t="s">
        <v>24</v>
      </c>
      <c r="J342" s="17"/>
      <c r="K342" s="15"/>
      <c r="L342" s="16" t="s">
        <v>580</v>
      </c>
      <c r="M342" s="16">
        <v>6</v>
      </c>
      <c r="N342" s="15"/>
      <c r="O342" s="15"/>
    </row>
    <row r="343" spans="1:15" ht="12.75">
      <c r="A343" s="15"/>
      <c r="B343" s="15"/>
      <c r="C343" s="15"/>
      <c r="D343" s="15"/>
      <c r="E343" s="15"/>
      <c r="F343" s="15"/>
      <c r="G343" s="16" t="s">
        <v>581</v>
      </c>
      <c r="H343" s="52">
        <v>78238</v>
      </c>
      <c r="I343" s="15"/>
      <c r="J343" s="17"/>
      <c r="K343" s="15"/>
      <c r="L343" s="16" t="s">
        <v>581</v>
      </c>
      <c r="M343" s="16">
        <v>6.6</v>
      </c>
      <c r="N343" s="15"/>
      <c r="O343" s="15"/>
    </row>
    <row r="344" spans="1:15" ht="12.75">
      <c r="A344" s="15"/>
      <c r="B344" s="15"/>
      <c r="C344" s="15"/>
      <c r="D344" s="15"/>
      <c r="E344" s="15"/>
      <c r="F344" s="15"/>
      <c r="G344" s="16" t="s">
        <v>582</v>
      </c>
      <c r="H344" s="52">
        <v>77565</v>
      </c>
      <c r="I344" s="15"/>
      <c r="J344" s="17"/>
      <c r="K344" s="15"/>
      <c r="L344" s="16" t="s">
        <v>582</v>
      </c>
      <c r="M344" s="16">
        <v>7.2</v>
      </c>
      <c r="N344" s="15"/>
      <c r="O344" s="15"/>
    </row>
    <row r="345" spans="1:15" ht="12.75">
      <c r="A345" s="15"/>
      <c r="B345" s="15"/>
      <c r="C345" s="15"/>
      <c r="D345" s="15"/>
      <c r="E345" s="15"/>
      <c r="F345" s="15"/>
      <c r="G345" s="16" t="s">
        <v>583</v>
      </c>
      <c r="H345" s="52">
        <v>77145</v>
      </c>
      <c r="I345" s="15"/>
      <c r="J345" s="17"/>
      <c r="K345" s="15"/>
      <c r="L345" s="16" t="s">
        <v>583</v>
      </c>
      <c r="M345" s="16">
        <v>8.1</v>
      </c>
      <c r="N345" s="15"/>
      <c r="O345" s="15"/>
    </row>
    <row r="346" spans="1:15" ht="12.75">
      <c r="A346" s="15"/>
      <c r="B346" s="15"/>
      <c r="C346" s="15"/>
      <c r="D346" s="15"/>
      <c r="E346" s="15"/>
      <c r="F346" s="15"/>
      <c r="G346" s="16" t="s">
        <v>584</v>
      </c>
      <c r="H346" s="52">
        <v>76742</v>
      </c>
      <c r="I346" s="15"/>
      <c r="J346" s="17"/>
      <c r="K346" s="15"/>
      <c r="L346" s="16" t="s">
        <v>584</v>
      </c>
      <c r="M346" s="16">
        <v>8.1</v>
      </c>
      <c r="N346" s="15"/>
      <c r="O346" s="15"/>
    </row>
    <row r="347" spans="1:15" ht="12.75">
      <c r="A347" s="15"/>
      <c r="B347" s="15"/>
      <c r="C347" s="15"/>
      <c r="D347" s="15"/>
      <c r="E347" s="15"/>
      <c r="F347" s="15"/>
      <c r="G347" s="16" t="s">
        <v>585</v>
      </c>
      <c r="H347" s="52">
        <v>76419</v>
      </c>
      <c r="I347" s="15"/>
      <c r="J347" s="17"/>
      <c r="K347" s="15"/>
      <c r="L347" s="16" t="s">
        <v>585</v>
      </c>
      <c r="M347" s="16">
        <v>8.6</v>
      </c>
      <c r="N347" s="15"/>
      <c r="O347" s="15"/>
    </row>
    <row r="348" spans="1:15" ht="12.75">
      <c r="A348" s="15"/>
      <c r="B348" s="15"/>
      <c r="C348" s="15"/>
      <c r="D348" s="15"/>
      <c r="E348" s="15"/>
      <c r="F348" s="15"/>
      <c r="G348" s="16" t="s">
        <v>586</v>
      </c>
      <c r="H348" s="52">
        <v>76298</v>
      </c>
      <c r="I348" s="15" t="s">
        <v>27</v>
      </c>
      <c r="J348" s="18">
        <f>((H348/H342)-1)*100</f>
        <v>-2.890452977637492</v>
      </c>
      <c r="K348" s="15"/>
      <c r="L348" s="16" t="s">
        <v>586</v>
      </c>
      <c r="M348" s="16">
        <v>8.8</v>
      </c>
      <c r="N348" s="15"/>
      <c r="O348" s="15"/>
    </row>
    <row r="349" spans="1:15" ht="12.75">
      <c r="A349" s="15"/>
      <c r="B349" s="15"/>
      <c r="C349" s="15"/>
      <c r="D349" s="15"/>
      <c r="E349" s="15"/>
      <c r="F349" s="15"/>
      <c r="G349" s="16" t="s">
        <v>587</v>
      </c>
      <c r="H349" s="52">
        <v>76459</v>
      </c>
      <c r="I349" s="15"/>
      <c r="J349" s="17"/>
      <c r="K349" s="15"/>
      <c r="L349" s="16" t="s">
        <v>587</v>
      </c>
      <c r="M349" s="16">
        <v>9</v>
      </c>
      <c r="N349" s="15" t="s">
        <v>24</v>
      </c>
      <c r="O349" s="35">
        <f>M349-M330</f>
        <v>4.4</v>
      </c>
    </row>
    <row r="350" spans="1:15" ht="12.75">
      <c r="A350" s="15"/>
      <c r="B350" s="15"/>
      <c r="C350" s="15"/>
      <c r="D350" s="15"/>
      <c r="E350" s="15"/>
      <c r="F350" s="15"/>
      <c r="G350" s="16" t="s">
        <v>588</v>
      </c>
      <c r="H350" s="52">
        <v>76388</v>
      </c>
      <c r="I350" s="15"/>
      <c r="J350" s="17"/>
      <c r="K350" s="15"/>
      <c r="L350" s="16" t="s">
        <v>588</v>
      </c>
      <c r="M350" s="16">
        <v>8.8</v>
      </c>
      <c r="N350" s="15"/>
      <c r="O350" s="15"/>
    </row>
    <row r="351" spans="1:15" ht="12.75">
      <c r="A351" s="15"/>
      <c r="B351" s="15"/>
      <c r="C351" s="15"/>
      <c r="D351" s="15"/>
      <c r="E351" s="15"/>
      <c r="F351" s="15"/>
      <c r="G351" s="16" t="s">
        <v>589</v>
      </c>
      <c r="H351" s="52">
        <v>76626</v>
      </c>
      <c r="I351" s="15"/>
      <c r="J351" s="17"/>
      <c r="K351" s="15"/>
      <c r="L351" s="16" t="s">
        <v>589</v>
      </c>
      <c r="M351" s="16">
        <v>8.6</v>
      </c>
      <c r="N351" s="15"/>
      <c r="O351" s="15"/>
    </row>
    <row r="352" spans="1:15" ht="12.75">
      <c r="A352" s="15"/>
      <c r="B352" s="15"/>
      <c r="C352" s="15"/>
      <c r="D352" s="15"/>
      <c r="E352" s="15"/>
      <c r="F352" s="15"/>
      <c r="G352" s="16" t="s">
        <v>590</v>
      </c>
      <c r="H352" s="52">
        <v>76980</v>
      </c>
      <c r="I352" s="15"/>
      <c r="J352" s="17"/>
      <c r="K352" s="15"/>
      <c r="L352" s="16" t="s">
        <v>590</v>
      </c>
      <c r="M352" s="16">
        <v>8.4</v>
      </c>
      <c r="N352" s="15"/>
      <c r="O352" s="15"/>
    </row>
    <row r="353" spans="1:15" ht="12.75">
      <c r="A353" s="15"/>
      <c r="B353" s="15"/>
      <c r="C353" s="15"/>
      <c r="D353" s="15"/>
      <c r="E353" s="15"/>
      <c r="F353" s="15"/>
      <c r="G353" s="16" t="s">
        <v>591</v>
      </c>
      <c r="H353" s="52">
        <v>77188</v>
      </c>
      <c r="I353" s="15"/>
      <c r="J353" s="17"/>
      <c r="K353" s="15"/>
      <c r="L353" s="16" t="s">
        <v>591</v>
      </c>
      <c r="M353" s="16">
        <v>8.4</v>
      </c>
      <c r="N353" s="15"/>
      <c r="O353" s="15"/>
    </row>
    <row r="354" spans="1:15" ht="12.75">
      <c r="A354" s="15"/>
      <c r="B354" s="15"/>
      <c r="C354" s="15"/>
      <c r="D354" s="15"/>
      <c r="E354" s="15"/>
      <c r="F354" s="15"/>
      <c r="G354" s="16" t="s">
        <v>592</v>
      </c>
      <c r="H354" s="52">
        <v>77499</v>
      </c>
      <c r="I354" s="15"/>
      <c r="J354" s="17"/>
      <c r="K354" s="15"/>
      <c r="L354" s="16" t="s">
        <v>592</v>
      </c>
      <c r="M354" s="16">
        <v>8.4</v>
      </c>
      <c r="N354" s="15"/>
      <c r="O354" s="15"/>
    </row>
    <row r="355" spans="1:15" ht="12.75">
      <c r="A355" s="15"/>
      <c r="B355" s="15"/>
      <c r="C355" s="15"/>
      <c r="D355" s="15"/>
      <c r="E355" s="15"/>
      <c r="F355" s="15"/>
      <c r="G355" s="16" t="s">
        <v>593</v>
      </c>
      <c r="H355" s="52">
        <v>77619</v>
      </c>
      <c r="I355" s="15"/>
      <c r="J355" s="17"/>
      <c r="K355" s="15"/>
      <c r="L355" s="16" t="s">
        <v>593</v>
      </c>
      <c r="M355" s="16">
        <v>8.3</v>
      </c>
      <c r="N355" s="15"/>
      <c r="O355" s="15"/>
    </row>
    <row r="356" spans="1:15" ht="12.75">
      <c r="A356" s="15"/>
      <c r="B356" s="15"/>
      <c r="C356" s="15"/>
      <c r="D356" s="15"/>
      <c r="E356" s="15"/>
      <c r="F356" s="15"/>
      <c r="G356" s="16" t="s">
        <v>594</v>
      </c>
      <c r="H356" s="52">
        <v>77915</v>
      </c>
      <c r="I356" s="15"/>
      <c r="J356" s="17"/>
      <c r="K356" s="15"/>
      <c r="L356" s="16" t="s">
        <v>594</v>
      </c>
      <c r="M356" s="16">
        <v>8.2</v>
      </c>
      <c r="N356" s="15"/>
      <c r="O356" s="15"/>
    </row>
    <row r="357" spans="1:15" ht="12.75">
      <c r="A357" s="15"/>
      <c r="B357" s="15"/>
      <c r="C357" s="15"/>
      <c r="D357" s="15"/>
      <c r="E357" s="15"/>
      <c r="F357" s="15"/>
      <c r="G357" s="16" t="s">
        <v>595</v>
      </c>
      <c r="H357" s="52">
        <v>78326</v>
      </c>
      <c r="I357" s="15"/>
      <c r="J357" s="17"/>
      <c r="K357" s="15"/>
      <c r="L357" s="16" t="s">
        <v>595</v>
      </c>
      <c r="M357" s="16">
        <v>7.9</v>
      </c>
      <c r="N357" s="15"/>
      <c r="O357" s="15"/>
    </row>
    <row r="358" spans="1:15" ht="12.75">
      <c r="A358" s="15"/>
      <c r="B358" s="15"/>
      <c r="C358" s="15"/>
      <c r="D358" s="15"/>
      <c r="E358" s="15"/>
      <c r="F358" s="15"/>
      <c r="G358" s="16" t="s">
        <v>596</v>
      </c>
      <c r="H358" s="52">
        <v>78606</v>
      </c>
      <c r="I358" s="15"/>
      <c r="J358" s="17"/>
      <c r="K358" s="15"/>
      <c r="L358" s="16" t="s">
        <v>596</v>
      </c>
      <c r="M358" s="16">
        <v>7.7</v>
      </c>
      <c r="N358" s="15"/>
      <c r="O358" s="15"/>
    </row>
    <row r="359" spans="1:15" ht="12.75">
      <c r="A359" s="15"/>
      <c r="B359" s="15"/>
      <c r="C359" s="15"/>
      <c r="D359" s="15"/>
      <c r="E359" s="15"/>
      <c r="F359" s="15"/>
      <c r="G359" s="16" t="s">
        <v>597</v>
      </c>
      <c r="H359" s="52">
        <v>78819</v>
      </c>
      <c r="I359" s="15"/>
      <c r="J359" s="17"/>
      <c r="K359" s="15"/>
      <c r="L359" s="16" t="s">
        <v>597</v>
      </c>
      <c r="M359" s="16">
        <v>7.6</v>
      </c>
      <c r="N359" s="15"/>
      <c r="O359" s="15"/>
    </row>
    <row r="360" spans="1:15" ht="12.75">
      <c r="A360" s="15"/>
      <c r="B360" s="15"/>
      <c r="C360" s="15"/>
      <c r="D360" s="15"/>
      <c r="E360" s="15"/>
      <c r="F360" s="15"/>
      <c r="G360" s="16" t="s">
        <v>598</v>
      </c>
      <c r="H360" s="52">
        <v>79134</v>
      </c>
      <c r="I360" s="15"/>
      <c r="J360" s="17"/>
      <c r="K360" s="15"/>
      <c r="L360" s="16" t="s">
        <v>598</v>
      </c>
      <c r="M360" s="16">
        <v>7.7</v>
      </c>
      <c r="N360" s="15"/>
      <c r="O360" s="15"/>
    </row>
    <row r="361" spans="1:15" ht="12.75">
      <c r="A361" s="15"/>
      <c r="B361" s="15"/>
      <c r="C361" s="15"/>
      <c r="D361" s="15"/>
      <c r="E361" s="15"/>
      <c r="F361" s="15"/>
      <c r="G361" s="16" t="s">
        <v>599</v>
      </c>
      <c r="H361" s="52">
        <v>79192</v>
      </c>
      <c r="I361" s="15"/>
      <c r="J361" s="17"/>
      <c r="K361" s="15"/>
      <c r="L361" s="16" t="s">
        <v>599</v>
      </c>
      <c r="M361" s="16">
        <v>7.4</v>
      </c>
      <c r="N361" s="15"/>
      <c r="O361" s="15"/>
    </row>
    <row r="362" spans="1:15" ht="12.75">
      <c r="A362" s="15"/>
      <c r="B362" s="15"/>
      <c r="C362" s="15"/>
      <c r="D362" s="15"/>
      <c r="E362" s="15"/>
      <c r="F362" s="15"/>
      <c r="G362" s="16" t="s">
        <v>600</v>
      </c>
      <c r="H362" s="52">
        <v>79258</v>
      </c>
      <c r="I362" s="15"/>
      <c r="J362" s="17"/>
      <c r="K362" s="15"/>
      <c r="L362" s="16" t="s">
        <v>600</v>
      </c>
      <c r="M362" s="16">
        <v>7.6</v>
      </c>
      <c r="N362" s="15"/>
      <c r="O362" s="15"/>
    </row>
    <row r="363" spans="1:15" ht="12.75">
      <c r="A363" s="15"/>
      <c r="B363" s="15"/>
      <c r="C363" s="15"/>
      <c r="D363" s="15"/>
      <c r="E363" s="15"/>
      <c r="F363" s="15"/>
      <c r="G363" s="16" t="s">
        <v>601</v>
      </c>
      <c r="H363" s="52">
        <v>79485</v>
      </c>
      <c r="I363" s="15"/>
      <c r="J363" s="17"/>
      <c r="K363" s="15"/>
      <c r="L363" s="16" t="s">
        <v>601</v>
      </c>
      <c r="M363" s="16">
        <v>7.8</v>
      </c>
      <c r="N363" s="15"/>
      <c r="O363" s="15"/>
    </row>
    <row r="364" spans="1:15" ht="12.75">
      <c r="A364" s="15"/>
      <c r="B364" s="15"/>
      <c r="C364" s="15"/>
      <c r="D364" s="15"/>
      <c r="E364" s="15"/>
      <c r="F364" s="15"/>
      <c r="G364" s="16" t="s">
        <v>602</v>
      </c>
      <c r="H364" s="52">
        <v>79581</v>
      </c>
      <c r="I364" s="15"/>
      <c r="J364" s="17"/>
      <c r="K364" s="15"/>
      <c r="L364" s="16" t="s">
        <v>602</v>
      </c>
      <c r="M364" s="16">
        <v>7.8</v>
      </c>
      <c r="N364" s="15"/>
      <c r="O364" s="15"/>
    </row>
    <row r="365" spans="1:15" ht="12.75">
      <c r="A365" s="15"/>
      <c r="B365" s="15"/>
      <c r="C365" s="15"/>
      <c r="D365" s="15"/>
      <c r="E365" s="15"/>
      <c r="F365" s="15"/>
      <c r="G365" s="16" t="s">
        <v>603</v>
      </c>
      <c r="H365" s="52">
        <v>79842</v>
      </c>
      <c r="I365" s="15"/>
      <c r="J365" s="17"/>
      <c r="K365" s="15"/>
      <c r="L365" s="16" t="s">
        <v>603</v>
      </c>
      <c r="M365" s="16">
        <v>7.6</v>
      </c>
      <c r="N365" s="15"/>
      <c r="O365" s="15"/>
    </row>
    <row r="366" spans="1:15" ht="12.75">
      <c r="A366" s="15"/>
      <c r="B366" s="15"/>
      <c r="C366" s="15"/>
      <c r="D366" s="15"/>
      <c r="E366" s="15"/>
      <c r="F366" s="15"/>
      <c r="G366" s="16" t="s">
        <v>604</v>
      </c>
      <c r="H366" s="52">
        <v>79842</v>
      </c>
      <c r="I366" s="15"/>
      <c r="J366" s="17"/>
      <c r="K366" s="15"/>
      <c r="L366" s="16" t="s">
        <v>604</v>
      </c>
      <c r="M366" s="16">
        <v>7.7</v>
      </c>
      <c r="N366" s="15"/>
      <c r="O366" s="15"/>
    </row>
    <row r="367" spans="1:15" ht="12.75">
      <c r="A367" s="15"/>
      <c r="B367" s="15"/>
      <c r="C367" s="15"/>
      <c r="D367" s="15"/>
      <c r="E367" s="15"/>
      <c r="F367" s="15"/>
      <c r="G367" s="16" t="s">
        <v>605</v>
      </c>
      <c r="H367" s="52">
        <v>80141</v>
      </c>
      <c r="I367" s="15"/>
      <c r="J367" s="17"/>
      <c r="K367" s="15"/>
      <c r="L367" s="16" t="s">
        <v>605</v>
      </c>
      <c r="M367" s="16">
        <v>7.8</v>
      </c>
      <c r="N367" s="15"/>
      <c r="O367" s="15"/>
    </row>
    <row r="368" spans="1:15" ht="12.75">
      <c r="A368" s="15"/>
      <c r="B368" s="15"/>
      <c r="C368" s="15"/>
      <c r="D368" s="15"/>
      <c r="E368" s="15"/>
      <c r="F368" s="15"/>
      <c r="G368" s="16" t="s">
        <v>606</v>
      </c>
      <c r="H368" s="52">
        <v>80338</v>
      </c>
      <c r="I368" s="15"/>
      <c r="J368" s="17"/>
      <c r="K368" s="15"/>
      <c r="L368" s="16" t="s">
        <v>606</v>
      </c>
      <c r="M368" s="16">
        <v>7.8</v>
      </c>
      <c r="N368" s="15"/>
      <c r="O368" s="15"/>
    </row>
    <row r="369" spans="1:15" ht="12.75">
      <c r="A369" s="15"/>
      <c r="B369" s="15"/>
      <c r="C369" s="15"/>
      <c r="D369" s="15"/>
      <c r="E369" s="15"/>
      <c r="F369" s="15"/>
      <c r="G369" s="16" t="s">
        <v>607</v>
      </c>
      <c r="H369" s="52">
        <v>80517</v>
      </c>
      <c r="I369" s="15"/>
      <c r="J369" s="17"/>
      <c r="K369" s="15"/>
      <c r="L369" s="16" t="s">
        <v>607</v>
      </c>
      <c r="M369" s="16">
        <v>7.5</v>
      </c>
      <c r="N369" s="15"/>
      <c r="O369" s="15"/>
    </row>
    <row r="370" spans="1:15" ht="12.75">
      <c r="A370" s="15"/>
      <c r="B370" s="15"/>
      <c r="C370" s="15"/>
      <c r="D370" s="15"/>
      <c r="E370" s="15"/>
      <c r="F370" s="15"/>
      <c r="G370" s="16" t="s">
        <v>608</v>
      </c>
      <c r="H370" s="52">
        <v>80794</v>
      </c>
      <c r="I370" s="15"/>
      <c r="J370" s="17"/>
      <c r="K370" s="15"/>
      <c r="L370" s="16" t="s">
        <v>608</v>
      </c>
      <c r="M370" s="16">
        <v>7.6</v>
      </c>
      <c r="N370" s="15"/>
      <c r="O370" s="15"/>
    </row>
    <row r="371" spans="1:15" ht="12.75">
      <c r="A371" s="15"/>
      <c r="B371" s="15"/>
      <c r="C371" s="15"/>
      <c r="D371" s="15"/>
      <c r="E371" s="15"/>
      <c r="F371" s="15"/>
      <c r="G371" s="16" t="s">
        <v>609</v>
      </c>
      <c r="H371" s="52">
        <v>81221</v>
      </c>
      <c r="I371" s="15"/>
      <c r="J371" s="17"/>
      <c r="K371" s="15"/>
      <c r="L371" s="16" t="s">
        <v>609</v>
      </c>
      <c r="M371" s="16">
        <v>7.4</v>
      </c>
      <c r="N371" s="15"/>
      <c r="O371" s="15"/>
    </row>
    <row r="372" spans="1:15" ht="12.75">
      <c r="A372" s="15"/>
      <c r="B372" s="15"/>
      <c r="C372" s="15"/>
      <c r="D372" s="15"/>
      <c r="E372" s="15"/>
      <c r="F372" s="15"/>
      <c r="G372" s="16" t="s">
        <v>610</v>
      </c>
      <c r="H372" s="52">
        <v>81610</v>
      </c>
      <c r="I372" s="15"/>
      <c r="J372" s="17"/>
      <c r="K372" s="15"/>
      <c r="L372" s="16" t="s">
        <v>610</v>
      </c>
      <c r="M372" s="16">
        <v>7.2</v>
      </c>
      <c r="N372" s="15"/>
      <c r="O372" s="15"/>
    </row>
    <row r="373" spans="1:15" ht="12.75">
      <c r="A373" s="15"/>
      <c r="B373" s="15"/>
      <c r="C373" s="15"/>
      <c r="D373" s="15"/>
      <c r="E373" s="15"/>
      <c r="F373" s="15"/>
      <c r="G373" s="16" t="s">
        <v>611</v>
      </c>
      <c r="H373" s="52">
        <v>81977</v>
      </c>
      <c r="I373" s="15"/>
      <c r="J373" s="17"/>
      <c r="K373" s="15"/>
      <c r="L373" s="16" t="s">
        <v>611</v>
      </c>
      <c r="M373" s="16">
        <v>7</v>
      </c>
      <c r="N373" s="15"/>
      <c r="O373" s="15"/>
    </row>
    <row r="374" spans="1:15" ht="12.75">
      <c r="A374" s="15"/>
      <c r="B374" s="15"/>
      <c r="C374" s="15"/>
      <c r="D374" s="15"/>
      <c r="E374" s="15"/>
      <c r="F374" s="15"/>
      <c r="G374" s="16" t="s">
        <v>612</v>
      </c>
      <c r="H374" s="52">
        <v>82381</v>
      </c>
      <c r="I374" s="15"/>
      <c r="J374" s="17"/>
      <c r="K374" s="15"/>
      <c r="L374" s="16" t="s">
        <v>612</v>
      </c>
      <c r="M374" s="16">
        <v>7.2</v>
      </c>
      <c r="N374" s="15"/>
      <c r="O374" s="15"/>
    </row>
    <row r="375" spans="1:15" ht="12.75">
      <c r="A375" s="15"/>
      <c r="B375" s="15"/>
      <c r="C375" s="15"/>
      <c r="D375" s="15"/>
      <c r="E375" s="15"/>
      <c r="F375" s="15"/>
      <c r="G375" s="16" t="s">
        <v>613</v>
      </c>
      <c r="H375" s="52">
        <v>82760</v>
      </c>
      <c r="I375" s="15"/>
      <c r="J375" s="17"/>
      <c r="K375" s="15"/>
      <c r="L375" s="16" t="s">
        <v>613</v>
      </c>
      <c r="M375" s="16">
        <v>6.9</v>
      </c>
      <c r="N375" s="15"/>
      <c r="O375" s="15"/>
    </row>
    <row r="376" spans="1:15" ht="12.75">
      <c r="A376" s="15"/>
      <c r="B376" s="15"/>
      <c r="C376" s="15"/>
      <c r="D376" s="15"/>
      <c r="E376" s="15"/>
      <c r="F376" s="15"/>
      <c r="G376" s="16" t="s">
        <v>614</v>
      </c>
      <c r="H376" s="52">
        <v>82974</v>
      </c>
      <c r="I376" s="15"/>
      <c r="J376" s="17"/>
      <c r="K376" s="15"/>
      <c r="L376" s="16" t="s">
        <v>614</v>
      </c>
      <c r="M376" s="16">
        <v>7</v>
      </c>
      <c r="N376" s="15"/>
      <c r="O376" s="15"/>
    </row>
    <row r="377" spans="1:15" ht="12.75">
      <c r="A377" s="15"/>
      <c r="B377" s="15"/>
      <c r="C377" s="15"/>
      <c r="D377" s="15"/>
      <c r="E377" s="15"/>
      <c r="F377" s="15"/>
      <c r="G377" s="16" t="s">
        <v>615</v>
      </c>
      <c r="H377" s="52">
        <v>83431</v>
      </c>
      <c r="I377" s="15"/>
      <c r="J377" s="17"/>
      <c r="K377" s="15"/>
      <c r="L377" s="16" t="s">
        <v>615</v>
      </c>
      <c r="M377" s="16">
        <v>6.8</v>
      </c>
      <c r="N377" s="15"/>
      <c r="O377" s="15"/>
    </row>
    <row r="378" spans="1:15" ht="12.75">
      <c r="A378" s="15"/>
      <c r="B378" s="15"/>
      <c r="C378" s="15"/>
      <c r="D378" s="15"/>
      <c r="E378" s="15"/>
      <c r="F378" s="15"/>
      <c r="G378" s="16" t="s">
        <v>616</v>
      </c>
      <c r="H378" s="52">
        <v>83661</v>
      </c>
      <c r="I378" s="15"/>
      <c r="J378" s="17"/>
      <c r="K378" s="15"/>
      <c r="L378" s="16" t="s">
        <v>616</v>
      </c>
      <c r="M378" s="16">
        <v>6.8</v>
      </c>
      <c r="N378" s="15"/>
      <c r="O378" s="15"/>
    </row>
    <row r="379" spans="1:15" ht="12.75">
      <c r="A379" s="15"/>
      <c r="B379" s="15"/>
      <c r="C379" s="15"/>
      <c r="D379" s="15"/>
      <c r="E379" s="15"/>
      <c r="F379" s="15"/>
      <c r="G379" s="16" t="s">
        <v>617</v>
      </c>
      <c r="H379" s="52">
        <v>84031</v>
      </c>
      <c r="I379" s="15"/>
      <c r="J379" s="17"/>
      <c r="K379" s="15"/>
      <c r="L379" s="16" t="s">
        <v>617</v>
      </c>
      <c r="M379" s="16">
        <v>6.8</v>
      </c>
      <c r="N379" s="15"/>
      <c r="O379" s="15"/>
    </row>
    <row r="380" spans="1:15" ht="12.75">
      <c r="A380" s="15"/>
      <c r="B380" s="15"/>
      <c r="C380" s="15"/>
      <c r="D380" s="15"/>
      <c r="E380" s="15"/>
      <c r="F380" s="15"/>
      <c r="G380" s="16" t="s">
        <v>618</v>
      </c>
      <c r="H380" s="52">
        <v>84271</v>
      </c>
      <c r="I380" s="15"/>
      <c r="J380" s="17"/>
      <c r="K380" s="15"/>
      <c r="L380" s="16" t="s">
        <v>618</v>
      </c>
      <c r="M380" s="16">
        <v>6.4</v>
      </c>
      <c r="N380" s="15"/>
      <c r="O380" s="15"/>
    </row>
    <row r="381" spans="1:15" ht="12.75">
      <c r="A381" s="15"/>
      <c r="B381" s="15"/>
      <c r="C381" s="15"/>
      <c r="D381" s="15"/>
      <c r="E381" s="15"/>
      <c r="F381" s="15"/>
      <c r="G381" s="16" t="s">
        <v>619</v>
      </c>
      <c r="H381" s="52">
        <v>84464</v>
      </c>
      <c r="I381" s="15"/>
      <c r="J381" s="17"/>
      <c r="K381" s="15"/>
      <c r="L381" s="16" t="s">
        <v>619</v>
      </c>
      <c r="M381" s="16">
        <v>6.4</v>
      </c>
      <c r="N381" s="15"/>
      <c r="O381" s="15"/>
    </row>
    <row r="382" spans="1:15" ht="12.75">
      <c r="A382" s="15"/>
      <c r="B382" s="15"/>
      <c r="C382" s="15"/>
      <c r="D382" s="15"/>
      <c r="E382" s="15"/>
      <c r="F382" s="15"/>
      <c r="G382" s="16" t="s">
        <v>620</v>
      </c>
      <c r="H382" s="52">
        <v>84808</v>
      </c>
      <c r="I382" s="15"/>
      <c r="J382" s="17"/>
      <c r="K382" s="15"/>
      <c r="L382" s="16" t="s">
        <v>620</v>
      </c>
      <c r="M382" s="16">
        <v>6.3</v>
      </c>
      <c r="N382" s="15"/>
      <c r="O382" s="15"/>
    </row>
    <row r="383" spans="1:15" ht="12.75">
      <c r="A383" s="15"/>
      <c r="B383" s="15"/>
      <c r="C383" s="15"/>
      <c r="D383" s="15"/>
      <c r="E383" s="15"/>
      <c r="F383" s="15"/>
      <c r="G383" s="16" t="s">
        <v>621</v>
      </c>
      <c r="H383" s="52">
        <v>85338</v>
      </c>
      <c r="I383" s="15"/>
      <c r="J383" s="17"/>
      <c r="K383" s="15"/>
      <c r="L383" s="16" t="s">
        <v>621</v>
      </c>
      <c r="M383" s="16">
        <v>6.3</v>
      </c>
      <c r="N383" s="15"/>
      <c r="O383" s="15"/>
    </row>
    <row r="384" spans="1:15" ht="12.75">
      <c r="A384" s="15"/>
      <c r="B384" s="15"/>
      <c r="C384" s="15"/>
      <c r="D384" s="15"/>
      <c r="E384" s="15"/>
      <c r="F384" s="15"/>
      <c r="G384" s="16" t="s">
        <v>622</v>
      </c>
      <c r="H384" s="52">
        <v>86083</v>
      </c>
      <c r="I384" s="15"/>
      <c r="J384" s="17"/>
      <c r="K384" s="15"/>
      <c r="L384" s="16" t="s">
        <v>622</v>
      </c>
      <c r="M384" s="16">
        <v>6.1</v>
      </c>
      <c r="N384" s="15"/>
      <c r="O384" s="15"/>
    </row>
    <row r="385" spans="1:15" ht="12.75">
      <c r="A385" s="15"/>
      <c r="B385" s="15"/>
      <c r="C385" s="15"/>
      <c r="D385" s="15"/>
      <c r="E385" s="15"/>
      <c r="F385" s="15"/>
      <c r="G385" s="16" t="s">
        <v>623</v>
      </c>
      <c r="H385" s="52">
        <v>86404</v>
      </c>
      <c r="I385" s="15"/>
      <c r="J385" s="17"/>
      <c r="K385" s="15"/>
      <c r="L385" s="16" t="s">
        <v>623</v>
      </c>
      <c r="M385" s="16">
        <v>6</v>
      </c>
      <c r="N385" s="15"/>
      <c r="O385" s="15"/>
    </row>
    <row r="386" spans="1:15" ht="12.75">
      <c r="A386" s="15"/>
      <c r="B386" s="15"/>
      <c r="C386" s="15"/>
      <c r="D386" s="15"/>
      <c r="E386" s="15"/>
      <c r="F386" s="15"/>
      <c r="G386" s="16" t="s">
        <v>624</v>
      </c>
      <c r="H386" s="52">
        <v>86811</v>
      </c>
      <c r="I386" s="15"/>
      <c r="J386" s="17"/>
      <c r="K386" s="15"/>
      <c r="L386" s="16" t="s">
        <v>624</v>
      </c>
      <c r="M386" s="16">
        <v>5.9</v>
      </c>
      <c r="N386" s="15"/>
      <c r="O386" s="15"/>
    </row>
    <row r="387" spans="1:15" ht="12.75">
      <c r="A387" s="15"/>
      <c r="B387" s="15"/>
      <c r="C387" s="15"/>
      <c r="D387" s="15"/>
      <c r="E387" s="15"/>
      <c r="F387" s="15"/>
      <c r="G387" s="16" t="s">
        <v>625</v>
      </c>
      <c r="H387" s="52">
        <v>87037</v>
      </c>
      <c r="I387" s="15"/>
      <c r="J387" s="17"/>
      <c r="K387" s="15"/>
      <c r="L387" s="16" t="s">
        <v>625</v>
      </c>
      <c r="M387" s="16">
        <v>6.2</v>
      </c>
      <c r="N387" s="15"/>
      <c r="O387" s="15"/>
    </row>
    <row r="388" spans="1:15" ht="12.75">
      <c r="A388" s="15"/>
      <c r="B388" s="15"/>
      <c r="C388" s="15"/>
      <c r="D388" s="15"/>
      <c r="E388" s="15"/>
      <c r="F388" s="15"/>
      <c r="G388" s="16" t="s">
        <v>626</v>
      </c>
      <c r="H388" s="52">
        <v>87324</v>
      </c>
      <c r="I388" s="15"/>
      <c r="J388" s="17"/>
      <c r="K388" s="15"/>
      <c r="L388" s="16" t="s">
        <v>626</v>
      </c>
      <c r="M388" s="16">
        <v>5.9</v>
      </c>
      <c r="N388" s="15"/>
      <c r="O388" s="15"/>
    </row>
    <row r="389" spans="1:15" ht="12.75">
      <c r="A389" s="15"/>
      <c r="B389" s="15"/>
      <c r="C389" s="15"/>
      <c r="D389" s="15"/>
      <c r="E389" s="15"/>
      <c r="F389" s="15"/>
      <c r="G389" s="16" t="s">
        <v>627</v>
      </c>
      <c r="H389" s="52">
        <v>87434</v>
      </c>
      <c r="I389" s="15"/>
      <c r="J389" s="17"/>
      <c r="K389" s="15"/>
      <c r="L389" s="16" t="s">
        <v>627</v>
      </c>
      <c r="M389" s="16">
        <v>6</v>
      </c>
      <c r="N389" s="15"/>
      <c r="O389" s="15"/>
    </row>
    <row r="390" spans="1:15" ht="12.75">
      <c r="A390" s="15"/>
      <c r="B390" s="15"/>
      <c r="C390" s="15"/>
      <c r="D390" s="15"/>
      <c r="E390" s="15"/>
      <c r="F390" s="15"/>
      <c r="G390" s="16" t="s">
        <v>628</v>
      </c>
      <c r="H390" s="52">
        <v>87797</v>
      </c>
      <c r="I390" s="15"/>
      <c r="J390" s="17"/>
      <c r="K390" s="15"/>
      <c r="L390" s="16" t="s">
        <v>628</v>
      </c>
      <c r="M390" s="16">
        <v>5.8</v>
      </c>
      <c r="N390" s="15"/>
      <c r="O390" s="15"/>
    </row>
    <row r="391" spans="1:15" ht="12.75">
      <c r="A391" s="15"/>
      <c r="B391" s="15"/>
      <c r="C391" s="15"/>
      <c r="D391" s="15"/>
      <c r="E391" s="15"/>
      <c r="F391" s="15"/>
      <c r="G391" s="16" t="s">
        <v>629</v>
      </c>
      <c r="H391" s="52">
        <v>88249</v>
      </c>
      <c r="I391" s="15"/>
      <c r="J391" s="17"/>
      <c r="K391" s="15"/>
      <c r="L391" s="16" t="s">
        <v>629</v>
      </c>
      <c r="M391" s="16">
        <v>5.9</v>
      </c>
      <c r="N391" s="15"/>
      <c r="O391" s="15"/>
    </row>
    <row r="392" spans="1:15" ht="12.75">
      <c r="A392" s="15"/>
      <c r="B392" s="15"/>
      <c r="C392" s="15"/>
      <c r="D392" s="15"/>
      <c r="E392" s="15"/>
      <c r="F392" s="15"/>
      <c r="G392" s="16" t="s">
        <v>630</v>
      </c>
      <c r="H392" s="52">
        <v>88559</v>
      </c>
      <c r="I392" s="15"/>
      <c r="J392" s="17"/>
      <c r="K392" s="15"/>
      <c r="L392" s="16" t="s">
        <v>630</v>
      </c>
      <c r="M392" s="16">
        <v>6</v>
      </c>
      <c r="N392" s="15"/>
      <c r="O392" s="15"/>
    </row>
    <row r="393" spans="1:15" ht="12.75">
      <c r="A393" s="15"/>
      <c r="B393" s="15"/>
      <c r="C393" s="15"/>
      <c r="D393" s="15"/>
      <c r="E393" s="15"/>
      <c r="F393" s="15"/>
      <c r="G393" s="16" t="s">
        <v>631</v>
      </c>
      <c r="H393" s="52">
        <v>88728</v>
      </c>
      <c r="I393" s="15"/>
      <c r="J393" s="17"/>
      <c r="K393" s="15"/>
      <c r="L393" s="16" t="s">
        <v>631</v>
      </c>
      <c r="M393" s="16">
        <v>5.9</v>
      </c>
      <c r="N393" s="15"/>
      <c r="O393" s="15"/>
    </row>
    <row r="394" spans="1:15" ht="12.75">
      <c r="A394" s="15"/>
      <c r="B394" s="15"/>
      <c r="C394" s="15"/>
      <c r="D394" s="15"/>
      <c r="E394" s="15"/>
      <c r="F394" s="15"/>
      <c r="G394" s="16" t="s">
        <v>632</v>
      </c>
      <c r="H394" s="52">
        <v>88985</v>
      </c>
      <c r="I394" s="15"/>
      <c r="J394" s="17"/>
      <c r="K394" s="15"/>
      <c r="L394" s="16" t="s">
        <v>632</v>
      </c>
      <c r="M394" s="16">
        <v>5.9</v>
      </c>
      <c r="N394" s="15"/>
      <c r="O394" s="15"/>
    </row>
    <row r="395" spans="1:15" ht="12.75">
      <c r="A395" s="15"/>
      <c r="B395" s="15"/>
      <c r="C395" s="15"/>
      <c r="D395" s="15"/>
      <c r="E395" s="15"/>
      <c r="F395" s="15"/>
      <c r="G395" s="16" t="s">
        <v>633</v>
      </c>
      <c r="H395" s="52">
        <v>89426</v>
      </c>
      <c r="I395" s="15"/>
      <c r="J395" s="17"/>
      <c r="K395" s="15"/>
      <c r="L395" s="16" t="s">
        <v>633</v>
      </c>
      <c r="M395" s="16">
        <v>5.8</v>
      </c>
      <c r="N395" s="15"/>
      <c r="O395" s="15"/>
    </row>
    <row r="396" spans="1:15" ht="12.75">
      <c r="A396" s="15"/>
      <c r="B396" s="15"/>
      <c r="C396" s="15"/>
      <c r="D396" s="15"/>
      <c r="E396" s="15"/>
      <c r="F396" s="15"/>
      <c r="G396" s="16" t="s">
        <v>634</v>
      </c>
      <c r="H396" s="52">
        <v>89363</v>
      </c>
      <c r="I396" s="15"/>
      <c r="J396" s="17"/>
      <c r="K396" s="15"/>
      <c r="L396" s="16" t="s">
        <v>634</v>
      </c>
      <c r="M396" s="16">
        <v>5.8</v>
      </c>
      <c r="N396" s="15"/>
      <c r="O396" s="15"/>
    </row>
    <row r="397" spans="1:15" ht="12.75">
      <c r="A397" s="15"/>
      <c r="B397" s="15"/>
      <c r="C397" s="15"/>
      <c r="D397" s="15"/>
      <c r="E397" s="15"/>
      <c r="F397" s="15"/>
      <c r="G397" s="16" t="s">
        <v>635</v>
      </c>
      <c r="H397" s="52">
        <v>89681</v>
      </c>
      <c r="I397" s="15"/>
      <c r="J397" s="17"/>
      <c r="K397" s="15"/>
      <c r="L397" s="16" t="s">
        <v>635</v>
      </c>
      <c r="M397" s="53">
        <v>5.6</v>
      </c>
      <c r="N397" s="15" t="s">
        <v>27</v>
      </c>
      <c r="O397" s="15"/>
    </row>
    <row r="398" spans="1:15" ht="12.75">
      <c r="A398" s="15"/>
      <c r="B398" s="15"/>
      <c r="C398" s="15"/>
      <c r="D398" s="15"/>
      <c r="E398" s="15"/>
      <c r="F398" s="15"/>
      <c r="G398" s="16" t="s">
        <v>636</v>
      </c>
      <c r="H398" s="52">
        <v>89955</v>
      </c>
      <c r="I398" s="15"/>
      <c r="J398" s="17"/>
      <c r="K398" s="15"/>
      <c r="L398" s="16" t="s">
        <v>636</v>
      </c>
      <c r="M398" s="16">
        <v>5.7</v>
      </c>
      <c r="N398" s="15"/>
      <c r="O398" s="15"/>
    </row>
    <row r="399" spans="1:15" ht="12.75">
      <c r="A399" s="15"/>
      <c r="B399" s="15"/>
      <c r="C399" s="15"/>
      <c r="D399" s="15"/>
      <c r="E399" s="15"/>
      <c r="F399" s="15"/>
      <c r="G399" s="16" t="s">
        <v>637</v>
      </c>
      <c r="H399" s="52">
        <v>90019</v>
      </c>
      <c r="I399" s="15"/>
      <c r="J399" s="17"/>
      <c r="K399" s="15"/>
      <c r="L399" s="16" t="s">
        <v>637</v>
      </c>
      <c r="M399" s="16">
        <v>5.7</v>
      </c>
      <c r="N399" s="15"/>
      <c r="O399" s="15"/>
    </row>
    <row r="400" spans="1:15" ht="12.75">
      <c r="A400" s="15"/>
      <c r="B400" s="15"/>
      <c r="C400" s="15"/>
      <c r="D400" s="15"/>
      <c r="E400" s="15"/>
      <c r="F400" s="15"/>
      <c r="G400" s="16" t="s">
        <v>638</v>
      </c>
      <c r="H400" s="52">
        <v>90159</v>
      </c>
      <c r="I400" s="15"/>
      <c r="J400" s="17"/>
      <c r="K400" s="15"/>
      <c r="L400" s="16" t="s">
        <v>638</v>
      </c>
      <c r="M400" s="16">
        <v>6</v>
      </c>
      <c r="N400" s="15"/>
      <c r="O400" s="15"/>
    </row>
    <row r="401" spans="1:15" ht="12.75">
      <c r="A401" s="15"/>
      <c r="B401" s="15"/>
      <c r="C401" s="15"/>
      <c r="D401" s="15"/>
      <c r="E401" s="15"/>
      <c r="F401" s="15"/>
      <c r="G401" s="16" t="s">
        <v>639</v>
      </c>
      <c r="H401" s="52">
        <v>90149</v>
      </c>
      <c r="I401" s="15"/>
      <c r="J401" s="17"/>
      <c r="K401" s="15"/>
      <c r="L401" s="16" t="s">
        <v>639</v>
      </c>
      <c r="M401" s="16">
        <v>5.9</v>
      </c>
      <c r="N401" s="15"/>
      <c r="O401" s="15"/>
    </row>
    <row r="402" spans="1:15" ht="12.75">
      <c r="A402" s="15"/>
      <c r="B402" s="15"/>
      <c r="C402" s="15"/>
      <c r="D402" s="15"/>
      <c r="E402" s="15"/>
      <c r="F402" s="15"/>
      <c r="G402" s="16" t="s">
        <v>640</v>
      </c>
      <c r="H402" s="52">
        <v>90360</v>
      </c>
      <c r="I402" s="15"/>
      <c r="J402" s="17"/>
      <c r="K402" s="15"/>
      <c r="L402" s="16" t="s">
        <v>640</v>
      </c>
      <c r="M402" s="16">
        <v>6</v>
      </c>
      <c r="N402" s="15"/>
      <c r="O402" s="15"/>
    </row>
    <row r="403" spans="1:15" ht="12.75">
      <c r="A403" s="15"/>
      <c r="B403" s="15"/>
      <c r="C403" s="15"/>
      <c r="D403" s="15"/>
      <c r="E403" s="15"/>
      <c r="F403" s="15"/>
      <c r="G403" s="16" t="s">
        <v>641</v>
      </c>
      <c r="H403" s="52">
        <v>90466</v>
      </c>
      <c r="I403" s="15"/>
      <c r="J403" s="17"/>
      <c r="K403" s="15"/>
      <c r="L403" s="16" t="s">
        <v>641</v>
      </c>
      <c r="M403" s="16">
        <v>5.9</v>
      </c>
      <c r="N403" s="15"/>
      <c r="O403" s="15"/>
    </row>
    <row r="404" spans="1:15" ht="12.75">
      <c r="A404" s="15"/>
      <c r="B404" s="15"/>
      <c r="C404" s="15"/>
      <c r="D404" s="15"/>
      <c r="E404" s="15"/>
      <c r="F404" s="15"/>
      <c r="G404" s="16" t="s">
        <v>642</v>
      </c>
      <c r="H404" s="52">
        <v>90617</v>
      </c>
      <c r="I404" s="15"/>
      <c r="J404" s="17"/>
      <c r="K404" s="15"/>
      <c r="L404" s="16" t="s">
        <v>642</v>
      </c>
      <c r="M404" s="16">
        <v>6</v>
      </c>
      <c r="N404" s="15"/>
      <c r="O404" s="15"/>
    </row>
    <row r="405" spans="1:15" ht="12.75">
      <c r="A405" s="15"/>
      <c r="B405" s="15"/>
      <c r="C405" s="15"/>
      <c r="D405" s="15"/>
      <c r="E405" s="15"/>
      <c r="F405" s="15"/>
      <c r="G405" s="16" t="s">
        <v>643</v>
      </c>
      <c r="H405" s="52">
        <v>90729</v>
      </c>
      <c r="I405" s="15"/>
      <c r="J405" s="17"/>
      <c r="K405" s="15"/>
      <c r="L405" s="16" t="s">
        <v>643</v>
      </c>
      <c r="M405" s="16">
        <v>6.3</v>
      </c>
      <c r="N405" s="15"/>
      <c r="O405" s="15"/>
    </row>
    <row r="406" spans="1:15" ht="12.75">
      <c r="A406" s="15"/>
      <c r="B406" s="15"/>
      <c r="C406" s="15"/>
      <c r="D406" s="15"/>
      <c r="E406" s="15"/>
      <c r="F406" s="15"/>
      <c r="G406" s="16" t="s">
        <v>644</v>
      </c>
      <c r="H406" s="52">
        <v>90876</v>
      </c>
      <c r="I406" s="15"/>
      <c r="J406" s="17"/>
      <c r="K406" s="15"/>
      <c r="L406" s="16" t="s">
        <v>644</v>
      </c>
      <c r="M406" s="16">
        <v>6.3</v>
      </c>
      <c r="N406" s="15"/>
      <c r="O406" s="15"/>
    </row>
    <row r="407" spans="1:15" ht="12.75">
      <c r="A407" s="15"/>
      <c r="B407" s="15"/>
      <c r="C407" s="15"/>
      <c r="D407" s="15"/>
      <c r="E407" s="15"/>
      <c r="F407" s="15"/>
      <c r="G407" s="16" t="s">
        <v>645</v>
      </c>
      <c r="H407" s="52">
        <v>90995</v>
      </c>
      <c r="I407" s="15" t="s">
        <v>24</v>
      </c>
      <c r="J407" s="17"/>
      <c r="K407" s="15"/>
      <c r="L407" s="16" t="s">
        <v>645</v>
      </c>
      <c r="M407" s="16">
        <v>6.3</v>
      </c>
      <c r="N407" s="15"/>
      <c r="O407" s="15"/>
    </row>
    <row r="408" spans="1:15" ht="12.75">
      <c r="A408" s="15"/>
      <c r="B408" s="15"/>
      <c r="C408" s="15"/>
      <c r="D408" s="15"/>
      <c r="E408" s="15"/>
      <c r="F408" s="15"/>
      <c r="G408" s="16" t="s">
        <v>646</v>
      </c>
      <c r="H408" s="52">
        <v>90780</v>
      </c>
      <c r="I408" s="15"/>
      <c r="J408" s="17"/>
      <c r="K408" s="15"/>
      <c r="L408" s="16" t="s">
        <v>646</v>
      </c>
      <c r="M408" s="16">
        <v>6.9</v>
      </c>
      <c r="N408" s="15"/>
      <c r="O408" s="15"/>
    </row>
    <row r="409" spans="1:15" ht="12.75">
      <c r="A409" s="15"/>
      <c r="B409" s="15"/>
      <c r="C409" s="15"/>
      <c r="D409" s="15"/>
      <c r="E409" s="15"/>
      <c r="F409" s="15"/>
      <c r="G409" s="16" t="s">
        <v>647</v>
      </c>
      <c r="H409" s="52">
        <v>90316</v>
      </c>
      <c r="I409" s="15"/>
      <c r="J409" s="17"/>
      <c r="K409" s="15"/>
      <c r="L409" s="16" t="s">
        <v>647</v>
      </c>
      <c r="M409" s="16">
        <v>7.5</v>
      </c>
      <c r="N409" s="15"/>
      <c r="O409" s="15"/>
    </row>
    <row r="410" spans="1:15" ht="12.75">
      <c r="A410" s="15"/>
      <c r="B410" s="15"/>
      <c r="C410" s="15"/>
      <c r="D410" s="15"/>
      <c r="E410" s="15"/>
      <c r="F410" s="15"/>
      <c r="G410" s="16" t="s">
        <v>648</v>
      </c>
      <c r="H410" s="52">
        <v>89974</v>
      </c>
      <c r="I410" s="15"/>
      <c r="J410" s="17"/>
      <c r="K410" s="15"/>
      <c r="L410" s="16" t="s">
        <v>648</v>
      </c>
      <c r="M410" s="16">
        <v>7.6</v>
      </c>
      <c r="N410" s="15"/>
      <c r="O410" s="15"/>
    </row>
    <row r="411" spans="1:15" ht="12.75">
      <c r="A411" s="15"/>
      <c r="B411" s="15"/>
      <c r="C411" s="15"/>
      <c r="D411" s="15"/>
      <c r="E411" s="15"/>
      <c r="F411" s="15"/>
      <c r="G411" s="16" t="s">
        <v>649</v>
      </c>
      <c r="H411" s="52">
        <v>89676</v>
      </c>
      <c r="I411" s="15" t="s">
        <v>27</v>
      </c>
      <c r="J411" s="18">
        <f>((H411/H407)-1)*100</f>
        <v>-1.4495301939666971</v>
      </c>
      <c r="K411" s="15"/>
      <c r="L411" s="16" t="s">
        <v>649</v>
      </c>
      <c r="M411" s="53">
        <v>7.8</v>
      </c>
      <c r="N411" s="15" t="s">
        <v>24</v>
      </c>
      <c r="O411" s="38">
        <f>M411-M397</f>
        <v>2.2</v>
      </c>
    </row>
    <row r="412" spans="1:15" ht="12.75">
      <c r="A412" s="15"/>
      <c r="B412" s="15"/>
      <c r="C412" s="15"/>
      <c r="D412" s="15"/>
      <c r="E412" s="15"/>
      <c r="F412" s="15"/>
      <c r="G412" s="16" t="s">
        <v>650</v>
      </c>
      <c r="H412" s="52">
        <v>89964</v>
      </c>
      <c r="I412" s="15"/>
      <c r="J412" s="17"/>
      <c r="K412" s="15"/>
      <c r="L412" s="16" t="s">
        <v>650</v>
      </c>
      <c r="M412" s="16">
        <v>7.7</v>
      </c>
      <c r="N412" s="15"/>
      <c r="O412" s="15"/>
    </row>
    <row r="413" spans="1:15" ht="12.75">
      <c r="A413" s="15"/>
      <c r="B413" s="15"/>
      <c r="C413" s="15"/>
      <c r="D413" s="15"/>
      <c r="E413" s="15"/>
      <c r="F413" s="15"/>
      <c r="G413" s="16" t="s">
        <v>651</v>
      </c>
      <c r="H413" s="52">
        <v>90046</v>
      </c>
      <c r="I413" s="15"/>
      <c r="J413" s="17"/>
      <c r="K413" s="15"/>
      <c r="L413" s="16" t="s">
        <v>651</v>
      </c>
      <c r="M413" s="16">
        <v>7.5</v>
      </c>
      <c r="N413" s="15"/>
      <c r="O413" s="15"/>
    </row>
    <row r="414" spans="1:15" ht="12.75">
      <c r="A414" s="15"/>
      <c r="B414" s="15"/>
      <c r="C414" s="15"/>
      <c r="D414" s="15"/>
      <c r="E414" s="15"/>
      <c r="F414" s="15"/>
      <c r="G414" s="16" t="s">
        <v>652</v>
      </c>
      <c r="H414" s="52">
        <v>90334</v>
      </c>
      <c r="I414" s="15"/>
      <c r="J414" s="17"/>
      <c r="K414" s="15"/>
      <c r="L414" s="16" t="s">
        <v>652</v>
      </c>
      <c r="M414" s="16">
        <v>7.5</v>
      </c>
      <c r="N414" s="15"/>
      <c r="O414" s="15"/>
    </row>
    <row r="415" spans="1:15" ht="12.75">
      <c r="A415" s="15"/>
      <c r="B415" s="15"/>
      <c r="C415" s="15"/>
      <c r="D415" s="15"/>
      <c r="E415" s="15"/>
      <c r="F415" s="15"/>
      <c r="G415" s="16" t="s">
        <v>653</v>
      </c>
      <c r="H415" s="52">
        <v>90550</v>
      </c>
      <c r="I415" s="15"/>
      <c r="J415" s="17"/>
      <c r="K415" s="15"/>
      <c r="L415" s="16" t="s">
        <v>653</v>
      </c>
      <c r="M415" s="16">
        <v>7.5</v>
      </c>
      <c r="N415" s="15"/>
      <c r="O415" s="15"/>
    </row>
    <row r="416" spans="1:15" ht="12.75">
      <c r="A416" s="15"/>
      <c r="B416" s="15"/>
      <c r="C416" s="15"/>
      <c r="D416" s="15"/>
      <c r="E416" s="15"/>
      <c r="F416" s="15"/>
      <c r="G416" s="16" t="s">
        <v>654</v>
      </c>
      <c r="H416" s="52">
        <v>90774</v>
      </c>
      <c r="I416" s="15"/>
      <c r="J416" s="17"/>
      <c r="K416" s="15"/>
      <c r="L416" s="16" t="s">
        <v>654</v>
      </c>
      <c r="M416" s="16">
        <v>7.2</v>
      </c>
      <c r="N416" s="15"/>
      <c r="O416" s="15"/>
    </row>
    <row r="417" spans="1:15" ht="12.75">
      <c r="A417" s="15"/>
      <c r="B417" s="15"/>
      <c r="C417" s="15"/>
      <c r="D417" s="15"/>
      <c r="E417" s="15"/>
      <c r="F417" s="15"/>
      <c r="G417" s="16" t="s">
        <v>655</v>
      </c>
      <c r="H417" s="52">
        <v>91003</v>
      </c>
      <c r="I417" s="15"/>
      <c r="J417" s="17"/>
      <c r="K417" s="15"/>
      <c r="L417" s="16" t="s">
        <v>655</v>
      </c>
      <c r="M417" s="16">
        <v>7.5</v>
      </c>
      <c r="N417" s="15"/>
      <c r="O417" s="15"/>
    </row>
    <row r="418" spans="1:15" ht="12.75">
      <c r="A418" s="15"/>
      <c r="B418" s="15"/>
      <c r="C418" s="15"/>
      <c r="D418" s="15"/>
      <c r="E418" s="15"/>
      <c r="F418" s="15"/>
      <c r="G418" s="16" t="s">
        <v>656</v>
      </c>
      <c r="H418" s="52">
        <v>91095</v>
      </c>
      <c r="I418" s="15"/>
      <c r="J418" s="17"/>
      <c r="K418" s="15"/>
      <c r="L418" s="16" t="s">
        <v>656</v>
      </c>
      <c r="M418" s="16">
        <v>7.4</v>
      </c>
      <c r="N418" s="15"/>
      <c r="O418" s="15"/>
    </row>
    <row r="419" spans="1:15" ht="12.75">
      <c r="A419" s="15"/>
      <c r="B419" s="15"/>
      <c r="C419" s="15"/>
      <c r="D419" s="15"/>
      <c r="E419" s="15"/>
      <c r="F419" s="15"/>
      <c r="G419" s="16" t="s">
        <v>657</v>
      </c>
      <c r="H419" s="52">
        <v>91206</v>
      </c>
      <c r="I419" s="15"/>
      <c r="J419" s="17"/>
      <c r="K419" s="15"/>
      <c r="L419" s="16" t="s">
        <v>657</v>
      </c>
      <c r="M419" s="16">
        <v>7.4</v>
      </c>
      <c r="N419" s="15"/>
      <c r="O419" s="15"/>
    </row>
    <row r="420" spans="1:15" ht="12.75">
      <c r="A420" s="15"/>
      <c r="B420" s="15"/>
      <c r="C420" s="15"/>
      <c r="D420" s="15"/>
      <c r="E420" s="15"/>
      <c r="F420" s="15"/>
      <c r="G420" s="16" t="s">
        <v>658</v>
      </c>
      <c r="H420" s="52">
        <v>91219</v>
      </c>
      <c r="I420" s="15"/>
      <c r="J420" s="17"/>
      <c r="K420" s="15"/>
      <c r="L420" s="16" t="s">
        <v>658</v>
      </c>
      <c r="M420" s="16">
        <v>7.2</v>
      </c>
      <c r="N420" s="15"/>
      <c r="O420" s="15"/>
    </row>
    <row r="421" spans="1:15" ht="12.75">
      <c r="A421" s="15"/>
      <c r="B421" s="15"/>
      <c r="C421" s="15"/>
      <c r="D421" s="15"/>
      <c r="E421" s="15"/>
      <c r="F421" s="15"/>
      <c r="G421" s="16" t="s">
        <v>659</v>
      </c>
      <c r="H421" s="52">
        <v>91142</v>
      </c>
      <c r="I421" s="15"/>
      <c r="J421" s="17"/>
      <c r="K421" s="15"/>
      <c r="L421" s="16" t="s">
        <v>659</v>
      </c>
      <c r="M421" s="16">
        <v>7.5</v>
      </c>
      <c r="N421" s="15"/>
      <c r="O421" s="15"/>
    </row>
    <row r="422" spans="1:15" ht="12.75">
      <c r="A422" s="15"/>
      <c r="B422" s="15"/>
      <c r="C422" s="15"/>
      <c r="D422" s="15"/>
      <c r="E422" s="15"/>
      <c r="F422" s="15"/>
      <c r="G422" s="16" t="s">
        <v>660</v>
      </c>
      <c r="H422" s="52">
        <v>91285</v>
      </c>
      <c r="I422" s="15"/>
      <c r="J422" s="17"/>
      <c r="K422" s="15"/>
      <c r="L422" s="16" t="s">
        <v>660</v>
      </c>
      <c r="M422" s="16">
        <v>7.5</v>
      </c>
      <c r="N422" s="15"/>
      <c r="O422" s="15"/>
    </row>
    <row r="423" spans="1:15" ht="12.75">
      <c r="A423" s="15"/>
      <c r="B423" s="15"/>
      <c r="C423" s="15"/>
      <c r="D423" s="15"/>
      <c r="E423" s="15"/>
      <c r="F423" s="15"/>
      <c r="G423" s="16" t="s">
        <v>661</v>
      </c>
      <c r="H423" s="52">
        <v>91410</v>
      </c>
      <c r="I423" s="15" t="s">
        <v>24</v>
      </c>
      <c r="J423" s="17"/>
      <c r="K423" s="15"/>
      <c r="L423" s="16" t="s">
        <v>661</v>
      </c>
      <c r="M423" s="16">
        <v>7.2</v>
      </c>
      <c r="N423" s="15" t="s">
        <v>27</v>
      </c>
      <c r="O423" s="15"/>
    </row>
    <row r="424" spans="1:15" ht="12.75">
      <c r="A424" s="15"/>
      <c r="B424" s="15"/>
      <c r="C424" s="15"/>
      <c r="D424" s="15"/>
      <c r="E424" s="15"/>
      <c r="F424" s="15"/>
      <c r="G424" s="16" t="s">
        <v>662</v>
      </c>
      <c r="H424" s="52">
        <v>91320</v>
      </c>
      <c r="I424" s="15"/>
      <c r="J424" s="17"/>
      <c r="K424" s="15"/>
      <c r="L424" s="16" t="s">
        <v>662</v>
      </c>
      <c r="M424" s="16">
        <v>7.4</v>
      </c>
      <c r="N424" s="15"/>
      <c r="O424" s="15"/>
    </row>
    <row r="425" spans="1:15" ht="12.75">
      <c r="A425" s="15"/>
      <c r="B425" s="15"/>
      <c r="C425" s="15"/>
      <c r="D425" s="15"/>
      <c r="E425" s="15"/>
      <c r="F425" s="15"/>
      <c r="G425" s="16" t="s">
        <v>663</v>
      </c>
      <c r="H425" s="52">
        <v>91191</v>
      </c>
      <c r="I425" s="15"/>
      <c r="J425" s="17"/>
      <c r="K425" s="15"/>
      <c r="L425" s="16" t="s">
        <v>663</v>
      </c>
      <c r="M425" s="16">
        <v>7.6</v>
      </c>
      <c r="N425" s="15"/>
      <c r="O425" s="15"/>
    </row>
    <row r="426" spans="1:15" ht="12.75">
      <c r="A426" s="15"/>
      <c r="B426" s="15"/>
      <c r="C426" s="15"/>
      <c r="D426" s="15"/>
      <c r="E426" s="15"/>
      <c r="F426" s="15"/>
      <c r="G426" s="16" t="s">
        <v>664</v>
      </c>
      <c r="H426" s="52">
        <v>91216</v>
      </c>
      <c r="I426" s="15"/>
      <c r="J426" s="17"/>
      <c r="K426" s="15"/>
      <c r="L426" s="16" t="s">
        <v>664</v>
      </c>
      <c r="M426" s="16">
        <v>7.9</v>
      </c>
      <c r="N426" s="15"/>
      <c r="O426" s="15"/>
    </row>
    <row r="427" spans="1:15" ht="12.75">
      <c r="A427" s="15"/>
      <c r="B427" s="15"/>
      <c r="C427" s="15"/>
      <c r="D427" s="15"/>
      <c r="E427" s="15"/>
      <c r="F427" s="15"/>
      <c r="G427" s="16" t="s">
        <v>665</v>
      </c>
      <c r="H427" s="52">
        <v>91014</v>
      </c>
      <c r="I427" s="15"/>
      <c r="J427" s="17"/>
      <c r="K427" s="15"/>
      <c r="L427" s="16" t="s">
        <v>665</v>
      </c>
      <c r="M427" s="16">
        <v>8.3</v>
      </c>
      <c r="N427" s="15"/>
      <c r="O427" s="15"/>
    </row>
    <row r="428" spans="1:15" ht="12.75">
      <c r="A428" s="15"/>
      <c r="B428" s="15"/>
      <c r="C428" s="15"/>
      <c r="D428" s="15"/>
      <c r="E428" s="15"/>
      <c r="F428" s="15"/>
      <c r="G428" s="16" t="s">
        <v>666</v>
      </c>
      <c r="H428" s="52">
        <v>90831</v>
      </c>
      <c r="I428" s="15"/>
      <c r="J428" s="17"/>
      <c r="K428" s="15"/>
      <c r="L428" s="16" t="s">
        <v>666</v>
      </c>
      <c r="M428" s="16">
        <v>8.5</v>
      </c>
      <c r="N428" s="15"/>
      <c r="O428" s="15"/>
    </row>
    <row r="429" spans="1:15" ht="12.75">
      <c r="A429" s="15"/>
      <c r="B429" s="15"/>
      <c r="C429" s="15"/>
      <c r="D429" s="15"/>
      <c r="E429" s="15"/>
      <c r="F429" s="15"/>
      <c r="G429" s="16" t="s">
        <v>667</v>
      </c>
      <c r="H429" s="52">
        <v>90448</v>
      </c>
      <c r="I429" s="15"/>
      <c r="J429" s="17"/>
      <c r="K429" s="15"/>
      <c r="L429" s="16" t="s">
        <v>667</v>
      </c>
      <c r="M429" s="16">
        <v>8.6</v>
      </c>
      <c r="N429" s="15"/>
      <c r="O429" s="15"/>
    </row>
    <row r="430" spans="1:15" ht="12.75">
      <c r="A430" s="15"/>
      <c r="B430" s="15"/>
      <c r="C430" s="15"/>
      <c r="D430" s="15"/>
      <c r="E430" s="15"/>
      <c r="F430" s="15"/>
      <c r="G430" s="16" t="s">
        <v>668</v>
      </c>
      <c r="H430" s="52">
        <v>90474</v>
      </c>
      <c r="I430" s="15"/>
      <c r="J430" s="17"/>
      <c r="K430" s="15"/>
      <c r="L430" s="16" t="s">
        <v>668</v>
      </c>
      <c r="M430" s="16">
        <v>8.9</v>
      </c>
      <c r="N430" s="15"/>
      <c r="O430" s="15"/>
    </row>
    <row r="431" spans="1:15" ht="12.75">
      <c r="A431" s="15"/>
      <c r="B431" s="15"/>
      <c r="C431" s="15"/>
      <c r="D431" s="15"/>
      <c r="E431" s="15"/>
      <c r="F431" s="15"/>
      <c r="G431" s="16" t="s">
        <v>669</v>
      </c>
      <c r="H431" s="52">
        <v>90337</v>
      </c>
      <c r="I431" s="15"/>
      <c r="J431" s="17"/>
      <c r="K431" s="15"/>
      <c r="L431" s="16" t="s">
        <v>669</v>
      </c>
      <c r="M431" s="16">
        <v>9</v>
      </c>
      <c r="N431" s="15"/>
      <c r="O431" s="15"/>
    </row>
    <row r="432" spans="1:15" ht="12.75">
      <c r="A432" s="15"/>
      <c r="B432" s="15"/>
      <c r="C432" s="15"/>
      <c r="D432" s="15"/>
      <c r="E432" s="15"/>
      <c r="F432" s="15"/>
      <c r="G432" s="16" t="s">
        <v>670</v>
      </c>
      <c r="H432" s="52">
        <v>90031</v>
      </c>
      <c r="I432" s="15"/>
      <c r="J432" s="17"/>
      <c r="K432" s="15"/>
      <c r="L432" s="16" t="s">
        <v>670</v>
      </c>
      <c r="M432" s="16">
        <v>9.3</v>
      </c>
      <c r="N432" s="15"/>
      <c r="O432" s="15"/>
    </row>
    <row r="433" spans="1:15" ht="12.75">
      <c r="A433" s="15"/>
      <c r="B433" s="15"/>
      <c r="C433" s="15"/>
      <c r="D433" s="15"/>
      <c r="E433" s="15"/>
      <c r="F433" s="15"/>
      <c r="G433" s="16" t="s">
        <v>671</v>
      </c>
      <c r="H433" s="52">
        <v>89965</v>
      </c>
      <c r="I433" s="15"/>
      <c r="J433" s="17"/>
      <c r="K433" s="15"/>
      <c r="L433" s="16" t="s">
        <v>671</v>
      </c>
      <c r="M433" s="16">
        <v>9.4</v>
      </c>
      <c r="N433" s="15"/>
      <c r="O433" s="15"/>
    </row>
    <row r="434" spans="1:15" ht="12.75">
      <c r="A434" s="15"/>
      <c r="B434" s="15"/>
      <c r="C434" s="15"/>
      <c r="D434" s="15"/>
      <c r="E434" s="15"/>
      <c r="F434" s="15"/>
      <c r="G434" s="16" t="s">
        <v>672</v>
      </c>
      <c r="H434" s="52">
        <v>89703</v>
      </c>
      <c r="I434" s="15"/>
      <c r="J434" s="17"/>
      <c r="K434" s="15"/>
      <c r="L434" s="16" t="s">
        <v>672</v>
      </c>
      <c r="M434" s="16">
        <v>9.6</v>
      </c>
      <c r="N434" s="15"/>
      <c r="O434" s="15"/>
    </row>
    <row r="435" spans="1:15" ht="12.75">
      <c r="A435" s="15"/>
      <c r="B435" s="15"/>
      <c r="C435" s="15"/>
      <c r="D435" s="15"/>
      <c r="E435" s="15"/>
      <c r="F435" s="15"/>
      <c r="G435" s="16" t="s">
        <v>673</v>
      </c>
      <c r="H435" s="52">
        <v>89380</v>
      </c>
      <c r="I435" s="15"/>
      <c r="J435" s="17"/>
      <c r="K435" s="15"/>
      <c r="L435" s="16" t="s">
        <v>673</v>
      </c>
      <c r="M435" s="16">
        <v>9.8</v>
      </c>
      <c r="N435" s="15"/>
      <c r="O435" s="15"/>
    </row>
    <row r="436" spans="1:15" ht="12.75">
      <c r="A436" s="15"/>
      <c r="B436" s="15"/>
      <c r="C436" s="15"/>
      <c r="D436" s="15"/>
      <c r="E436" s="15"/>
      <c r="F436" s="15"/>
      <c r="G436" s="16" t="s">
        <v>674</v>
      </c>
      <c r="H436" s="52">
        <v>89177</v>
      </c>
      <c r="I436" s="15"/>
      <c r="J436" s="17"/>
      <c r="K436" s="15"/>
      <c r="L436" s="16" t="s">
        <v>674</v>
      </c>
      <c r="M436" s="16">
        <v>9.8</v>
      </c>
      <c r="N436" s="15"/>
      <c r="O436" s="15"/>
    </row>
    <row r="437" spans="1:15" ht="12.75">
      <c r="A437" s="15"/>
      <c r="B437" s="15"/>
      <c r="C437" s="15"/>
      <c r="D437" s="15"/>
      <c r="E437" s="15"/>
      <c r="F437" s="15"/>
      <c r="G437" s="16" t="s">
        <v>675</v>
      </c>
      <c r="H437" s="52">
        <v>88995</v>
      </c>
      <c r="I437" s="15"/>
      <c r="J437" s="17"/>
      <c r="K437" s="15"/>
      <c r="L437" s="16" t="s">
        <v>675</v>
      </c>
      <c r="M437" s="16">
        <v>10.1</v>
      </c>
      <c r="N437" s="15"/>
      <c r="O437" s="15"/>
    </row>
    <row r="438" spans="1:15" ht="12.75">
      <c r="A438" s="15"/>
      <c r="B438" s="15"/>
      <c r="C438" s="15"/>
      <c r="D438" s="15"/>
      <c r="E438" s="15"/>
      <c r="F438" s="15"/>
      <c r="G438" s="16" t="s">
        <v>676</v>
      </c>
      <c r="H438" s="52">
        <v>88787</v>
      </c>
      <c r="I438" s="15"/>
      <c r="J438" s="17"/>
      <c r="K438" s="15"/>
      <c r="L438" s="16" t="s">
        <v>676</v>
      </c>
      <c r="M438" s="16">
        <v>10.4</v>
      </c>
      <c r="N438" s="15"/>
      <c r="O438" s="15"/>
    </row>
    <row r="439" spans="1:15" ht="12.75">
      <c r="A439" s="15"/>
      <c r="B439" s="15"/>
      <c r="C439" s="15"/>
      <c r="D439" s="15"/>
      <c r="E439" s="15"/>
      <c r="F439" s="15"/>
      <c r="G439" s="16" t="s">
        <v>677</v>
      </c>
      <c r="H439" s="52">
        <v>88649</v>
      </c>
      <c r="I439" s="15" t="s">
        <v>27</v>
      </c>
      <c r="J439" s="18">
        <f>((H439/H423)-1)*100</f>
        <v>-3.0204572803850804</v>
      </c>
      <c r="K439" s="15"/>
      <c r="L439" s="16" t="s">
        <v>677</v>
      </c>
      <c r="M439" s="16">
        <v>10.8</v>
      </c>
      <c r="N439" s="15"/>
      <c r="O439" s="15"/>
    </row>
    <row r="440" spans="1:15" ht="12.75">
      <c r="A440" s="15"/>
      <c r="B440" s="15"/>
      <c r="C440" s="15"/>
      <c r="D440" s="15"/>
      <c r="E440" s="15"/>
      <c r="F440" s="15"/>
      <c r="G440" s="16" t="s">
        <v>678</v>
      </c>
      <c r="H440" s="52">
        <v>88675</v>
      </c>
      <c r="I440" s="15"/>
      <c r="J440" s="17"/>
      <c r="K440" s="15"/>
      <c r="L440" s="16" t="s">
        <v>678</v>
      </c>
      <c r="M440" s="16">
        <v>10.8</v>
      </c>
      <c r="N440" s="15" t="s">
        <v>24</v>
      </c>
      <c r="O440" s="35">
        <f>M440-M423</f>
        <v>3.6000000000000005</v>
      </c>
    </row>
    <row r="441" spans="1:15" ht="12.75">
      <c r="A441" s="15"/>
      <c r="B441" s="15"/>
      <c r="C441" s="15"/>
      <c r="D441" s="15"/>
      <c r="E441" s="15"/>
      <c r="F441" s="15"/>
      <c r="G441" s="16" t="s">
        <v>679</v>
      </c>
      <c r="H441" s="52">
        <v>88826</v>
      </c>
      <c r="I441" s="15"/>
      <c r="J441" s="17"/>
      <c r="K441" s="15"/>
      <c r="L441" s="16" t="s">
        <v>679</v>
      </c>
      <c r="M441" s="16">
        <v>10.4</v>
      </c>
      <c r="N441" s="15"/>
      <c r="O441" s="15"/>
    </row>
    <row r="442" spans="1:15" ht="12.75">
      <c r="A442" s="15"/>
      <c r="B442" s="15"/>
      <c r="C442" s="15"/>
      <c r="D442" s="15"/>
      <c r="E442" s="15"/>
      <c r="F442" s="15"/>
      <c r="G442" s="16" t="s">
        <v>680</v>
      </c>
      <c r="H442" s="52">
        <v>88758</v>
      </c>
      <c r="I442" s="15"/>
      <c r="J442" s="17"/>
      <c r="K442" s="15"/>
      <c r="L442" s="16" t="s">
        <v>680</v>
      </c>
      <c r="M442" s="16">
        <v>10.4</v>
      </c>
      <c r="N442" s="15"/>
      <c r="O442" s="15"/>
    </row>
    <row r="443" spans="1:15" ht="12.75">
      <c r="A443" s="15"/>
      <c r="B443" s="15"/>
      <c r="C443" s="15"/>
      <c r="D443" s="15"/>
      <c r="E443" s="15"/>
      <c r="F443" s="15"/>
      <c r="G443" s="16" t="s">
        <v>681</v>
      </c>
      <c r="H443" s="52">
        <v>88946</v>
      </c>
      <c r="I443" s="15"/>
      <c r="J443" s="17"/>
      <c r="K443" s="15"/>
      <c r="L443" s="16" t="s">
        <v>681</v>
      </c>
      <c r="M443" s="16">
        <v>10.3</v>
      </c>
      <c r="N443" s="15"/>
      <c r="O443" s="15"/>
    </row>
    <row r="444" spans="1:15" ht="12.75">
      <c r="A444" s="15"/>
      <c r="B444" s="15"/>
      <c r="C444" s="15"/>
      <c r="D444" s="15"/>
      <c r="E444" s="15"/>
      <c r="F444" s="15"/>
      <c r="G444" s="16" t="s">
        <v>682</v>
      </c>
      <c r="H444" s="52">
        <v>89211</v>
      </c>
      <c r="I444" s="15"/>
      <c r="J444" s="17"/>
      <c r="K444" s="15"/>
      <c r="L444" s="16" t="s">
        <v>682</v>
      </c>
      <c r="M444" s="16">
        <v>10.2</v>
      </c>
      <c r="N444" s="15"/>
      <c r="O444" s="15"/>
    </row>
    <row r="445" spans="1:15" ht="12.75">
      <c r="A445" s="15"/>
      <c r="B445" s="15"/>
      <c r="C445" s="15"/>
      <c r="D445" s="15"/>
      <c r="E445" s="15"/>
      <c r="F445" s="15"/>
      <c r="G445" s="16" t="s">
        <v>683</v>
      </c>
      <c r="H445" s="52">
        <v>89497</v>
      </c>
      <c r="I445" s="15"/>
      <c r="J445" s="17"/>
      <c r="K445" s="15"/>
      <c r="L445" s="16" t="s">
        <v>683</v>
      </c>
      <c r="M445" s="16">
        <v>10.1</v>
      </c>
      <c r="N445" s="15"/>
      <c r="O445" s="15"/>
    </row>
    <row r="446" spans="1:15" ht="12.75">
      <c r="A446" s="15"/>
      <c r="B446" s="15"/>
      <c r="C446" s="15"/>
      <c r="D446" s="15"/>
      <c r="E446" s="15"/>
      <c r="F446" s="15"/>
      <c r="G446" s="16" t="s">
        <v>684</v>
      </c>
      <c r="H446" s="52">
        <v>89886</v>
      </c>
      <c r="I446" s="15"/>
      <c r="J446" s="17"/>
      <c r="K446" s="15"/>
      <c r="L446" s="16" t="s">
        <v>684</v>
      </c>
      <c r="M446" s="16">
        <v>10.1</v>
      </c>
      <c r="N446" s="15"/>
      <c r="O446" s="15"/>
    </row>
    <row r="447" spans="1:15" ht="12.75">
      <c r="A447" s="15"/>
      <c r="B447" s="15"/>
      <c r="C447" s="15"/>
      <c r="D447" s="15"/>
      <c r="E447" s="15"/>
      <c r="F447" s="15"/>
      <c r="G447" s="16" t="s">
        <v>685</v>
      </c>
      <c r="H447" s="52">
        <v>90313</v>
      </c>
      <c r="I447" s="15"/>
      <c r="J447" s="17"/>
      <c r="K447" s="15"/>
      <c r="L447" s="16" t="s">
        <v>685</v>
      </c>
      <c r="M447" s="16">
        <v>9.4</v>
      </c>
      <c r="N447" s="15"/>
      <c r="O447" s="15"/>
    </row>
    <row r="448" spans="1:15" ht="12.75">
      <c r="A448" s="15"/>
      <c r="B448" s="15"/>
      <c r="C448" s="15"/>
      <c r="D448" s="15"/>
      <c r="E448" s="15"/>
      <c r="F448" s="15"/>
      <c r="G448" s="16" t="s">
        <v>686</v>
      </c>
      <c r="H448" s="52">
        <v>89973</v>
      </c>
      <c r="I448" s="15"/>
      <c r="J448" s="17"/>
      <c r="K448" s="15"/>
      <c r="L448" s="16" t="s">
        <v>686</v>
      </c>
      <c r="M448" s="16">
        <v>9.5</v>
      </c>
      <c r="N448" s="15"/>
      <c r="O448" s="15"/>
    </row>
    <row r="449" spans="1:15" ht="12.75">
      <c r="A449" s="15"/>
      <c r="B449" s="15"/>
      <c r="C449" s="15"/>
      <c r="D449" s="15"/>
      <c r="E449" s="15"/>
      <c r="F449" s="15"/>
      <c r="G449" s="16" t="s">
        <v>687</v>
      </c>
      <c r="H449" s="52">
        <v>91088</v>
      </c>
      <c r="I449" s="15"/>
      <c r="J449" s="17"/>
      <c r="K449" s="15"/>
      <c r="L449" s="16" t="s">
        <v>687</v>
      </c>
      <c r="M449" s="16">
        <v>9.2</v>
      </c>
      <c r="N449" s="15"/>
      <c r="O449" s="15"/>
    </row>
    <row r="450" spans="1:15" ht="12.75">
      <c r="A450" s="15"/>
      <c r="B450" s="15"/>
      <c r="C450" s="15"/>
      <c r="D450" s="15"/>
      <c r="E450" s="15"/>
      <c r="F450" s="15"/>
      <c r="G450" s="16" t="s">
        <v>688</v>
      </c>
      <c r="H450" s="52">
        <v>91408</v>
      </c>
      <c r="I450" s="15"/>
      <c r="J450" s="17"/>
      <c r="K450" s="15"/>
      <c r="L450" s="16" t="s">
        <v>688</v>
      </c>
      <c r="M450" s="16">
        <v>8.8</v>
      </c>
      <c r="N450" s="15"/>
      <c r="O450" s="15"/>
    </row>
    <row r="451" spans="1:15" ht="12.75">
      <c r="A451" s="15"/>
      <c r="B451" s="15"/>
      <c r="C451" s="15"/>
      <c r="D451" s="15"/>
      <c r="E451" s="15"/>
      <c r="F451" s="15"/>
      <c r="G451" s="16" t="s">
        <v>689</v>
      </c>
      <c r="H451" s="52">
        <v>91727</v>
      </c>
      <c r="I451" s="15"/>
      <c r="J451" s="17"/>
      <c r="K451" s="15"/>
      <c r="L451" s="16" t="s">
        <v>689</v>
      </c>
      <c r="M451" s="16">
        <v>8.5</v>
      </c>
      <c r="N451" s="15"/>
      <c r="O451" s="15"/>
    </row>
    <row r="452" spans="1:15" ht="12.75">
      <c r="A452" s="15"/>
      <c r="B452" s="15"/>
      <c r="C452" s="15"/>
      <c r="D452" s="15"/>
      <c r="E452" s="15"/>
      <c r="F452" s="15"/>
      <c r="G452" s="16" t="s">
        <v>690</v>
      </c>
      <c r="H452" s="52">
        <v>92110</v>
      </c>
      <c r="I452" s="15"/>
      <c r="J452" s="17"/>
      <c r="K452" s="15"/>
      <c r="L452" s="16" t="s">
        <v>690</v>
      </c>
      <c r="M452" s="16">
        <v>8.3</v>
      </c>
      <c r="N452" s="15"/>
      <c r="O452" s="15"/>
    </row>
    <row r="453" spans="1:15" ht="12.75">
      <c r="A453" s="15"/>
      <c r="B453" s="15"/>
      <c r="C453" s="15"/>
      <c r="D453" s="15"/>
      <c r="E453" s="15"/>
      <c r="F453" s="15"/>
      <c r="G453" s="16" t="s">
        <v>691</v>
      </c>
      <c r="H453" s="52">
        <v>92524</v>
      </c>
      <c r="I453" s="15"/>
      <c r="J453" s="17"/>
      <c r="K453" s="15"/>
      <c r="L453" s="16" t="s">
        <v>691</v>
      </c>
      <c r="M453" s="16">
        <v>8</v>
      </c>
      <c r="N453" s="15"/>
      <c r="O453" s="15"/>
    </row>
    <row r="454" spans="1:15" ht="12.75">
      <c r="A454" s="15"/>
      <c r="B454" s="15"/>
      <c r="C454" s="15"/>
      <c r="D454" s="15"/>
      <c r="E454" s="15"/>
      <c r="F454" s="15"/>
      <c r="G454" s="16" t="s">
        <v>692</v>
      </c>
      <c r="H454" s="52">
        <v>93043</v>
      </c>
      <c r="I454" s="15"/>
      <c r="J454" s="17"/>
      <c r="K454" s="15"/>
      <c r="L454" s="16" t="s">
        <v>692</v>
      </c>
      <c r="M454" s="16">
        <v>7.8</v>
      </c>
      <c r="N454" s="15"/>
      <c r="O454" s="15"/>
    </row>
    <row r="455" spans="1:15" ht="12.75">
      <c r="A455" s="15"/>
      <c r="B455" s="15"/>
      <c r="C455" s="15"/>
      <c r="D455" s="15"/>
      <c r="E455" s="15"/>
      <c r="F455" s="15"/>
      <c r="G455" s="16" t="s">
        <v>693</v>
      </c>
      <c r="H455" s="52">
        <v>93312</v>
      </c>
      <c r="I455" s="15"/>
      <c r="J455" s="17"/>
      <c r="K455" s="15"/>
      <c r="L455" s="16" t="s">
        <v>693</v>
      </c>
      <c r="M455" s="16">
        <v>7.8</v>
      </c>
      <c r="N455" s="15"/>
      <c r="O455" s="15"/>
    </row>
    <row r="456" spans="1:15" ht="12.75">
      <c r="A456" s="15"/>
      <c r="B456" s="15"/>
      <c r="C456" s="15"/>
      <c r="D456" s="15"/>
      <c r="E456" s="15"/>
      <c r="F456" s="15"/>
      <c r="G456" s="16" t="s">
        <v>694</v>
      </c>
      <c r="H456" s="52">
        <v>93650</v>
      </c>
      <c r="I456" s="15"/>
      <c r="J456" s="17"/>
      <c r="K456" s="15"/>
      <c r="L456" s="16" t="s">
        <v>694</v>
      </c>
      <c r="M456" s="16">
        <v>7.7</v>
      </c>
      <c r="N456" s="15"/>
      <c r="O456" s="15"/>
    </row>
    <row r="457" spans="1:15" ht="12.75">
      <c r="A457" s="15"/>
      <c r="B457" s="15"/>
      <c r="C457" s="15"/>
      <c r="D457" s="15"/>
      <c r="E457" s="15"/>
      <c r="F457" s="15"/>
      <c r="G457" s="16" t="s">
        <v>695</v>
      </c>
      <c r="H457" s="52">
        <v>93952</v>
      </c>
      <c r="I457" s="15"/>
      <c r="J457" s="17"/>
      <c r="K457" s="15"/>
      <c r="L457" s="16" t="s">
        <v>695</v>
      </c>
      <c r="M457" s="16">
        <v>7.4</v>
      </c>
      <c r="N457" s="15"/>
      <c r="O457" s="15"/>
    </row>
    <row r="458" spans="1:15" ht="12.75">
      <c r="A458" s="15"/>
      <c r="B458" s="15"/>
      <c r="C458" s="15"/>
      <c r="D458" s="15"/>
      <c r="E458" s="15"/>
      <c r="F458" s="15"/>
      <c r="G458" s="16" t="s">
        <v>696</v>
      </c>
      <c r="H458" s="52">
        <v>94325</v>
      </c>
      <c r="I458" s="15"/>
      <c r="J458" s="17"/>
      <c r="K458" s="15"/>
      <c r="L458" s="16" t="s">
        <v>696</v>
      </c>
      <c r="M458" s="16">
        <v>7.2</v>
      </c>
      <c r="N458" s="15"/>
      <c r="O458" s="15"/>
    </row>
    <row r="459" spans="1:15" ht="12.75">
      <c r="A459" s="15"/>
      <c r="B459" s="15"/>
      <c r="C459" s="15"/>
      <c r="D459" s="15"/>
      <c r="E459" s="15"/>
      <c r="F459" s="15"/>
      <c r="G459" s="16" t="s">
        <v>697</v>
      </c>
      <c r="H459" s="52">
        <v>94647</v>
      </c>
      <c r="I459" s="15"/>
      <c r="J459" s="17"/>
      <c r="K459" s="15"/>
      <c r="L459" s="16" t="s">
        <v>697</v>
      </c>
      <c r="M459" s="16">
        <v>7.5</v>
      </c>
      <c r="N459" s="15"/>
      <c r="O459" s="15"/>
    </row>
    <row r="460" spans="1:15" ht="12.75">
      <c r="A460" s="15"/>
      <c r="B460" s="15"/>
      <c r="C460" s="15"/>
      <c r="D460" s="15"/>
      <c r="E460" s="15"/>
      <c r="F460" s="15"/>
      <c r="G460" s="16" t="s">
        <v>698</v>
      </c>
      <c r="H460" s="52">
        <v>94885</v>
      </c>
      <c r="I460" s="15"/>
      <c r="J460" s="17"/>
      <c r="K460" s="15"/>
      <c r="L460" s="16" t="s">
        <v>698</v>
      </c>
      <c r="M460" s="16">
        <v>7.5</v>
      </c>
      <c r="N460" s="15"/>
      <c r="O460" s="15"/>
    </row>
    <row r="461" spans="1:15" ht="12.75">
      <c r="A461" s="15"/>
      <c r="B461" s="15"/>
      <c r="C461" s="15"/>
      <c r="D461" s="15"/>
      <c r="E461" s="15"/>
      <c r="F461" s="15"/>
      <c r="G461" s="16" t="s">
        <v>699</v>
      </c>
      <c r="H461" s="52">
        <v>95186</v>
      </c>
      <c r="I461" s="15"/>
      <c r="J461" s="17"/>
      <c r="K461" s="15"/>
      <c r="L461" s="16" t="s">
        <v>699</v>
      </c>
      <c r="M461" s="16">
        <v>7.3</v>
      </c>
      <c r="N461" s="15"/>
      <c r="O461" s="15"/>
    </row>
    <row r="462" spans="1:15" ht="12.75">
      <c r="A462" s="15"/>
      <c r="B462" s="15"/>
      <c r="C462" s="15"/>
      <c r="D462" s="15"/>
      <c r="E462" s="15"/>
      <c r="F462" s="15"/>
      <c r="G462" s="16" t="s">
        <v>700</v>
      </c>
      <c r="H462" s="52">
        <v>95499</v>
      </c>
      <c r="I462" s="15"/>
      <c r="J462" s="17"/>
      <c r="K462" s="15"/>
      <c r="L462" s="16" t="s">
        <v>700</v>
      </c>
      <c r="M462" s="16">
        <v>7.4</v>
      </c>
      <c r="N462" s="15"/>
      <c r="O462" s="15"/>
    </row>
    <row r="463" spans="1:15" ht="12.75">
      <c r="A463" s="15"/>
      <c r="B463" s="15"/>
      <c r="C463" s="15"/>
      <c r="D463" s="15"/>
      <c r="E463" s="15"/>
      <c r="F463" s="15"/>
      <c r="G463" s="16" t="s">
        <v>701</v>
      </c>
      <c r="H463" s="52">
        <v>95829</v>
      </c>
      <c r="I463" s="15"/>
      <c r="J463" s="17"/>
      <c r="K463" s="15"/>
      <c r="L463" s="16" t="s">
        <v>701</v>
      </c>
      <c r="M463" s="16">
        <v>7.2</v>
      </c>
      <c r="N463" s="15"/>
      <c r="O463" s="15"/>
    </row>
    <row r="464" spans="1:15" ht="12.75">
      <c r="A464" s="15"/>
      <c r="B464" s="15"/>
      <c r="C464" s="15"/>
      <c r="D464" s="15"/>
      <c r="E464" s="15"/>
      <c r="F464" s="15"/>
      <c r="G464" s="16" t="s">
        <v>702</v>
      </c>
      <c r="H464" s="52">
        <v>95997</v>
      </c>
      <c r="I464" s="15"/>
      <c r="J464" s="17"/>
      <c r="K464" s="15"/>
      <c r="L464" s="16" t="s">
        <v>702</v>
      </c>
      <c r="M464" s="16">
        <v>7.3</v>
      </c>
      <c r="N464" s="15"/>
      <c r="O464" s="15"/>
    </row>
    <row r="465" spans="1:15" ht="12.75">
      <c r="A465" s="15"/>
      <c r="B465" s="15"/>
      <c r="C465" s="15"/>
      <c r="D465" s="15"/>
      <c r="E465" s="15"/>
      <c r="F465" s="15"/>
      <c r="G465" s="16" t="s">
        <v>703</v>
      </c>
      <c r="H465" s="52">
        <v>96249</v>
      </c>
      <c r="I465" s="15"/>
      <c r="J465" s="17"/>
      <c r="K465" s="15"/>
      <c r="L465" s="16" t="s">
        <v>703</v>
      </c>
      <c r="M465" s="16">
        <v>7.3</v>
      </c>
      <c r="N465" s="15"/>
      <c r="O465" s="15"/>
    </row>
    <row r="466" spans="1:15" ht="12.75">
      <c r="A466" s="15"/>
      <c r="B466" s="15"/>
      <c r="C466" s="15"/>
      <c r="D466" s="15"/>
      <c r="E466" s="15"/>
      <c r="F466" s="15"/>
      <c r="G466" s="16" t="s">
        <v>704</v>
      </c>
      <c r="H466" s="52">
        <v>96397</v>
      </c>
      <c r="I466" s="15"/>
      <c r="J466" s="17"/>
      <c r="K466" s="15"/>
      <c r="L466" s="16" t="s">
        <v>704</v>
      </c>
      <c r="M466" s="16">
        <v>7.2</v>
      </c>
      <c r="N466" s="15"/>
      <c r="O466" s="15"/>
    </row>
    <row r="467" spans="1:15" ht="12.75">
      <c r="A467" s="15"/>
      <c r="B467" s="15"/>
      <c r="C467" s="15"/>
      <c r="D467" s="15"/>
      <c r="E467" s="15"/>
      <c r="F467" s="15"/>
      <c r="G467" s="16" t="s">
        <v>705</v>
      </c>
      <c r="H467" s="52">
        <v>96734</v>
      </c>
      <c r="I467" s="15"/>
      <c r="J467" s="17"/>
      <c r="K467" s="15"/>
      <c r="L467" s="16" t="s">
        <v>705</v>
      </c>
      <c r="M467" s="16">
        <v>7.2</v>
      </c>
      <c r="N467" s="15"/>
      <c r="O467" s="15"/>
    </row>
    <row r="468" spans="1:15" ht="12.75">
      <c r="A468" s="15"/>
      <c r="B468" s="15"/>
      <c r="C468" s="15"/>
      <c r="D468" s="15"/>
      <c r="E468" s="15"/>
      <c r="F468" s="15"/>
      <c r="G468" s="16" t="s">
        <v>706</v>
      </c>
      <c r="H468" s="52">
        <v>96896</v>
      </c>
      <c r="I468" s="15"/>
      <c r="J468" s="17"/>
      <c r="K468" s="15"/>
      <c r="L468" s="16" t="s">
        <v>706</v>
      </c>
      <c r="M468" s="16">
        <v>7.3</v>
      </c>
      <c r="N468" s="15"/>
      <c r="O468" s="15"/>
    </row>
    <row r="469" spans="1:15" ht="12.75">
      <c r="A469" s="15"/>
      <c r="B469" s="15"/>
      <c r="C469" s="15"/>
      <c r="D469" s="15"/>
      <c r="E469" s="15"/>
      <c r="F469" s="15"/>
      <c r="G469" s="16" t="s">
        <v>707</v>
      </c>
      <c r="H469" s="52">
        <v>97163</v>
      </c>
      <c r="I469" s="15"/>
      <c r="J469" s="17"/>
      <c r="K469" s="15"/>
      <c r="L469" s="16" t="s">
        <v>707</v>
      </c>
      <c r="M469" s="16">
        <v>7.2</v>
      </c>
      <c r="N469" s="15"/>
      <c r="O469" s="15"/>
    </row>
    <row r="470" spans="1:15" ht="12.75">
      <c r="A470" s="15"/>
      <c r="B470" s="15"/>
      <c r="C470" s="15"/>
      <c r="D470" s="15"/>
      <c r="E470" s="15"/>
      <c r="F470" s="15"/>
      <c r="G470" s="16" t="s">
        <v>708</v>
      </c>
      <c r="H470" s="52">
        <v>97280</v>
      </c>
      <c r="I470" s="15"/>
      <c r="J470" s="17"/>
      <c r="K470" s="15"/>
      <c r="L470" s="16" t="s">
        <v>708</v>
      </c>
      <c r="M470" s="16">
        <v>7.4</v>
      </c>
      <c r="N470" s="15"/>
      <c r="O470" s="15"/>
    </row>
    <row r="471" spans="1:15" ht="12.75">
      <c r="A471" s="15"/>
      <c r="B471" s="15"/>
      <c r="C471" s="15"/>
      <c r="D471" s="15"/>
      <c r="E471" s="15"/>
      <c r="F471" s="15"/>
      <c r="G471" s="16" t="s">
        <v>709</v>
      </c>
      <c r="H471" s="52">
        <v>97465</v>
      </c>
      <c r="I471" s="15"/>
      <c r="J471" s="17"/>
      <c r="K471" s="15"/>
      <c r="L471" s="16" t="s">
        <v>709</v>
      </c>
      <c r="M471" s="16">
        <v>7.4</v>
      </c>
      <c r="N471" s="15"/>
      <c r="O471" s="15"/>
    </row>
    <row r="472" spans="1:15" ht="12.75">
      <c r="A472" s="15"/>
      <c r="B472" s="15"/>
      <c r="C472" s="15"/>
      <c r="D472" s="15"/>
      <c r="E472" s="15"/>
      <c r="F472" s="15"/>
      <c r="G472" s="16" t="s">
        <v>710</v>
      </c>
      <c r="H472" s="52">
        <v>97696</v>
      </c>
      <c r="I472" s="15"/>
      <c r="J472" s="17"/>
      <c r="K472" s="15"/>
      <c r="L472" s="16" t="s">
        <v>710</v>
      </c>
      <c r="M472" s="16">
        <v>7.1</v>
      </c>
      <c r="N472" s="15"/>
      <c r="O472" s="15"/>
    </row>
    <row r="473" spans="1:15" ht="12.75">
      <c r="A473" s="15"/>
      <c r="B473" s="15"/>
      <c r="C473" s="15"/>
      <c r="D473" s="15"/>
      <c r="E473" s="15"/>
      <c r="F473" s="15"/>
      <c r="G473" s="16" t="s">
        <v>711</v>
      </c>
      <c r="H473" s="52">
        <v>97878</v>
      </c>
      <c r="I473" s="15"/>
      <c r="J473" s="17"/>
      <c r="K473" s="15"/>
      <c r="L473" s="16" t="s">
        <v>711</v>
      </c>
      <c r="M473" s="16">
        <v>7.1</v>
      </c>
      <c r="N473" s="15"/>
      <c r="O473" s="15"/>
    </row>
    <row r="474" spans="1:15" ht="12.75">
      <c r="A474" s="15"/>
      <c r="B474" s="15"/>
      <c r="C474" s="15"/>
      <c r="D474" s="15"/>
      <c r="E474" s="15"/>
      <c r="F474" s="15"/>
      <c r="G474" s="16" t="s">
        <v>712</v>
      </c>
      <c r="H474" s="52">
        <v>98098</v>
      </c>
      <c r="I474" s="15"/>
      <c r="J474" s="17"/>
      <c r="K474" s="15"/>
      <c r="L474" s="16" t="s">
        <v>712</v>
      </c>
      <c r="M474" s="16">
        <v>7.1</v>
      </c>
      <c r="N474" s="15"/>
      <c r="O474" s="15"/>
    </row>
    <row r="475" spans="1:15" ht="12.75">
      <c r="A475" s="15"/>
      <c r="B475" s="15"/>
      <c r="C475" s="15"/>
      <c r="D475" s="15"/>
      <c r="E475" s="15"/>
      <c r="F475" s="15"/>
      <c r="G475" s="16" t="s">
        <v>713</v>
      </c>
      <c r="H475" s="52">
        <v>98286</v>
      </c>
      <c r="I475" s="15"/>
      <c r="J475" s="17"/>
      <c r="K475" s="15"/>
      <c r="L475" s="16" t="s">
        <v>713</v>
      </c>
      <c r="M475" s="16">
        <v>7</v>
      </c>
      <c r="N475" s="15"/>
      <c r="O475" s="15"/>
    </row>
    <row r="476" spans="1:15" ht="12.75">
      <c r="A476" s="15"/>
      <c r="B476" s="15"/>
      <c r="C476" s="15"/>
      <c r="D476" s="15"/>
      <c r="E476" s="15"/>
      <c r="F476" s="15"/>
      <c r="G476" s="16" t="s">
        <v>714</v>
      </c>
      <c r="H476" s="52">
        <v>98500</v>
      </c>
      <c r="I476" s="15"/>
      <c r="J476" s="17"/>
      <c r="K476" s="15"/>
      <c r="L476" s="16" t="s">
        <v>714</v>
      </c>
      <c r="M476" s="16">
        <v>7</v>
      </c>
      <c r="N476" s="15"/>
      <c r="O476" s="15"/>
    </row>
    <row r="477" spans="1:15" ht="12.75">
      <c r="A477" s="15"/>
      <c r="B477" s="15"/>
      <c r="C477" s="15"/>
      <c r="D477" s="15"/>
      <c r="E477" s="15"/>
      <c r="F477" s="15"/>
      <c r="G477" s="16" t="s">
        <v>715</v>
      </c>
      <c r="H477" s="52">
        <v>98599</v>
      </c>
      <c r="I477" s="15"/>
      <c r="J477" s="17"/>
      <c r="K477" s="15"/>
      <c r="L477" s="16" t="s">
        <v>715</v>
      </c>
      <c r="M477" s="16">
        <v>6.7</v>
      </c>
      <c r="N477" s="15"/>
      <c r="O477" s="15"/>
    </row>
    <row r="478" spans="1:15" ht="12.75">
      <c r="A478" s="15"/>
      <c r="B478" s="15"/>
      <c r="C478" s="15"/>
      <c r="D478" s="15"/>
      <c r="E478" s="15"/>
      <c r="F478" s="15"/>
      <c r="G478" s="16" t="s">
        <v>716</v>
      </c>
      <c r="H478" s="52">
        <v>98718</v>
      </c>
      <c r="I478" s="15"/>
      <c r="J478" s="17"/>
      <c r="K478" s="15"/>
      <c r="L478" s="16" t="s">
        <v>716</v>
      </c>
      <c r="M478" s="16">
        <v>7.2</v>
      </c>
      <c r="N478" s="15"/>
      <c r="O478" s="15"/>
    </row>
    <row r="479" spans="1:15" ht="12.75">
      <c r="A479" s="15"/>
      <c r="B479" s="15"/>
      <c r="C479" s="15"/>
      <c r="D479" s="15"/>
      <c r="E479" s="15"/>
      <c r="F479" s="15"/>
      <c r="G479" s="16" t="s">
        <v>717</v>
      </c>
      <c r="H479" s="52">
        <v>98796</v>
      </c>
      <c r="I479" s="15"/>
      <c r="J479" s="17"/>
      <c r="K479" s="15"/>
      <c r="L479" s="16" t="s">
        <v>717</v>
      </c>
      <c r="M479" s="16">
        <v>7.2</v>
      </c>
      <c r="N479" s="15"/>
      <c r="O479" s="15"/>
    </row>
    <row r="480" spans="1:15" ht="12.75">
      <c r="A480" s="15"/>
      <c r="B480" s="15"/>
      <c r="C480" s="15"/>
      <c r="D480" s="15"/>
      <c r="E480" s="15"/>
      <c r="F480" s="15"/>
      <c r="G480" s="16" t="s">
        <v>718</v>
      </c>
      <c r="H480" s="52">
        <v>98974</v>
      </c>
      <c r="I480" s="15"/>
      <c r="J480" s="17"/>
      <c r="K480" s="15"/>
      <c r="L480" s="16" t="s">
        <v>718</v>
      </c>
      <c r="M480" s="16">
        <v>7.1</v>
      </c>
      <c r="N480" s="15"/>
      <c r="O480" s="15"/>
    </row>
    <row r="481" spans="1:15" ht="12.75">
      <c r="A481" s="15"/>
      <c r="B481" s="15"/>
      <c r="C481" s="15"/>
      <c r="D481" s="15"/>
      <c r="E481" s="15"/>
      <c r="F481" s="15"/>
      <c r="G481" s="16" t="s">
        <v>719</v>
      </c>
      <c r="H481" s="52">
        <v>99096</v>
      </c>
      <c r="I481" s="15"/>
      <c r="J481" s="17"/>
      <c r="K481" s="15"/>
      <c r="L481" s="16" t="s">
        <v>719</v>
      </c>
      <c r="M481" s="16">
        <v>7.2</v>
      </c>
      <c r="N481" s="15"/>
      <c r="O481" s="15"/>
    </row>
    <row r="482" spans="1:15" ht="12.75">
      <c r="A482" s="15"/>
      <c r="B482" s="15"/>
      <c r="C482" s="15"/>
      <c r="D482" s="15"/>
      <c r="E482" s="15"/>
      <c r="F482" s="15"/>
      <c r="G482" s="16" t="s">
        <v>720</v>
      </c>
      <c r="H482" s="52">
        <v>98973</v>
      </c>
      <c r="I482" s="15"/>
      <c r="J482" s="17"/>
      <c r="K482" s="15"/>
      <c r="L482" s="16" t="s">
        <v>720</v>
      </c>
      <c r="M482" s="16">
        <v>7.2</v>
      </c>
      <c r="N482" s="15"/>
      <c r="O482" s="15"/>
    </row>
    <row r="483" spans="1:15" ht="12.75">
      <c r="A483" s="15"/>
      <c r="B483" s="15"/>
      <c r="C483" s="15"/>
      <c r="D483" s="15"/>
      <c r="E483" s="15"/>
      <c r="F483" s="15"/>
      <c r="G483" s="16" t="s">
        <v>721</v>
      </c>
      <c r="H483" s="52">
        <v>99276</v>
      </c>
      <c r="I483" s="15"/>
      <c r="J483" s="17"/>
      <c r="K483" s="15"/>
      <c r="L483" s="16" t="s">
        <v>721</v>
      </c>
      <c r="M483" s="16">
        <v>7</v>
      </c>
      <c r="N483" s="15"/>
      <c r="O483" s="15"/>
    </row>
    <row r="484" spans="1:15" ht="12.75">
      <c r="A484" s="15"/>
      <c r="B484" s="15"/>
      <c r="C484" s="15"/>
      <c r="D484" s="15"/>
      <c r="E484" s="15"/>
      <c r="F484" s="15"/>
      <c r="G484" s="16" t="s">
        <v>722</v>
      </c>
      <c r="H484" s="52">
        <v>99435</v>
      </c>
      <c r="I484" s="15"/>
      <c r="J484" s="17"/>
      <c r="K484" s="15"/>
      <c r="L484" s="16" t="s">
        <v>722</v>
      </c>
      <c r="M484" s="16">
        <v>6.9</v>
      </c>
      <c r="N484" s="15"/>
      <c r="O484" s="15"/>
    </row>
    <row r="485" spans="1:15" ht="12.75">
      <c r="A485" s="15"/>
      <c r="B485" s="15"/>
      <c r="C485" s="15"/>
      <c r="D485" s="15"/>
      <c r="E485" s="15"/>
      <c r="F485" s="15"/>
      <c r="G485" s="16" t="s">
        <v>723</v>
      </c>
      <c r="H485" s="52">
        <v>99747</v>
      </c>
      <c r="I485" s="15"/>
      <c r="J485" s="17"/>
      <c r="K485" s="15"/>
      <c r="L485" s="16" t="s">
        <v>723</v>
      </c>
      <c r="M485" s="16">
        <v>7</v>
      </c>
      <c r="N485" s="15"/>
      <c r="O485" s="15"/>
    </row>
    <row r="486" spans="1:15" ht="12.75">
      <c r="A486" s="15"/>
      <c r="B486" s="15"/>
      <c r="C486" s="15"/>
      <c r="D486" s="15"/>
      <c r="E486" s="15"/>
      <c r="F486" s="15"/>
      <c r="G486" s="16" t="s">
        <v>724</v>
      </c>
      <c r="H486" s="52">
        <v>99980</v>
      </c>
      <c r="I486" s="15"/>
      <c r="J486" s="17"/>
      <c r="K486" s="15"/>
      <c r="L486" s="16" t="s">
        <v>724</v>
      </c>
      <c r="M486" s="16">
        <v>7</v>
      </c>
      <c r="N486" s="15"/>
      <c r="O486" s="15"/>
    </row>
    <row r="487" spans="1:15" ht="12.75">
      <c r="A487" s="15"/>
      <c r="B487" s="15"/>
      <c r="C487" s="15"/>
      <c r="D487" s="15"/>
      <c r="E487" s="15"/>
      <c r="F487" s="15"/>
      <c r="G487" s="16" t="s">
        <v>725</v>
      </c>
      <c r="H487" s="52">
        <v>100145</v>
      </c>
      <c r="I487" s="15"/>
      <c r="J487" s="17"/>
      <c r="K487" s="15"/>
      <c r="L487" s="16" t="s">
        <v>725</v>
      </c>
      <c r="M487" s="16">
        <v>6.9</v>
      </c>
      <c r="N487" s="15"/>
      <c r="O487" s="15"/>
    </row>
    <row r="488" spans="1:15" ht="12.75">
      <c r="A488" s="15"/>
      <c r="B488" s="15"/>
      <c r="C488" s="15"/>
      <c r="D488" s="15"/>
      <c r="E488" s="15"/>
      <c r="F488" s="15"/>
      <c r="G488" s="16" t="s">
        <v>726</v>
      </c>
      <c r="H488" s="52">
        <v>100394</v>
      </c>
      <c r="I488" s="15"/>
      <c r="J488" s="17"/>
      <c r="K488" s="15"/>
      <c r="L488" s="16" t="s">
        <v>726</v>
      </c>
      <c r="M488" s="16">
        <v>6.6</v>
      </c>
      <c r="N488" s="15"/>
      <c r="O488" s="15"/>
    </row>
    <row r="489" spans="1:15" ht="12.75">
      <c r="A489" s="15"/>
      <c r="B489" s="15"/>
      <c r="C489" s="15"/>
      <c r="D489" s="15"/>
      <c r="E489" s="15"/>
      <c r="F489" s="15"/>
      <c r="G489" s="16" t="s">
        <v>727</v>
      </c>
      <c r="H489" s="52">
        <v>100543</v>
      </c>
      <c r="I489" s="15"/>
      <c r="J489" s="17"/>
      <c r="K489" s="15"/>
      <c r="L489" s="16" t="s">
        <v>727</v>
      </c>
      <c r="M489" s="16">
        <v>6.6</v>
      </c>
      <c r="N489" s="15"/>
      <c r="O489" s="15"/>
    </row>
    <row r="490" spans="1:15" ht="12.75">
      <c r="A490" s="15"/>
      <c r="B490" s="15"/>
      <c r="C490" s="15"/>
      <c r="D490" s="15"/>
      <c r="E490" s="15"/>
      <c r="F490" s="15"/>
      <c r="G490" s="16" t="s">
        <v>728</v>
      </c>
      <c r="H490" s="52">
        <v>100772</v>
      </c>
      <c r="I490" s="15"/>
      <c r="J490" s="17"/>
      <c r="K490" s="15"/>
      <c r="L490" s="16" t="s">
        <v>728</v>
      </c>
      <c r="M490" s="16">
        <v>6.6</v>
      </c>
      <c r="N490" s="15"/>
      <c r="O490" s="15"/>
    </row>
    <row r="491" spans="1:15" ht="12.75">
      <c r="A491" s="15"/>
      <c r="B491" s="15"/>
      <c r="C491" s="15"/>
      <c r="D491" s="15"/>
      <c r="E491" s="15"/>
      <c r="F491" s="15"/>
      <c r="G491" s="16" t="s">
        <v>729</v>
      </c>
      <c r="H491" s="52">
        <v>101005</v>
      </c>
      <c r="I491" s="15"/>
      <c r="J491" s="17"/>
      <c r="K491" s="15"/>
      <c r="L491" s="16" t="s">
        <v>729</v>
      </c>
      <c r="M491" s="16">
        <v>6.6</v>
      </c>
      <c r="N491" s="15"/>
      <c r="O491" s="15"/>
    </row>
    <row r="492" spans="1:15" ht="12.75">
      <c r="A492" s="15"/>
      <c r="B492" s="15"/>
      <c r="C492" s="15"/>
      <c r="D492" s="15"/>
      <c r="E492" s="15"/>
      <c r="F492" s="15"/>
      <c r="G492" s="16" t="s">
        <v>730</v>
      </c>
      <c r="H492" s="52">
        <v>101367</v>
      </c>
      <c r="I492" s="15"/>
      <c r="J492" s="17"/>
      <c r="K492" s="15"/>
      <c r="L492" s="16" t="s">
        <v>730</v>
      </c>
      <c r="M492" s="16">
        <v>6.3</v>
      </c>
      <c r="N492" s="15"/>
      <c r="O492" s="15"/>
    </row>
    <row r="493" spans="1:15" ht="12.75">
      <c r="A493" s="15"/>
      <c r="B493" s="15"/>
      <c r="C493" s="15"/>
      <c r="D493" s="15"/>
      <c r="E493" s="15"/>
      <c r="F493" s="15"/>
      <c r="G493" s="16" t="s">
        <v>731</v>
      </c>
      <c r="H493" s="52">
        <v>101564</v>
      </c>
      <c r="I493" s="15"/>
      <c r="J493" s="17"/>
      <c r="K493" s="15"/>
      <c r="L493" s="16" t="s">
        <v>731</v>
      </c>
      <c r="M493" s="16">
        <v>6.3</v>
      </c>
      <c r="N493" s="15"/>
      <c r="O493" s="15"/>
    </row>
    <row r="494" spans="1:15" ht="12.75">
      <c r="A494" s="15"/>
      <c r="B494" s="15"/>
      <c r="C494" s="15"/>
      <c r="D494" s="15"/>
      <c r="E494" s="15"/>
      <c r="F494" s="15"/>
      <c r="G494" s="16" t="s">
        <v>732</v>
      </c>
      <c r="H494" s="52">
        <v>101713</v>
      </c>
      <c r="I494" s="15"/>
      <c r="J494" s="17"/>
      <c r="K494" s="15"/>
      <c r="L494" s="16" t="s">
        <v>732</v>
      </c>
      <c r="M494" s="16">
        <v>6.2</v>
      </c>
      <c r="N494" s="15"/>
      <c r="O494" s="15"/>
    </row>
    <row r="495" spans="1:15" ht="12.75">
      <c r="A495" s="15"/>
      <c r="B495" s="15"/>
      <c r="C495" s="15"/>
      <c r="D495" s="15"/>
      <c r="E495" s="15"/>
      <c r="F495" s="15"/>
      <c r="G495" s="16" t="s">
        <v>733</v>
      </c>
      <c r="H495" s="52">
        <v>102047</v>
      </c>
      <c r="I495" s="15"/>
      <c r="J495" s="17"/>
      <c r="K495" s="15"/>
      <c r="L495" s="16" t="s">
        <v>733</v>
      </c>
      <c r="M495" s="16">
        <v>6.1</v>
      </c>
      <c r="N495" s="15"/>
      <c r="O495" s="15"/>
    </row>
    <row r="496" spans="1:15" ht="12.75">
      <c r="A496" s="15"/>
      <c r="B496" s="15"/>
      <c r="C496" s="15"/>
      <c r="D496" s="15"/>
      <c r="E496" s="15"/>
      <c r="F496" s="15"/>
      <c r="G496" s="16" t="s">
        <v>734</v>
      </c>
      <c r="H496" s="52">
        <v>102266</v>
      </c>
      <c r="I496" s="15"/>
      <c r="J496" s="17"/>
      <c r="K496" s="15"/>
      <c r="L496" s="16" t="s">
        <v>734</v>
      </c>
      <c r="M496" s="16">
        <v>6</v>
      </c>
      <c r="N496" s="15"/>
      <c r="O496" s="15"/>
    </row>
    <row r="497" spans="1:15" ht="12.75">
      <c r="A497" s="15"/>
      <c r="B497" s="15"/>
      <c r="C497" s="15"/>
      <c r="D497" s="15"/>
      <c r="E497" s="15"/>
      <c r="F497" s="15"/>
      <c r="G497" s="16" t="s">
        <v>735</v>
      </c>
      <c r="H497" s="52">
        <v>102430</v>
      </c>
      <c r="I497" s="15"/>
      <c r="J497" s="17"/>
      <c r="K497" s="15"/>
      <c r="L497" s="16" t="s">
        <v>735</v>
      </c>
      <c r="M497" s="16">
        <v>5.9</v>
      </c>
      <c r="N497" s="15"/>
      <c r="O497" s="15"/>
    </row>
    <row r="498" spans="1:15" ht="12.75">
      <c r="A498" s="15"/>
      <c r="B498" s="15"/>
      <c r="C498" s="15"/>
      <c r="D498" s="15"/>
      <c r="E498" s="15"/>
      <c r="F498" s="15"/>
      <c r="G498" s="16" t="s">
        <v>736</v>
      </c>
      <c r="H498" s="52">
        <v>102980</v>
      </c>
      <c r="I498" s="15"/>
      <c r="J498" s="17"/>
      <c r="K498" s="15"/>
      <c r="L498" s="16" t="s">
        <v>736</v>
      </c>
      <c r="M498" s="16">
        <v>6</v>
      </c>
      <c r="N498" s="15"/>
      <c r="O498" s="15"/>
    </row>
    <row r="499" spans="1:15" ht="12.75">
      <c r="A499" s="15"/>
      <c r="B499" s="15"/>
      <c r="C499" s="15"/>
      <c r="D499" s="15"/>
      <c r="E499" s="15"/>
      <c r="F499" s="15"/>
      <c r="G499" s="16" t="s">
        <v>737</v>
      </c>
      <c r="H499" s="52">
        <v>103200</v>
      </c>
      <c r="I499" s="15"/>
      <c r="J499" s="17"/>
      <c r="K499" s="15"/>
      <c r="L499" s="16" t="s">
        <v>737</v>
      </c>
      <c r="M499" s="16">
        <v>5.8</v>
      </c>
      <c r="N499" s="15"/>
      <c r="O499" s="15"/>
    </row>
    <row r="500" spans="1:15" ht="12.75">
      <c r="A500" s="15"/>
      <c r="B500" s="15"/>
      <c r="C500" s="15"/>
      <c r="D500" s="15"/>
      <c r="E500" s="15"/>
      <c r="F500" s="15"/>
      <c r="G500" s="16" t="s">
        <v>738</v>
      </c>
      <c r="H500" s="52">
        <v>103544</v>
      </c>
      <c r="I500" s="15"/>
      <c r="J500" s="17"/>
      <c r="K500" s="15"/>
      <c r="L500" s="16" t="s">
        <v>738</v>
      </c>
      <c r="M500" s="16">
        <v>5.7</v>
      </c>
      <c r="N500" s="15"/>
      <c r="O500" s="15"/>
    </row>
    <row r="501" spans="1:15" ht="12.75">
      <c r="A501" s="15"/>
      <c r="B501" s="15"/>
      <c r="C501" s="15"/>
      <c r="D501" s="15"/>
      <c r="E501" s="15"/>
      <c r="F501" s="15"/>
      <c r="G501" s="16" t="s">
        <v>739</v>
      </c>
      <c r="H501" s="52">
        <v>103623</v>
      </c>
      <c r="I501" s="15"/>
      <c r="J501" s="17"/>
      <c r="K501" s="15"/>
      <c r="L501" s="16" t="s">
        <v>739</v>
      </c>
      <c r="M501" s="16">
        <v>5.7</v>
      </c>
      <c r="N501" s="15"/>
      <c r="O501" s="15"/>
    </row>
    <row r="502" spans="1:15" ht="12.75">
      <c r="A502" s="15"/>
      <c r="B502" s="15"/>
      <c r="C502" s="15"/>
      <c r="D502" s="15"/>
      <c r="E502" s="15"/>
      <c r="F502" s="15"/>
      <c r="G502" s="16" t="s">
        <v>740</v>
      </c>
      <c r="H502" s="52">
        <v>104046</v>
      </c>
      <c r="I502" s="15"/>
      <c r="J502" s="17"/>
      <c r="K502" s="15"/>
      <c r="L502" s="16" t="s">
        <v>740</v>
      </c>
      <c r="M502" s="16">
        <v>5.7</v>
      </c>
      <c r="N502" s="15"/>
      <c r="O502" s="15"/>
    </row>
    <row r="503" spans="1:15" ht="12.75">
      <c r="A503" s="15"/>
      <c r="B503" s="15"/>
      <c r="C503" s="15"/>
      <c r="D503" s="15"/>
      <c r="E503" s="15"/>
      <c r="F503" s="15"/>
      <c r="G503" s="16" t="s">
        <v>741</v>
      </c>
      <c r="H503" s="52">
        <v>104311</v>
      </c>
      <c r="I503" s="15"/>
      <c r="J503" s="17"/>
      <c r="K503" s="15"/>
      <c r="L503" s="16" t="s">
        <v>741</v>
      </c>
      <c r="M503" s="16">
        <v>5.7</v>
      </c>
      <c r="N503" s="15"/>
      <c r="O503" s="15"/>
    </row>
    <row r="504" spans="1:15" ht="12.75">
      <c r="A504" s="15"/>
      <c r="B504" s="15"/>
      <c r="C504" s="15"/>
      <c r="D504" s="15"/>
      <c r="E504" s="15"/>
      <c r="F504" s="15"/>
      <c r="G504" s="16" t="s">
        <v>742</v>
      </c>
      <c r="H504" s="52">
        <v>104537</v>
      </c>
      <c r="I504" s="15"/>
      <c r="J504" s="17"/>
      <c r="K504" s="15"/>
      <c r="L504" s="16" t="s">
        <v>742</v>
      </c>
      <c r="M504" s="16">
        <v>5.4</v>
      </c>
      <c r="N504" s="15"/>
      <c r="O504" s="15"/>
    </row>
    <row r="505" spans="1:15" ht="12.75">
      <c r="A505" s="15"/>
      <c r="B505" s="15"/>
      <c r="C505" s="15"/>
      <c r="D505" s="15"/>
      <c r="E505" s="15"/>
      <c r="F505" s="15"/>
      <c r="G505" s="16" t="s">
        <v>743</v>
      </c>
      <c r="H505" s="52">
        <v>104811</v>
      </c>
      <c r="I505" s="15"/>
      <c r="J505" s="17"/>
      <c r="K505" s="15"/>
      <c r="L505" s="16" t="s">
        <v>743</v>
      </c>
      <c r="M505" s="16">
        <v>5.6</v>
      </c>
      <c r="N505" s="15"/>
      <c r="O505" s="15"/>
    </row>
    <row r="506" spans="1:15" ht="12.75">
      <c r="A506" s="15"/>
      <c r="B506" s="15"/>
      <c r="C506" s="15"/>
      <c r="D506" s="15"/>
      <c r="E506" s="15"/>
      <c r="F506" s="15"/>
      <c r="G506" s="16" t="s">
        <v>744</v>
      </c>
      <c r="H506" s="52">
        <v>105132</v>
      </c>
      <c r="I506" s="15"/>
      <c r="J506" s="17"/>
      <c r="K506" s="15"/>
      <c r="L506" s="16" t="s">
        <v>744</v>
      </c>
      <c r="M506" s="16">
        <v>5.4</v>
      </c>
      <c r="N506" s="15"/>
      <c r="O506" s="15"/>
    </row>
    <row r="507" spans="1:15" ht="12.75">
      <c r="A507" s="15"/>
      <c r="B507" s="15"/>
      <c r="C507" s="15"/>
      <c r="D507" s="15"/>
      <c r="E507" s="15"/>
      <c r="F507" s="15"/>
      <c r="G507" s="16" t="s">
        <v>745</v>
      </c>
      <c r="H507" s="52">
        <v>105400</v>
      </c>
      <c r="I507" s="15"/>
      <c r="J507" s="17"/>
      <c r="K507" s="15"/>
      <c r="L507" s="16" t="s">
        <v>745</v>
      </c>
      <c r="M507" s="16">
        <v>5.4</v>
      </c>
      <c r="N507" s="15"/>
      <c r="O507" s="15"/>
    </row>
    <row r="508" spans="1:15" ht="12.75">
      <c r="A508" s="15"/>
      <c r="B508" s="15"/>
      <c r="C508" s="15"/>
      <c r="D508" s="15"/>
      <c r="E508" s="15"/>
      <c r="F508" s="15"/>
      <c r="G508" s="16" t="s">
        <v>746</v>
      </c>
      <c r="H508" s="52">
        <v>105599</v>
      </c>
      <c r="I508" s="15"/>
      <c r="J508" s="17"/>
      <c r="K508" s="15"/>
      <c r="L508" s="16" t="s">
        <v>746</v>
      </c>
      <c r="M508" s="16">
        <v>5.6</v>
      </c>
      <c r="N508" s="15"/>
      <c r="O508" s="15"/>
    </row>
    <row r="509" spans="1:15" ht="12.75">
      <c r="A509" s="15"/>
      <c r="B509" s="15"/>
      <c r="C509" s="15"/>
      <c r="D509" s="15"/>
      <c r="E509" s="15"/>
      <c r="F509" s="15"/>
      <c r="G509" s="16" t="s">
        <v>747</v>
      </c>
      <c r="H509" s="52">
        <v>105814</v>
      </c>
      <c r="I509" s="15"/>
      <c r="J509" s="17"/>
      <c r="K509" s="15"/>
      <c r="L509" s="16" t="s">
        <v>747</v>
      </c>
      <c r="M509" s="16">
        <v>5.4</v>
      </c>
      <c r="N509" s="15"/>
      <c r="O509" s="15"/>
    </row>
    <row r="510" spans="1:15" ht="12.75">
      <c r="A510" s="15"/>
      <c r="B510" s="15"/>
      <c r="C510" s="15"/>
      <c r="D510" s="15"/>
      <c r="E510" s="15"/>
      <c r="F510" s="15"/>
      <c r="G510" s="16" t="s">
        <v>748</v>
      </c>
      <c r="H510" s="52">
        <v>106091</v>
      </c>
      <c r="I510" s="15"/>
      <c r="J510" s="17"/>
      <c r="K510" s="15"/>
      <c r="L510" s="16" t="s">
        <v>748</v>
      </c>
      <c r="M510" s="16">
        <v>5.4</v>
      </c>
      <c r="N510" s="15"/>
      <c r="O510" s="15"/>
    </row>
    <row r="511" spans="1:15" ht="12.75">
      <c r="A511" s="15"/>
      <c r="B511" s="15"/>
      <c r="C511" s="15"/>
      <c r="D511" s="15"/>
      <c r="E511" s="15"/>
      <c r="F511" s="15"/>
      <c r="G511" s="16" t="s">
        <v>749</v>
      </c>
      <c r="H511" s="52">
        <v>106368</v>
      </c>
      <c r="I511" s="15"/>
      <c r="J511" s="17"/>
      <c r="K511" s="15"/>
      <c r="L511" s="16" t="s">
        <v>749</v>
      </c>
      <c r="M511" s="16">
        <v>5.3</v>
      </c>
      <c r="N511" s="15"/>
      <c r="O511" s="15"/>
    </row>
    <row r="512" spans="1:15" ht="12.75">
      <c r="A512" s="15"/>
      <c r="B512" s="15"/>
      <c r="C512" s="15"/>
      <c r="D512" s="15"/>
      <c r="E512" s="15"/>
      <c r="F512" s="15"/>
      <c r="G512" s="16" t="s">
        <v>750</v>
      </c>
      <c r="H512" s="52">
        <v>106691</v>
      </c>
      <c r="I512" s="15"/>
      <c r="J512" s="17"/>
      <c r="K512" s="15"/>
      <c r="L512" s="16" t="s">
        <v>750</v>
      </c>
      <c r="M512" s="16">
        <v>5.3</v>
      </c>
      <c r="N512" s="15"/>
      <c r="O512" s="15"/>
    </row>
    <row r="513" spans="1:15" ht="12.75">
      <c r="A513" s="15"/>
      <c r="B513" s="15"/>
      <c r="C513" s="15"/>
      <c r="D513" s="15"/>
      <c r="E513" s="15"/>
      <c r="F513" s="15"/>
      <c r="G513" s="16" t="s">
        <v>751</v>
      </c>
      <c r="H513" s="52">
        <v>106993</v>
      </c>
      <c r="I513" s="15"/>
      <c r="J513" s="17"/>
      <c r="K513" s="15"/>
      <c r="L513" s="16" t="s">
        <v>751</v>
      </c>
      <c r="M513" s="16">
        <v>5.4</v>
      </c>
      <c r="N513" s="15"/>
      <c r="O513" s="15"/>
    </row>
    <row r="514" spans="1:15" ht="12.75">
      <c r="A514" s="15"/>
      <c r="B514" s="15"/>
      <c r="C514" s="15"/>
      <c r="D514" s="15"/>
      <c r="E514" s="15"/>
      <c r="F514" s="15"/>
      <c r="G514" s="16" t="s">
        <v>752</v>
      </c>
      <c r="H514" s="52">
        <v>107244</v>
      </c>
      <c r="I514" s="15"/>
      <c r="J514" s="17"/>
      <c r="K514" s="15"/>
      <c r="L514" s="16" t="s">
        <v>752</v>
      </c>
      <c r="M514" s="16">
        <v>5.2</v>
      </c>
      <c r="N514" s="15"/>
      <c r="O514" s="15"/>
    </row>
    <row r="515" spans="1:15" ht="12.75">
      <c r="A515" s="15"/>
      <c r="B515" s="15"/>
      <c r="C515" s="15"/>
      <c r="D515" s="15"/>
      <c r="E515" s="15"/>
      <c r="F515" s="15"/>
      <c r="G515" s="16" t="s">
        <v>753</v>
      </c>
      <c r="H515" s="52">
        <v>107438</v>
      </c>
      <c r="I515" s="15"/>
      <c r="J515" s="17"/>
      <c r="K515" s="15"/>
      <c r="L515" s="16" t="s">
        <v>753</v>
      </c>
      <c r="M515" s="16">
        <v>5</v>
      </c>
      <c r="N515" s="36" t="s">
        <v>27</v>
      </c>
      <c r="O515" s="15"/>
    </row>
    <row r="516" spans="1:15" ht="12.75">
      <c r="A516" s="15"/>
      <c r="B516" s="15"/>
      <c r="C516" s="15"/>
      <c r="D516" s="15"/>
      <c r="E516" s="15"/>
      <c r="F516" s="15"/>
      <c r="G516" s="16" t="s">
        <v>754</v>
      </c>
      <c r="H516" s="52">
        <v>107637</v>
      </c>
      <c r="I516" s="15"/>
      <c r="J516" s="17"/>
      <c r="K516" s="15"/>
      <c r="L516" s="16" t="s">
        <v>754</v>
      </c>
      <c r="M516" s="16">
        <v>5.2</v>
      </c>
      <c r="N516" s="15"/>
      <c r="O516" s="15"/>
    </row>
    <row r="517" spans="1:15" ht="12.75">
      <c r="A517" s="15"/>
      <c r="B517" s="15"/>
      <c r="C517" s="15"/>
      <c r="D517" s="15"/>
      <c r="E517" s="15"/>
      <c r="F517" s="15"/>
      <c r="G517" s="16" t="s">
        <v>755</v>
      </c>
      <c r="H517" s="52">
        <v>107738</v>
      </c>
      <c r="I517" s="15"/>
      <c r="J517" s="17"/>
      <c r="K517" s="15"/>
      <c r="L517" s="16" t="s">
        <v>755</v>
      </c>
      <c r="M517" s="16">
        <v>5.2</v>
      </c>
      <c r="N517" s="15"/>
      <c r="O517" s="15"/>
    </row>
    <row r="518" spans="1:15" ht="12.75">
      <c r="A518" s="15"/>
      <c r="B518" s="15"/>
      <c r="C518" s="15"/>
      <c r="D518" s="15"/>
      <c r="E518" s="15"/>
      <c r="F518" s="15"/>
      <c r="G518" s="16" t="s">
        <v>756</v>
      </c>
      <c r="H518" s="52">
        <v>107838</v>
      </c>
      <c r="I518" s="15"/>
      <c r="J518" s="17"/>
      <c r="K518" s="15"/>
      <c r="L518" s="16" t="s">
        <v>756</v>
      </c>
      <c r="M518" s="16">
        <v>5.3</v>
      </c>
      <c r="N518" s="15"/>
      <c r="O518" s="15"/>
    </row>
    <row r="519" spans="1:15" ht="12.75">
      <c r="A519" s="15"/>
      <c r="B519" s="15"/>
      <c r="C519" s="15"/>
      <c r="D519" s="15"/>
      <c r="E519" s="15"/>
      <c r="F519" s="15"/>
      <c r="G519" s="16" t="s">
        <v>757</v>
      </c>
      <c r="H519" s="52">
        <v>107933</v>
      </c>
      <c r="I519" s="15"/>
      <c r="J519" s="17"/>
      <c r="K519" s="15"/>
      <c r="L519" s="16" t="s">
        <v>757</v>
      </c>
      <c r="M519" s="16">
        <v>5.2</v>
      </c>
      <c r="N519" s="15"/>
      <c r="O519" s="15"/>
    </row>
    <row r="520" spans="1:15" ht="12.75">
      <c r="A520" s="15"/>
      <c r="B520" s="15"/>
      <c r="C520" s="15"/>
      <c r="D520" s="15"/>
      <c r="E520" s="15"/>
      <c r="F520" s="15"/>
      <c r="G520" s="16" t="s">
        <v>758</v>
      </c>
      <c r="H520" s="52">
        <v>108048</v>
      </c>
      <c r="I520" s="15"/>
      <c r="J520" s="17"/>
      <c r="K520" s="15"/>
      <c r="L520" s="16" t="s">
        <v>758</v>
      </c>
      <c r="M520" s="16">
        <v>5.2</v>
      </c>
      <c r="N520" s="15"/>
      <c r="O520" s="15"/>
    </row>
    <row r="521" spans="1:15" ht="12.75">
      <c r="A521" s="15"/>
      <c r="B521" s="15"/>
      <c r="C521" s="15"/>
      <c r="D521" s="15"/>
      <c r="E521" s="15"/>
      <c r="F521" s="15"/>
      <c r="G521" s="16" t="s">
        <v>759</v>
      </c>
      <c r="H521" s="52">
        <v>108178</v>
      </c>
      <c r="I521" s="15"/>
      <c r="J521" s="17"/>
      <c r="K521" s="15"/>
      <c r="L521" s="16" t="s">
        <v>759</v>
      </c>
      <c r="M521" s="16">
        <v>5.3</v>
      </c>
      <c r="N521" s="15"/>
      <c r="O521" s="15"/>
    </row>
    <row r="522" spans="1:15" ht="12.75">
      <c r="A522" s="15"/>
      <c r="B522" s="15"/>
      <c r="C522" s="15"/>
      <c r="D522" s="15"/>
      <c r="E522" s="15"/>
      <c r="F522" s="15"/>
      <c r="G522" s="16" t="s">
        <v>760</v>
      </c>
      <c r="H522" s="52">
        <v>108290</v>
      </c>
      <c r="I522" s="15"/>
      <c r="J522" s="17"/>
      <c r="K522" s="15"/>
      <c r="L522" s="16" t="s">
        <v>760</v>
      </c>
      <c r="M522" s="16">
        <v>5.3</v>
      </c>
      <c r="N522" s="15"/>
      <c r="O522" s="15"/>
    </row>
    <row r="523" spans="1:15" ht="12.75">
      <c r="A523" s="15"/>
      <c r="B523" s="15"/>
      <c r="C523" s="15"/>
      <c r="D523" s="15"/>
      <c r="E523" s="15"/>
      <c r="F523" s="15"/>
      <c r="G523" s="16" t="s">
        <v>761</v>
      </c>
      <c r="H523" s="52">
        <v>108571</v>
      </c>
      <c r="I523" s="15"/>
      <c r="J523" s="17"/>
      <c r="K523" s="15"/>
      <c r="L523" s="16" t="s">
        <v>761</v>
      </c>
      <c r="M523" s="16">
        <v>5.4</v>
      </c>
      <c r="N523" s="15"/>
      <c r="O523" s="15"/>
    </row>
    <row r="524" spans="1:15" ht="12.75">
      <c r="A524" s="15"/>
      <c r="B524" s="15"/>
      <c r="C524" s="15"/>
      <c r="D524" s="15"/>
      <c r="E524" s="15"/>
      <c r="F524" s="15"/>
      <c r="G524" s="16" t="s">
        <v>762</v>
      </c>
      <c r="H524" s="52">
        <v>108692</v>
      </c>
      <c r="I524" s="15"/>
      <c r="J524" s="17"/>
      <c r="K524" s="15"/>
      <c r="L524" s="16" t="s">
        <v>762</v>
      </c>
      <c r="M524" s="16">
        <v>5.4</v>
      </c>
      <c r="N524" s="15"/>
      <c r="O524" s="15"/>
    </row>
    <row r="525" spans="1:15" ht="12.75">
      <c r="A525" s="15"/>
      <c r="B525" s="15"/>
      <c r="C525" s="15"/>
      <c r="D525" s="15"/>
      <c r="E525" s="15"/>
      <c r="F525" s="15"/>
      <c r="G525" s="16" t="s">
        <v>763</v>
      </c>
      <c r="H525" s="52">
        <v>108946</v>
      </c>
      <c r="I525" s="15"/>
      <c r="J525" s="17"/>
      <c r="K525" s="15"/>
      <c r="L525" s="16" t="s">
        <v>763</v>
      </c>
      <c r="M525" s="16">
        <v>5.4</v>
      </c>
      <c r="N525" s="15"/>
      <c r="O525" s="15"/>
    </row>
    <row r="526" spans="1:15" ht="12.75">
      <c r="A526" s="15"/>
      <c r="B526" s="15"/>
      <c r="C526" s="15"/>
      <c r="D526" s="15"/>
      <c r="E526" s="15"/>
      <c r="F526" s="15"/>
      <c r="G526" s="16" t="s">
        <v>764</v>
      </c>
      <c r="H526" s="52">
        <v>109263</v>
      </c>
      <c r="I526" s="15"/>
      <c r="J526" s="17"/>
      <c r="K526" s="15"/>
      <c r="L526" s="16" t="s">
        <v>764</v>
      </c>
      <c r="M526" s="16">
        <v>5.3</v>
      </c>
      <c r="N526" s="15"/>
      <c r="O526" s="15"/>
    </row>
    <row r="527" spans="1:15" ht="12.75">
      <c r="A527" s="15"/>
      <c r="B527" s="15"/>
      <c r="C527" s="15"/>
      <c r="D527" s="15"/>
      <c r="E527" s="15"/>
      <c r="F527" s="15"/>
      <c r="G527" s="16" t="s">
        <v>765</v>
      </c>
      <c r="H527" s="52">
        <v>109461</v>
      </c>
      <c r="I527" s="15"/>
      <c r="J527" s="17"/>
      <c r="K527" s="15"/>
      <c r="L527" s="16" t="s">
        <v>765</v>
      </c>
      <c r="M527" s="16">
        <v>5.2</v>
      </c>
      <c r="N527" s="15"/>
      <c r="O527" s="15"/>
    </row>
    <row r="528" spans="1:15" ht="12.75">
      <c r="A528" s="15"/>
      <c r="B528" s="15"/>
      <c r="C528" s="15"/>
      <c r="D528" s="15"/>
      <c r="E528" s="15"/>
      <c r="F528" s="15"/>
      <c r="G528" s="16" t="s">
        <v>766</v>
      </c>
      <c r="H528" s="52">
        <v>109499</v>
      </c>
      <c r="I528" s="15"/>
      <c r="J528" s="17"/>
      <c r="K528" s="15"/>
      <c r="L528" s="16" t="s">
        <v>766</v>
      </c>
      <c r="M528" s="16">
        <v>5.4</v>
      </c>
      <c r="N528" s="15"/>
      <c r="O528" s="15"/>
    </row>
    <row r="529" spans="1:15" ht="12.75">
      <c r="A529" s="15"/>
      <c r="B529" s="15"/>
      <c r="C529" s="15"/>
      <c r="D529" s="15"/>
      <c r="E529" s="15"/>
      <c r="F529" s="15"/>
      <c r="G529" s="16" t="s">
        <v>767</v>
      </c>
      <c r="H529" s="52">
        <v>109790</v>
      </c>
      <c r="I529" s="15"/>
      <c r="J529" s="17"/>
      <c r="K529" s="15"/>
      <c r="L529" s="16" t="s">
        <v>767</v>
      </c>
      <c r="M529" s="16">
        <v>5.4</v>
      </c>
      <c r="N529" s="15"/>
      <c r="O529" s="15"/>
    </row>
    <row r="530" spans="1:15" ht="12.75">
      <c r="A530" s="15"/>
      <c r="B530" s="15"/>
      <c r="C530" s="15"/>
      <c r="D530" s="15"/>
      <c r="E530" s="15"/>
      <c r="F530" s="15"/>
      <c r="G530" s="16" t="s">
        <v>768</v>
      </c>
      <c r="H530" s="52">
        <v>109869</v>
      </c>
      <c r="I530" s="15" t="s">
        <v>24</v>
      </c>
      <c r="J530" s="17"/>
      <c r="K530" s="15"/>
      <c r="L530" s="16" t="s">
        <v>768</v>
      </c>
      <c r="M530" s="16">
        <v>5.2</v>
      </c>
      <c r="N530" s="15"/>
      <c r="O530" s="15"/>
    </row>
    <row r="531" spans="1:15" ht="12.75">
      <c r="A531" s="15"/>
      <c r="B531" s="15"/>
      <c r="C531" s="15"/>
      <c r="D531" s="15"/>
      <c r="E531" s="15"/>
      <c r="F531" s="15"/>
      <c r="G531" s="16" t="s">
        <v>769</v>
      </c>
      <c r="H531" s="52">
        <v>109707</v>
      </c>
      <c r="I531" s="15"/>
      <c r="J531" s="17"/>
      <c r="K531" s="15"/>
      <c r="L531" s="16" t="s">
        <v>769</v>
      </c>
      <c r="M531" s="16">
        <v>5.5</v>
      </c>
      <c r="N531" s="15"/>
      <c r="O531" s="15"/>
    </row>
    <row r="532" spans="1:15" ht="12.75">
      <c r="A532" s="15"/>
      <c r="B532" s="15"/>
      <c r="C532" s="15"/>
      <c r="D532" s="15"/>
      <c r="E532" s="15"/>
      <c r="F532" s="15"/>
      <c r="G532" s="16" t="s">
        <v>770</v>
      </c>
      <c r="H532" s="52">
        <v>109543</v>
      </c>
      <c r="I532" s="15"/>
      <c r="J532" s="17"/>
      <c r="K532" s="15"/>
      <c r="L532" s="16" t="s">
        <v>770</v>
      </c>
      <c r="M532" s="16">
        <v>5.7</v>
      </c>
      <c r="N532" s="15"/>
      <c r="O532" s="15"/>
    </row>
    <row r="533" spans="1:15" ht="12.75">
      <c r="A533" s="15"/>
      <c r="B533" s="15"/>
      <c r="C533" s="15"/>
      <c r="D533" s="15"/>
      <c r="E533" s="15"/>
      <c r="F533" s="15"/>
      <c r="G533" s="16" t="s">
        <v>771</v>
      </c>
      <c r="H533" s="52">
        <v>109457</v>
      </c>
      <c r="I533" s="15"/>
      <c r="J533" s="17"/>
      <c r="K533" s="15"/>
      <c r="L533" s="16" t="s">
        <v>771</v>
      </c>
      <c r="M533" s="16">
        <v>5.9</v>
      </c>
      <c r="N533" s="15"/>
      <c r="O533" s="15"/>
    </row>
    <row r="534" spans="1:15" ht="12.75">
      <c r="A534" s="15"/>
      <c r="B534" s="15"/>
      <c r="C534" s="15"/>
      <c r="D534" s="15"/>
      <c r="E534" s="15"/>
      <c r="F534" s="15"/>
      <c r="G534" s="16" t="s">
        <v>772</v>
      </c>
      <c r="H534" s="52">
        <v>109274</v>
      </c>
      <c r="I534" s="15"/>
      <c r="J534" s="17"/>
      <c r="K534" s="15"/>
      <c r="L534" s="16" t="s">
        <v>772</v>
      </c>
      <c r="M534" s="16">
        <v>5.9</v>
      </c>
      <c r="N534" s="15"/>
      <c r="O534" s="15"/>
    </row>
    <row r="535" spans="1:15" ht="12.75">
      <c r="A535" s="15"/>
      <c r="B535" s="15"/>
      <c r="C535" s="15"/>
      <c r="D535" s="15"/>
      <c r="E535" s="15"/>
      <c r="F535" s="15"/>
      <c r="G535" s="16" t="s">
        <v>773</v>
      </c>
      <c r="H535" s="52">
        <v>109074</v>
      </c>
      <c r="I535" s="15"/>
      <c r="J535" s="17"/>
      <c r="K535" s="15"/>
      <c r="L535" s="16" t="s">
        <v>773</v>
      </c>
      <c r="M535" s="16">
        <v>6.2</v>
      </c>
      <c r="N535" s="15"/>
      <c r="O535" s="15"/>
    </row>
    <row r="536" spans="1:15" ht="12.75">
      <c r="A536" s="15"/>
      <c r="B536" s="15"/>
      <c r="C536" s="15"/>
      <c r="D536" s="15"/>
      <c r="E536" s="15"/>
      <c r="F536" s="15"/>
      <c r="G536" s="16" t="s">
        <v>774</v>
      </c>
      <c r="H536" s="52">
        <v>108965</v>
      </c>
      <c r="I536" s="15"/>
      <c r="J536" s="17"/>
      <c r="K536" s="15"/>
      <c r="L536" s="16" t="s">
        <v>774</v>
      </c>
      <c r="M536" s="16">
        <v>6.3</v>
      </c>
      <c r="N536" s="15"/>
      <c r="O536" s="15"/>
    </row>
    <row r="537" spans="1:15" ht="12.75">
      <c r="A537" s="15"/>
      <c r="B537" s="15"/>
      <c r="C537" s="15"/>
      <c r="D537" s="15"/>
      <c r="E537" s="15"/>
      <c r="F537" s="15"/>
      <c r="G537" s="16" t="s">
        <v>775</v>
      </c>
      <c r="H537" s="52">
        <v>108759</v>
      </c>
      <c r="I537" s="15"/>
      <c r="J537" s="17"/>
      <c r="K537" s="15"/>
      <c r="L537" s="16" t="s">
        <v>775</v>
      </c>
      <c r="M537" s="16">
        <v>6.4</v>
      </c>
      <c r="N537" s="15"/>
      <c r="O537" s="15"/>
    </row>
    <row r="538" spans="1:15" ht="12.75">
      <c r="A538" s="15"/>
      <c r="B538" s="15"/>
      <c r="C538" s="15"/>
      <c r="D538" s="15"/>
      <c r="E538" s="15"/>
      <c r="F538" s="15"/>
      <c r="G538" s="16" t="s">
        <v>776</v>
      </c>
      <c r="H538" s="52">
        <v>108500</v>
      </c>
      <c r="I538" s="15"/>
      <c r="J538" s="17"/>
      <c r="K538" s="15"/>
      <c r="L538" s="16" t="s">
        <v>776</v>
      </c>
      <c r="M538" s="16">
        <v>6.6</v>
      </c>
      <c r="N538" s="15"/>
      <c r="O538" s="15"/>
    </row>
    <row r="539" spans="1:15" ht="12.75">
      <c r="A539" s="15"/>
      <c r="B539" s="15"/>
      <c r="C539" s="15"/>
      <c r="D539" s="15"/>
      <c r="E539" s="15"/>
      <c r="F539" s="15"/>
      <c r="G539" s="16" t="s">
        <v>777</v>
      </c>
      <c r="H539" s="52">
        <v>108330</v>
      </c>
      <c r="I539" s="15"/>
      <c r="J539" s="17"/>
      <c r="K539" s="15"/>
      <c r="L539" s="16" t="s">
        <v>777</v>
      </c>
      <c r="M539" s="16">
        <v>6.8</v>
      </c>
      <c r="N539" s="15"/>
      <c r="O539" s="15"/>
    </row>
    <row r="540" spans="1:15" ht="12.75">
      <c r="A540" s="15"/>
      <c r="B540" s="15"/>
      <c r="C540" s="15"/>
      <c r="D540" s="15"/>
      <c r="E540" s="15"/>
      <c r="F540" s="15"/>
      <c r="G540" s="16" t="s">
        <v>778</v>
      </c>
      <c r="H540" s="52">
        <v>108145</v>
      </c>
      <c r="I540" s="15"/>
      <c r="J540" s="17"/>
      <c r="K540" s="15"/>
      <c r="L540" s="16" t="s">
        <v>778</v>
      </c>
      <c r="M540" s="16">
        <v>6.7</v>
      </c>
      <c r="N540" s="15"/>
      <c r="O540" s="15"/>
    </row>
    <row r="541" spans="1:15" ht="12.75">
      <c r="A541" s="15"/>
      <c r="B541" s="15"/>
      <c r="C541" s="15"/>
      <c r="D541" s="15"/>
      <c r="E541" s="15"/>
      <c r="F541" s="15"/>
      <c r="G541" s="16" t="s">
        <v>779</v>
      </c>
      <c r="H541" s="54">
        <v>108107</v>
      </c>
      <c r="I541" s="15"/>
      <c r="J541" s="17"/>
      <c r="K541" s="15"/>
      <c r="L541" s="16" t="s">
        <v>779</v>
      </c>
      <c r="M541" s="16">
        <v>6.9</v>
      </c>
      <c r="N541" s="15"/>
      <c r="O541" s="15"/>
    </row>
    <row r="542" spans="1:15" ht="12.75">
      <c r="A542" s="15"/>
      <c r="B542" s="15"/>
      <c r="C542" s="15"/>
      <c r="D542" s="15"/>
      <c r="E542" s="15"/>
      <c r="F542" s="15"/>
      <c r="G542" s="16" t="s">
        <v>780</v>
      </c>
      <c r="H542" s="52">
        <v>108200</v>
      </c>
      <c r="I542" s="15"/>
      <c r="J542" s="17"/>
      <c r="K542" s="15"/>
      <c r="L542" s="16" t="s">
        <v>780</v>
      </c>
      <c r="M542" s="16">
        <v>6.9</v>
      </c>
      <c r="N542" s="15"/>
      <c r="O542" s="15"/>
    </row>
    <row r="543" spans="1:15" ht="12.75">
      <c r="A543" s="15"/>
      <c r="B543" s="15"/>
      <c r="C543" s="15"/>
      <c r="D543" s="15"/>
      <c r="E543" s="15"/>
      <c r="F543" s="15"/>
      <c r="G543" s="16" t="s">
        <v>781</v>
      </c>
      <c r="H543" s="52">
        <v>108131</v>
      </c>
      <c r="I543" s="15"/>
      <c r="J543" s="17"/>
      <c r="K543" s="15"/>
      <c r="L543" s="16" t="s">
        <v>781</v>
      </c>
      <c r="M543" s="16">
        <v>6.8</v>
      </c>
      <c r="N543" s="15"/>
      <c r="O543" s="15"/>
    </row>
    <row r="544" spans="1:15" ht="12.75">
      <c r="A544" s="15"/>
      <c r="B544" s="15"/>
      <c r="C544" s="15"/>
      <c r="D544" s="15"/>
      <c r="E544" s="15"/>
      <c r="F544" s="15"/>
      <c r="G544" s="16" t="s">
        <v>782</v>
      </c>
      <c r="H544" s="52">
        <v>108215</v>
      </c>
      <c r="I544" s="15"/>
      <c r="J544" s="17"/>
      <c r="K544" s="15"/>
      <c r="L544" s="16" t="s">
        <v>782</v>
      </c>
      <c r="M544" s="16">
        <v>6.9</v>
      </c>
      <c r="N544" s="15"/>
      <c r="O544" s="15"/>
    </row>
    <row r="545" spans="1:15" ht="12.75">
      <c r="A545" s="15"/>
      <c r="B545" s="15"/>
      <c r="C545" s="15"/>
      <c r="D545" s="15"/>
      <c r="E545" s="15"/>
      <c r="F545" s="15"/>
      <c r="G545" s="16" t="s">
        <v>783</v>
      </c>
      <c r="H545" s="52">
        <v>108223</v>
      </c>
      <c r="I545" s="15"/>
      <c r="J545" s="17"/>
      <c r="K545" s="15"/>
      <c r="L545" s="16" t="s">
        <v>783</v>
      </c>
      <c r="M545" s="16">
        <v>6.9</v>
      </c>
      <c r="N545" s="15"/>
      <c r="O545" s="15"/>
    </row>
    <row r="546" spans="1:15" ht="12.75">
      <c r="A546" s="15"/>
      <c r="B546" s="15"/>
      <c r="C546" s="15"/>
      <c r="D546" s="15"/>
      <c r="E546" s="15"/>
      <c r="F546" s="15"/>
      <c r="G546" s="16" t="s">
        <v>784</v>
      </c>
      <c r="H546" s="52">
        <v>108209</v>
      </c>
      <c r="I546" s="15"/>
      <c r="J546" s="17"/>
      <c r="K546" s="15"/>
      <c r="L546" s="16" t="s">
        <v>784</v>
      </c>
      <c r="M546" s="16">
        <v>7</v>
      </c>
      <c r="N546" s="15"/>
      <c r="O546" s="15"/>
    </row>
    <row r="547" spans="1:15" ht="12.75">
      <c r="A547" s="15"/>
      <c r="B547" s="15"/>
      <c r="C547" s="15"/>
      <c r="D547" s="15"/>
      <c r="E547" s="15"/>
      <c r="F547" s="15"/>
      <c r="G547" s="16" t="s">
        <v>785</v>
      </c>
      <c r="H547" s="52">
        <v>108115</v>
      </c>
      <c r="I547" s="15"/>
      <c r="J547" s="17"/>
      <c r="K547" s="15"/>
      <c r="L547" s="16" t="s">
        <v>785</v>
      </c>
      <c r="M547" s="16">
        <v>7</v>
      </c>
      <c r="N547" s="15"/>
      <c r="O547" s="15"/>
    </row>
    <row r="548" spans="1:15" ht="12.75">
      <c r="A548" s="15"/>
      <c r="B548" s="15"/>
      <c r="C548" s="15"/>
      <c r="D548" s="15"/>
      <c r="E548" s="15"/>
      <c r="F548" s="15"/>
      <c r="G548" s="16" t="s">
        <v>786</v>
      </c>
      <c r="H548" s="52">
        <v>108121</v>
      </c>
      <c r="I548" s="15"/>
      <c r="J548" s="17"/>
      <c r="K548" s="15"/>
      <c r="L548" s="16" t="s">
        <v>786</v>
      </c>
      <c r="M548" s="16">
        <v>7.3</v>
      </c>
      <c r="N548" s="15"/>
      <c r="O548" s="15"/>
    </row>
    <row r="549" spans="1:15" ht="12.75">
      <c r="A549" s="15"/>
      <c r="B549" s="15"/>
      <c r="C549" s="15"/>
      <c r="D549" s="15"/>
      <c r="E549" s="15"/>
      <c r="F549" s="15"/>
      <c r="G549" s="16" t="s">
        <v>787</v>
      </c>
      <c r="H549" s="52">
        <v>108084</v>
      </c>
      <c r="I549" s="15"/>
      <c r="J549" s="17"/>
      <c r="K549" s="15"/>
      <c r="L549" s="16" t="s">
        <v>787</v>
      </c>
      <c r="M549" s="16">
        <v>7.3</v>
      </c>
      <c r="N549" s="15"/>
      <c r="O549" s="15"/>
    </row>
    <row r="550" spans="1:15" ht="12.75">
      <c r="A550" s="15"/>
      <c r="B550" s="15"/>
      <c r="C550" s="15"/>
      <c r="D550" s="15"/>
      <c r="E550" s="15"/>
      <c r="F550" s="15"/>
      <c r="G550" s="16" t="s">
        <v>788</v>
      </c>
      <c r="H550" s="52">
        <v>108077</v>
      </c>
      <c r="I550" s="34" t="s">
        <v>27</v>
      </c>
      <c r="J550" s="20">
        <f>((H550/H530)-1)*100</f>
        <v>-1.631033321501063</v>
      </c>
      <c r="K550" s="15"/>
      <c r="L550" s="16" t="s">
        <v>788</v>
      </c>
      <c r="M550" s="16">
        <v>7.4</v>
      </c>
      <c r="N550" s="15"/>
      <c r="O550" s="15"/>
    </row>
    <row r="551" spans="1:15" ht="12.75">
      <c r="A551" s="15"/>
      <c r="B551" s="15"/>
      <c r="C551" s="15"/>
      <c r="D551" s="15"/>
      <c r="E551" s="15"/>
      <c r="F551" s="15"/>
      <c r="G551" s="16" t="s">
        <v>789</v>
      </c>
      <c r="H551" s="52">
        <v>108119</v>
      </c>
      <c r="I551" s="15"/>
      <c r="J551" s="17"/>
      <c r="K551" s="15"/>
      <c r="L551" s="16" t="s">
        <v>789</v>
      </c>
      <c r="M551" s="16">
        <v>7.4</v>
      </c>
      <c r="N551" s="15"/>
      <c r="O551" s="15"/>
    </row>
    <row r="552" spans="1:15" ht="12.75">
      <c r="A552" s="15"/>
      <c r="B552" s="15"/>
      <c r="C552" s="15"/>
      <c r="D552" s="15"/>
      <c r="E552" s="15"/>
      <c r="F552" s="15"/>
      <c r="G552" s="16" t="s">
        <v>790</v>
      </c>
      <c r="H552" s="52">
        <v>108301</v>
      </c>
      <c r="I552" s="15"/>
      <c r="J552" s="17"/>
      <c r="K552" s="15"/>
      <c r="L552" s="16" t="s">
        <v>790</v>
      </c>
      <c r="M552" s="16">
        <v>7.4</v>
      </c>
      <c r="N552" s="15"/>
      <c r="O552" s="15"/>
    </row>
    <row r="553" spans="1:15" ht="12.75">
      <c r="A553" s="15"/>
      <c r="B553" s="15"/>
      <c r="C553" s="15"/>
      <c r="D553" s="15"/>
      <c r="E553" s="15"/>
      <c r="F553" s="15"/>
      <c r="G553" s="16" t="s">
        <v>791</v>
      </c>
      <c r="H553" s="52">
        <v>108495</v>
      </c>
      <c r="I553" s="15"/>
      <c r="J553" s="17"/>
      <c r="K553" s="15"/>
      <c r="L553" s="16" t="s">
        <v>791</v>
      </c>
      <c r="M553" s="16">
        <v>7.6</v>
      </c>
      <c r="N553" s="15"/>
      <c r="O553" s="15"/>
    </row>
    <row r="554" spans="1:15" ht="12.75">
      <c r="A554" s="15"/>
      <c r="B554" s="15"/>
      <c r="C554" s="15"/>
      <c r="D554" s="15"/>
      <c r="E554" s="15"/>
      <c r="F554" s="15"/>
      <c r="G554" s="16" t="s">
        <v>792</v>
      </c>
      <c r="H554" s="52">
        <v>108541</v>
      </c>
      <c r="I554" s="15"/>
      <c r="J554" s="17"/>
      <c r="K554" s="15"/>
      <c r="L554" s="16" t="s">
        <v>792</v>
      </c>
      <c r="M554" s="16">
        <v>7.8</v>
      </c>
      <c r="N554" s="36" t="s">
        <v>24</v>
      </c>
      <c r="O554" s="37">
        <f>M554-M515</f>
        <v>2.8</v>
      </c>
    </row>
    <row r="555" spans="1:15" ht="12.75">
      <c r="A555" s="15"/>
      <c r="B555" s="15"/>
      <c r="C555" s="15"/>
      <c r="D555" s="15"/>
      <c r="E555" s="15"/>
      <c r="F555" s="15"/>
      <c r="G555" s="16" t="s">
        <v>793</v>
      </c>
      <c r="H555" s="52">
        <v>108595</v>
      </c>
      <c r="I555" s="15"/>
      <c r="J555" s="17"/>
      <c r="K555" s="15"/>
      <c r="L555" s="16" t="s">
        <v>793</v>
      </c>
      <c r="M555" s="16">
        <v>7.7</v>
      </c>
      <c r="N555" s="15"/>
      <c r="O555" s="15"/>
    </row>
    <row r="556" spans="1:15" ht="12.75">
      <c r="A556" s="15"/>
      <c r="B556" s="15"/>
      <c r="C556" s="15"/>
      <c r="D556" s="15"/>
      <c r="E556" s="15"/>
      <c r="F556" s="15"/>
      <c r="G556" s="16" t="s">
        <v>794</v>
      </c>
      <c r="H556" s="52">
        <v>108741</v>
      </c>
      <c r="I556" s="15"/>
      <c r="J556" s="17"/>
      <c r="K556" s="15"/>
      <c r="L556" s="16" t="s">
        <v>794</v>
      </c>
      <c r="M556" s="16">
        <v>7.6</v>
      </c>
      <c r="N556" s="15"/>
      <c r="O556" s="15"/>
    </row>
    <row r="557" spans="1:15" ht="12.75">
      <c r="A557" s="15"/>
      <c r="B557" s="15"/>
      <c r="C557" s="15"/>
      <c r="D557" s="15"/>
      <c r="E557" s="15"/>
      <c r="F557" s="15"/>
      <c r="G557" s="16" t="s">
        <v>795</v>
      </c>
      <c r="H557" s="52">
        <v>108807</v>
      </c>
      <c r="I557" s="15"/>
      <c r="J557" s="17"/>
      <c r="K557" s="15"/>
      <c r="L557" s="16" t="s">
        <v>795</v>
      </c>
      <c r="M557" s="16">
        <v>7.6</v>
      </c>
      <c r="N557" s="15"/>
      <c r="O557" s="15"/>
    </row>
    <row r="558" spans="1:15" ht="12.75">
      <c r="A558" s="15"/>
      <c r="B558" s="15"/>
      <c r="C558" s="15"/>
      <c r="D558" s="15"/>
      <c r="E558" s="15"/>
      <c r="F558" s="15"/>
      <c r="G558" s="16" t="s">
        <v>796</v>
      </c>
      <c r="H558" s="52">
        <v>108941</v>
      </c>
      <c r="I558" s="15"/>
      <c r="J558" s="17"/>
      <c r="K558" s="15"/>
      <c r="L558" s="16" t="s">
        <v>796</v>
      </c>
      <c r="M558" s="16">
        <v>7.3</v>
      </c>
      <c r="N558" s="15"/>
      <c r="O558" s="15"/>
    </row>
    <row r="559" spans="1:15" ht="12.75">
      <c r="A559" s="15"/>
      <c r="B559" s="15"/>
      <c r="C559" s="15"/>
      <c r="D559" s="15"/>
      <c r="E559" s="15"/>
      <c r="F559" s="15"/>
      <c r="G559" s="16" t="s">
        <v>797</v>
      </c>
      <c r="H559" s="52">
        <v>109119</v>
      </c>
      <c r="I559" s="15"/>
      <c r="J559" s="17"/>
      <c r="K559" s="15"/>
      <c r="L559" s="16" t="s">
        <v>797</v>
      </c>
      <c r="M559" s="16">
        <v>7.4</v>
      </c>
      <c r="N559" s="15"/>
      <c r="O559" s="15"/>
    </row>
    <row r="560" spans="1:15" ht="12.75">
      <c r="A560" s="15"/>
      <c r="B560" s="15"/>
      <c r="C560" s="15"/>
      <c r="D560" s="15"/>
      <c r="E560" s="15"/>
      <c r="F560" s="15"/>
      <c r="G560" s="16" t="s">
        <v>798</v>
      </c>
      <c r="H560" s="52">
        <v>109266</v>
      </c>
      <c r="I560" s="15"/>
      <c r="J560" s="17"/>
      <c r="K560" s="15"/>
      <c r="L560" s="16" t="s">
        <v>798</v>
      </c>
      <c r="M560" s="16">
        <v>7.4</v>
      </c>
      <c r="N560" s="15"/>
      <c r="O560" s="15"/>
    </row>
    <row r="561" spans="1:15" ht="12.75">
      <c r="A561" s="15"/>
      <c r="B561" s="15"/>
      <c r="C561" s="15"/>
      <c r="D561" s="15"/>
      <c r="E561" s="15"/>
      <c r="F561" s="15"/>
      <c r="G561" s="16" t="s">
        <v>799</v>
      </c>
      <c r="H561" s="52">
        <v>109502</v>
      </c>
      <c r="I561" s="15"/>
      <c r="J561" s="17"/>
      <c r="K561" s="15"/>
      <c r="L561" s="16" t="s">
        <v>799</v>
      </c>
      <c r="M561" s="16">
        <v>7.3</v>
      </c>
      <c r="N561" s="15"/>
      <c r="O561" s="15"/>
    </row>
    <row r="562" spans="1:15" ht="12.75">
      <c r="A562" s="15"/>
      <c r="B562" s="15"/>
      <c r="C562" s="15"/>
      <c r="D562" s="15"/>
      <c r="E562" s="15"/>
      <c r="F562" s="15"/>
      <c r="G562" s="16" t="s">
        <v>800</v>
      </c>
      <c r="H562" s="52">
        <v>109816</v>
      </c>
      <c r="I562" s="15"/>
      <c r="J562" s="17"/>
      <c r="K562" s="15"/>
      <c r="L562" s="16" t="s">
        <v>800</v>
      </c>
      <c r="M562" s="16">
        <v>7.1</v>
      </c>
      <c r="N562" s="15"/>
      <c r="O562" s="15"/>
    </row>
    <row r="563" spans="1:15" ht="12.75">
      <c r="A563" s="15"/>
      <c r="B563" s="15"/>
      <c r="C563" s="15"/>
      <c r="D563" s="15"/>
      <c r="E563" s="15"/>
      <c r="F563" s="15"/>
      <c r="G563" s="16" t="s">
        <v>801</v>
      </c>
      <c r="H563" s="52">
        <v>109749</v>
      </c>
      <c r="I563" s="15"/>
      <c r="J563" s="17"/>
      <c r="K563" s="15"/>
      <c r="L563" s="16" t="s">
        <v>801</v>
      </c>
      <c r="M563" s="16">
        <v>7</v>
      </c>
      <c r="N563" s="15"/>
      <c r="O563" s="15"/>
    </row>
    <row r="564" spans="1:15" ht="12.75">
      <c r="A564" s="15"/>
      <c r="B564" s="15"/>
      <c r="C564" s="15"/>
      <c r="D564" s="15"/>
      <c r="E564" s="15"/>
      <c r="F564" s="15"/>
      <c r="G564" s="16" t="s">
        <v>802</v>
      </c>
      <c r="H564" s="52">
        <v>110055</v>
      </c>
      <c r="I564" s="15"/>
      <c r="J564" s="17"/>
      <c r="K564" s="15"/>
      <c r="L564" s="16" t="s">
        <v>802</v>
      </c>
      <c r="M564" s="16">
        <v>7.1</v>
      </c>
      <c r="N564" s="15"/>
      <c r="O564" s="15"/>
    </row>
    <row r="565" spans="1:15" ht="12.75">
      <c r="A565" s="15"/>
      <c r="B565" s="15"/>
      <c r="C565" s="15"/>
      <c r="D565" s="15"/>
      <c r="E565" s="15"/>
      <c r="F565" s="15"/>
      <c r="G565" s="16" t="s">
        <v>803</v>
      </c>
      <c r="H565" s="52">
        <v>110398</v>
      </c>
      <c r="I565" s="15"/>
      <c r="J565" s="17"/>
      <c r="K565" s="15"/>
      <c r="L565" s="16" t="s">
        <v>803</v>
      </c>
      <c r="M565" s="16">
        <v>7.1</v>
      </c>
      <c r="N565" s="15"/>
      <c r="O565" s="15"/>
    </row>
    <row r="566" spans="1:15" ht="12.75">
      <c r="A566" s="15"/>
      <c r="B566" s="15"/>
      <c r="C566" s="15"/>
      <c r="D566" s="15"/>
      <c r="E566" s="15"/>
      <c r="F566" s="15"/>
      <c r="G566" s="16" t="s">
        <v>804</v>
      </c>
      <c r="H566" s="52">
        <v>110539</v>
      </c>
      <c r="I566" s="15"/>
      <c r="J566" s="17"/>
      <c r="K566" s="15"/>
      <c r="L566" s="16" t="s">
        <v>804</v>
      </c>
      <c r="M566" s="16">
        <v>7</v>
      </c>
      <c r="N566" s="15"/>
      <c r="O566" s="15"/>
    </row>
    <row r="567" spans="1:15" ht="12.75">
      <c r="A567" s="15"/>
      <c r="B567" s="15"/>
      <c r="C567" s="15"/>
      <c r="D567" s="15"/>
      <c r="E567" s="15"/>
      <c r="F567" s="15"/>
      <c r="G567" s="16" t="s">
        <v>805</v>
      </c>
      <c r="H567" s="52">
        <v>110744</v>
      </c>
      <c r="I567" s="15"/>
      <c r="J567" s="17"/>
      <c r="K567" s="15"/>
      <c r="L567" s="16" t="s">
        <v>805</v>
      </c>
      <c r="M567" s="16">
        <v>6.9</v>
      </c>
      <c r="N567" s="15"/>
      <c r="O567" s="15"/>
    </row>
    <row r="568" spans="1:15" ht="12.75">
      <c r="A568" s="15"/>
      <c r="B568" s="15"/>
      <c r="C568" s="15"/>
      <c r="D568" s="15"/>
      <c r="E568" s="15"/>
      <c r="F568" s="15"/>
      <c r="G568" s="16" t="s">
        <v>806</v>
      </c>
      <c r="H568" s="52">
        <v>110957</v>
      </c>
      <c r="I568" s="15"/>
      <c r="J568" s="17"/>
      <c r="K568" s="15"/>
      <c r="L568" s="16" t="s">
        <v>806</v>
      </c>
      <c r="M568" s="16">
        <v>6.8</v>
      </c>
      <c r="N568" s="15"/>
      <c r="O568" s="15"/>
    </row>
    <row r="569" spans="1:15" ht="12.75">
      <c r="A569" s="15"/>
      <c r="B569" s="15"/>
      <c r="C569" s="15"/>
      <c r="D569" s="15"/>
      <c r="E569" s="15"/>
      <c r="F569" s="15"/>
      <c r="G569" s="16" t="s">
        <v>807</v>
      </c>
      <c r="H569" s="52">
        <v>111204</v>
      </c>
      <c r="I569" s="15"/>
      <c r="J569" s="17"/>
      <c r="K569" s="15"/>
      <c r="L569" s="16" t="s">
        <v>807</v>
      </c>
      <c r="M569" s="16">
        <v>6.7</v>
      </c>
      <c r="N569" s="15"/>
      <c r="O569" s="15"/>
    </row>
    <row r="570" spans="1:15" ht="12.75">
      <c r="A570" s="15"/>
      <c r="B570" s="15"/>
      <c r="C570" s="15"/>
      <c r="D570" s="15"/>
      <c r="E570" s="15"/>
      <c r="F570" s="15"/>
      <c r="G570" s="16" t="s">
        <v>808</v>
      </c>
      <c r="H570" s="52">
        <v>111525</v>
      </c>
      <c r="I570" s="15"/>
      <c r="J570" s="17"/>
      <c r="K570" s="15"/>
      <c r="L570" s="16" t="s">
        <v>808</v>
      </c>
      <c r="M570" s="16">
        <v>6.8</v>
      </c>
      <c r="N570" s="15"/>
      <c r="O570" s="15"/>
    </row>
    <row r="571" spans="1:15" ht="12.75">
      <c r="A571" s="15"/>
      <c r="B571" s="15"/>
      <c r="C571" s="15"/>
      <c r="D571" s="15"/>
      <c r="E571" s="15"/>
      <c r="F571" s="15"/>
      <c r="G571" s="16" t="s">
        <v>809</v>
      </c>
      <c r="H571" s="52">
        <v>111780</v>
      </c>
      <c r="I571" s="15"/>
      <c r="J571" s="17"/>
      <c r="K571" s="15"/>
      <c r="L571" s="16" t="s">
        <v>809</v>
      </c>
      <c r="M571" s="16">
        <v>6.6</v>
      </c>
      <c r="N571" s="15"/>
      <c r="O571" s="15"/>
    </row>
    <row r="572" spans="1:15" ht="12.75">
      <c r="A572" s="15"/>
      <c r="B572" s="15"/>
      <c r="C572" s="15"/>
      <c r="D572" s="15"/>
      <c r="E572" s="15"/>
      <c r="F572" s="15"/>
      <c r="G572" s="16" t="s">
        <v>810</v>
      </c>
      <c r="H572" s="52">
        <v>112034</v>
      </c>
      <c r="I572" s="15"/>
      <c r="J572" s="17"/>
      <c r="K572" s="15"/>
      <c r="L572" s="16" t="s">
        <v>810</v>
      </c>
      <c r="M572" s="16">
        <v>6.5</v>
      </c>
      <c r="N572" s="15"/>
      <c r="O572" s="15"/>
    </row>
    <row r="573" spans="1:15" ht="12.75">
      <c r="A573" s="15"/>
      <c r="B573" s="15"/>
      <c r="C573" s="15"/>
      <c r="D573" s="15"/>
      <c r="E573" s="15"/>
      <c r="F573" s="15"/>
      <c r="G573" s="16" t="s">
        <v>811</v>
      </c>
      <c r="H573" s="52">
        <v>112302</v>
      </c>
      <c r="I573" s="15"/>
      <c r="J573" s="17"/>
      <c r="K573" s="15"/>
      <c r="L573" s="16" t="s">
        <v>811</v>
      </c>
      <c r="M573" s="16">
        <v>6.6</v>
      </c>
      <c r="N573" s="15"/>
      <c r="O573" s="15"/>
    </row>
    <row r="574" spans="1:15" ht="12.75">
      <c r="A574" s="15"/>
      <c r="B574" s="15"/>
      <c r="C574" s="15"/>
      <c r="D574" s="15"/>
      <c r="E574" s="15"/>
      <c r="F574" s="15"/>
      <c r="G574" s="16" t="s">
        <v>812</v>
      </c>
      <c r="H574" s="52">
        <v>112532</v>
      </c>
      <c r="I574" s="15"/>
      <c r="J574" s="17"/>
      <c r="K574" s="15"/>
      <c r="L574" s="16" t="s">
        <v>812</v>
      </c>
      <c r="M574" s="16">
        <v>6.6</v>
      </c>
      <c r="N574" s="15"/>
      <c r="O574" s="15"/>
    </row>
    <row r="575" spans="1:15" ht="12.75">
      <c r="A575" s="15"/>
      <c r="B575" s="15"/>
      <c r="C575" s="15"/>
      <c r="D575" s="15"/>
      <c r="E575" s="15"/>
      <c r="F575" s="15"/>
      <c r="G575" s="16" t="s">
        <v>813</v>
      </c>
      <c r="H575" s="52">
        <v>112982</v>
      </c>
      <c r="I575" s="15"/>
      <c r="J575" s="17"/>
      <c r="K575" s="15"/>
      <c r="L575" s="16" t="s">
        <v>813</v>
      </c>
      <c r="M575" s="16">
        <v>6.5</v>
      </c>
      <c r="N575" s="15"/>
      <c r="O575" s="15"/>
    </row>
    <row r="576" spans="1:15" ht="12.75">
      <c r="A576" s="15"/>
      <c r="B576" s="15"/>
      <c r="C576" s="15"/>
      <c r="D576" s="15"/>
      <c r="E576" s="15"/>
      <c r="F576" s="15"/>
      <c r="G576" s="16" t="s">
        <v>814</v>
      </c>
      <c r="H576" s="52">
        <v>113350</v>
      </c>
      <c r="I576" s="15"/>
      <c r="J576" s="17"/>
      <c r="K576" s="15"/>
      <c r="L576" s="16" t="s">
        <v>814</v>
      </c>
      <c r="M576" s="16">
        <v>6.4</v>
      </c>
      <c r="N576" s="15"/>
      <c r="O576" s="15"/>
    </row>
    <row r="577" spans="1:15" ht="12.75">
      <c r="A577" s="15"/>
      <c r="B577" s="15"/>
      <c r="C577" s="15"/>
      <c r="D577" s="15"/>
      <c r="E577" s="15"/>
      <c r="F577" s="15"/>
      <c r="G577" s="16" t="s">
        <v>815</v>
      </c>
      <c r="H577" s="52">
        <v>113697</v>
      </c>
      <c r="I577" s="15"/>
      <c r="J577" s="17"/>
      <c r="K577" s="15"/>
      <c r="L577" s="16" t="s">
        <v>815</v>
      </c>
      <c r="M577" s="16">
        <v>6.1</v>
      </c>
      <c r="N577" s="15"/>
      <c r="O577" s="15"/>
    </row>
    <row r="578" spans="1:15" ht="12.75">
      <c r="A578" s="15"/>
      <c r="B578" s="15"/>
      <c r="C578" s="15"/>
      <c r="D578" s="15"/>
      <c r="E578" s="15"/>
      <c r="F578" s="15"/>
      <c r="G578" s="16" t="s">
        <v>816</v>
      </c>
      <c r="H578" s="52">
        <v>113980</v>
      </c>
      <c r="I578" s="15"/>
      <c r="J578" s="17"/>
      <c r="K578" s="15"/>
      <c r="L578" s="16" t="s">
        <v>816</v>
      </c>
      <c r="M578" s="16">
        <v>6.1</v>
      </c>
      <c r="N578" s="15"/>
      <c r="O578" s="15"/>
    </row>
    <row r="579" spans="1:15" ht="12.75">
      <c r="A579" s="15"/>
      <c r="B579" s="15"/>
      <c r="C579" s="15"/>
      <c r="D579" s="15"/>
      <c r="E579" s="15"/>
      <c r="F579" s="15"/>
      <c r="G579" s="16" t="s">
        <v>817</v>
      </c>
      <c r="H579" s="52">
        <v>114333</v>
      </c>
      <c r="I579" s="15"/>
      <c r="J579" s="17"/>
      <c r="K579" s="15"/>
      <c r="L579" s="16" t="s">
        <v>817</v>
      </c>
      <c r="M579" s="16">
        <v>6.1</v>
      </c>
      <c r="N579" s="15"/>
      <c r="O579" s="15"/>
    </row>
    <row r="580" spans="1:15" ht="12.75">
      <c r="A580" s="15"/>
      <c r="B580" s="15"/>
      <c r="C580" s="15"/>
      <c r="D580" s="15"/>
      <c r="E580" s="15"/>
      <c r="F580" s="15"/>
      <c r="G580" s="16" t="s">
        <v>818</v>
      </c>
      <c r="H580" s="52">
        <v>114673</v>
      </c>
      <c r="I580" s="15"/>
      <c r="J580" s="17"/>
      <c r="K580" s="15"/>
      <c r="L580" s="16" t="s">
        <v>818</v>
      </c>
      <c r="M580" s="16">
        <v>6</v>
      </c>
      <c r="N580" s="15"/>
      <c r="O580" s="15"/>
    </row>
    <row r="581" spans="1:15" ht="12.75">
      <c r="A581" s="15"/>
      <c r="B581" s="15"/>
      <c r="C581" s="15"/>
      <c r="D581" s="15"/>
      <c r="E581" s="15"/>
      <c r="F581" s="15"/>
      <c r="G581" s="16" t="s">
        <v>819</v>
      </c>
      <c r="H581" s="52">
        <v>114980</v>
      </c>
      <c r="I581" s="15"/>
      <c r="J581" s="17"/>
      <c r="K581" s="15"/>
      <c r="L581" s="16" t="s">
        <v>819</v>
      </c>
      <c r="M581" s="16">
        <v>5.9</v>
      </c>
      <c r="N581" s="15"/>
      <c r="O581" s="15"/>
    </row>
    <row r="582" spans="1:15" ht="12.75">
      <c r="A582" s="15"/>
      <c r="B582" s="15"/>
      <c r="C582" s="15"/>
      <c r="D582" s="15"/>
      <c r="E582" s="15"/>
      <c r="F582" s="15"/>
      <c r="G582" s="16" t="s">
        <v>820</v>
      </c>
      <c r="H582" s="52">
        <v>115235</v>
      </c>
      <c r="I582" s="15"/>
      <c r="J582" s="17"/>
      <c r="K582" s="15"/>
      <c r="L582" s="16" t="s">
        <v>820</v>
      </c>
      <c r="M582" s="16">
        <v>5.8</v>
      </c>
      <c r="N582" s="15"/>
      <c r="O582" s="15"/>
    </row>
    <row r="583" spans="1:15" ht="12.75">
      <c r="A583" s="15"/>
      <c r="B583" s="15"/>
      <c r="C583" s="15"/>
      <c r="D583" s="15"/>
      <c r="E583" s="15"/>
      <c r="F583" s="15"/>
      <c r="G583" s="16" t="s">
        <v>821</v>
      </c>
      <c r="H583" s="52">
        <v>115641</v>
      </c>
      <c r="I583" s="15"/>
      <c r="J583" s="17"/>
      <c r="K583" s="15"/>
      <c r="L583" s="16" t="s">
        <v>821</v>
      </c>
      <c r="M583" s="16">
        <v>5.6</v>
      </c>
      <c r="N583" s="15"/>
      <c r="O583" s="15"/>
    </row>
    <row r="584" spans="1:15" ht="12.75">
      <c r="A584" s="15"/>
      <c r="B584" s="15"/>
      <c r="C584" s="15"/>
      <c r="D584" s="15"/>
      <c r="E584" s="15"/>
      <c r="F584" s="15"/>
      <c r="G584" s="16" t="s">
        <v>822</v>
      </c>
      <c r="H584" s="52">
        <v>115918</v>
      </c>
      <c r="I584" s="15"/>
      <c r="J584" s="17"/>
      <c r="K584" s="15"/>
      <c r="L584" s="16" t="s">
        <v>822</v>
      </c>
      <c r="M584" s="16">
        <v>5.5</v>
      </c>
      <c r="N584" s="15"/>
      <c r="O584" s="15"/>
    </row>
    <row r="585" spans="1:15" ht="12.75">
      <c r="A585" s="15"/>
      <c r="B585" s="15"/>
      <c r="C585" s="15"/>
      <c r="D585" s="15"/>
      <c r="E585" s="15"/>
      <c r="F585" s="15"/>
      <c r="G585" s="16" t="s">
        <v>823</v>
      </c>
      <c r="H585" s="52">
        <v>116235</v>
      </c>
      <c r="I585" s="15"/>
      <c r="J585" s="17"/>
      <c r="K585" s="15"/>
      <c r="L585" s="16" t="s">
        <v>823</v>
      </c>
      <c r="M585" s="16">
        <v>5.6</v>
      </c>
      <c r="N585" s="15"/>
      <c r="O585" s="15"/>
    </row>
    <row r="586" spans="1:15" ht="12.75">
      <c r="A586" s="15"/>
      <c r="B586" s="15"/>
      <c r="C586" s="15"/>
      <c r="D586" s="15"/>
      <c r="E586" s="15"/>
      <c r="F586" s="15"/>
      <c r="G586" s="16" t="s">
        <v>824</v>
      </c>
      <c r="H586" s="52">
        <v>116523</v>
      </c>
      <c r="I586" s="15"/>
      <c r="J586" s="17"/>
      <c r="K586" s="15"/>
      <c r="L586" s="16" t="s">
        <v>824</v>
      </c>
      <c r="M586" s="16">
        <v>5.4</v>
      </c>
      <c r="N586" s="15"/>
      <c r="O586" s="15"/>
    </row>
    <row r="587" spans="1:15" ht="12.75">
      <c r="A587" s="15"/>
      <c r="B587" s="15"/>
      <c r="C587" s="15"/>
      <c r="D587" s="15"/>
      <c r="E587" s="15"/>
      <c r="F587" s="15"/>
      <c r="G587" s="16" t="s">
        <v>825</v>
      </c>
      <c r="H587" s="52">
        <v>116679</v>
      </c>
      <c r="I587" s="15"/>
      <c r="J587" s="17"/>
      <c r="K587" s="15"/>
      <c r="L587" s="16" t="s">
        <v>825</v>
      </c>
      <c r="M587" s="16">
        <v>5.4</v>
      </c>
      <c r="N587" s="15"/>
      <c r="O587" s="15"/>
    </row>
    <row r="588" spans="1:15" ht="12.75">
      <c r="A588" s="15"/>
      <c r="B588" s="15"/>
      <c r="C588" s="15"/>
      <c r="D588" s="15"/>
      <c r="E588" s="15"/>
      <c r="F588" s="15"/>
      <c r="G588" s="16" t="s">
        <v>826</v>
      </c>
      <c r="H588" s="52">
        <v>116864</v>
      </c>
      <c r="I588" s="15"/>
      <c r="J588" s="17"/>
      <c r="K588" s="15"/>
      <c r="L588" s="16" t="s">
        <v>826</v>
      </c>
      <c r="M588" s="16">
        <v>5.8</v>
      </c>
      <c r="N588" s="15"/>
      <c r="O588" s="15"/>
    </row>
    <row r="589" spans="1:15" ht="12.75">
      <c r="A589" s="15"/>
      <c r="B589" s="15"/>
      <c r="C589" s="15"/>
      <c r="D589" s="15"/>
      <c r="E589" s="15"/>
      <c r="F589" s="15"/>
      <c r="G589" s="16" t="s">
        <v>827</v>
      </c>
      <c r="H589" s="52">
        <v>116830</v>
      </c>
      <c r="I589" s="15"/>
      <c r="J589" s="17"/>
      <c r="K589" s="15"/>
      <c r="L589" s="16" t="s">
        <v>827</v>
      </c>
      <c r="M589" s="16">
        <v>5.6</v>
      </c>
      <c r="N589" s="15"/>
      <c r="O589" s="15"/>
    </row>
    <row r="590" spans="1:15" ht="12.75">
      <c r="A590" s="15"/>
      <c r="B590" s="15"/>
      <c r="C590" s="15"/>
      <c r="D590" s="15"/>
      <c r="E590" s="15"/>
      <c r="F590" s="15"/>
      <c r="G590" s="16" t="s">
        <v>828</v>
      </c>
      <c r="H590" s="52">
        <v>117024</v>
      </c>
      <c r="I590" s="15"/>
      <c r="J590" s="17"/>
      <c r="K590" s="15"/>
      <c r="L590" s="16" t="s">
        <v>828</v>
      </c>
      <c r="M590" s="16">
        <v>5.6</v>
      </c>
      <c r="N590" s="15"/>
      <c r="O590" s="15"/>
    </row>
    <row r="591" spans="1:15" ht="12.75">
      <c r="A591" s="15"/>
      <c r="B591" s="15"/>
      <c r="C591" s="15"/>
      <c r="D591" s="15"/>
      <c r="E591" s="15"/>
      <c r="F591" s="15"/>
      <c r="G591" s="16" t="s">
        <v>829</v>
      </c>
      <c r="H591" s="52">
        <v>117138</v>
      </c>
      <c r="I591" s="15"/>
      <c r="J591" s="17"/>
      <c r="K591" s="15"/>
      <c r="L591" s="16" t="s">
        <v>829</v>
      </c>
      <c r="M591" s="16">
        <v>5.7</v>
      </c>
      <c r="N591" s="15"/>
      <c r="O591" s="15"/>
    </row>
    <row r="592" spans="1:15" ht="12.75">
      <c r="A592" s="15"/>
      <c r="B592" s="15"/>
      <c r="C592" s="15"/>
      <c r="D592" s="15"/>
      <c r="E592" s="15"/>
      <c r="F592" s="15"/>
      <c r="G592" s="16" t="s">
        <v>830</v>
      </c>
      <c r="H592" s="52">
        <v>117444</v>
      </c>
      <c r="I592" s="15"/>
      <c r="J592" s="17"/>
      <c r="K592" s="15"/>
      <c r="L592" s="16" t="s">
        <v>830</v>
      </c>
      <c r="M592" s="16">
        <v>5.7</v>
      </c>
      <c r="N592" s="15"/>
      <c r="O592" s="15"/>
    </row>
    <row r="593" spans="1:15" ht="12.75">
      <c r="A593" s="15"/>
      <c r="B593" s="15"/>
      <c r="C593" s="15"/>
      <c r="D593" s="15"/>
      <c r="E593" s="15"/>
      <c r="F593" s="15"/>
      <c r="G593" s="16" t="s">
        <v>831</v>
      </c>
      <c r="H593" s="52">
        <v>117664</v>
      </c>
      <c r="I593" s="15"/>
      <c r="J593" s="17"/>
      <c r="K593" s="15"/>
      <c r="L593" s="16" t="s">
        <v>831</v>
      </c>
      <c r="M593" s="16">
        <v>5.6</v>
      </c>
      <c r="N593" s="15"/>
      <c r="O593" s="15"/>
    </row>
    <row r="594" spans="1:15" ht="12.75">
      <c r="A594" s="15"/>
      <c r="B594" s="15"/>
      <c r="C594" s="15"/>
      <c r="D594" s="15"/>
      <c r="E594" s="15"/>
      <c r="F594" s="15"/>
      <c r="G594" s="16" t="s">
        <v>832</v>
      </c>
      <c r="H594" s="52">
        <v>117789</v>
      </c>
      <c r="I594" s="15"/>
      <c r="J594" s="17"/>
      <c r="K594" s="15"/>
      <c r="L594" s="16" t="s">
        <v>832</v>
      </c>
      <c r="M594" s="16">
        <v>5.5</v>
      </c>
      <c r="N594" s="15"/>
      <c r="O594" s="15"/>
    </row>
    <row r="595" spans="1:15" ht="12.75">
      <c r="A595" s="15"/>
      <c r="B595" s="15"/>
      <c r="C595" s="15"/>
      <c r="D595" s="15"/>
      <c r="E595" s="15"/>
      <c r="F595" s="15"/>
      <c r="G595" s="16" t="s">
        <v>833</v>
      </c>
      <c r="H595" s="52">
        <v>117946</v>
      </c>
      <c r="I595" s="15"/>
      <c r="J595" s="17"/>
      <c r="K595" s="15"/>
      <c r="L595" s="16" t="s">
        <v>833</v>
      </c>
      <c r="M595" s="16">
        <v>5.6</v>
      </c>
      <c r="N595" s="15"/>
      <c r="O595" s="15"/>
    </row>
    <row r="596" spans="1:15" ht="12.75">
      <c r="A596" s="15"/>
      <c r="B596" s="15"/>
      <c r="C596" s="15"/>
      <c r="D596" s="15"/>
      <c r="E596" s="15"/>
      <c r="F596" s="15"/>
      <c r="G596" s="16" t="s">
        <v>834</v>
      </c>
      <c r="H596" s="52">
        <v>118118</v>
      </c>
      <c r="I596" s="15"/>
      <c r="J596" s="17"/>
      <c r="K596" s="15"/>
      <c r="L596" s="16" t="s">
        <v>834</v>
      </c>
      <c r="M596" s="16">
        <v>5.6</v>
      </c>
      <c r="N596" s="15"/>
      <c r="O596" s="15"/>
    </row>
    <row r="597" spans="1:15" ht="12.75">
      <c r="A597" s="15"/>
      <c r="B597" s="15"/>
      <c r="C597" s="15"/>
      <c r="D597" s="15"/>
      <c r="E597" s="15"/>
      <c r="F597" s="15"/>
      <c r="G597" s="16" t="s">
        <v>835</v>
      </c>
      <c r="H597" s="52">
        <v>118031</v>
      </c>
      <c r="I597" s="15"/>
      <c r="J597" s="17"/>
      <c r="K597" s="15"/>
      <c r="L597" s="16" t="s">
        <v>835</v>
      </c>
      <c r="M597" s="16">
        <v>5.6</v>
      </c>
      <c r="N597" s="15"/>
      <c r="O597" s="15"/>
    </row>
    <row r="598" spans="1:15" ht="12.75">
      <c r="A598" s="15"/>
      <c r="B598" s="15"/>
      <c r="C598" s="15"/>
      <c r="D598" s="15"/>
      <c r="E598" s="15"/>
      <c r="F598" s="15"/>
      <c r="G598" s="16" t="s">
        <v>836</v>
      </c>
      <c r="H598" s="52">
        <v>118501</v>
      </c>
      <c r="I598" s="15"/>
      <c r="J598" s="17"/>
      <c r="K598" s="15"/>
      <c r="L598" s="16" t="s">
        <v>836</v>
      </c>
      <c r="M598" s="16">
        <v>5.5</v>
      </c>
      <c r="N598" s="15"/>
      <c r="O598" s="15"/>
    </row>
    <row r="599" spans="1:15" ht="12.75">
      <c r="A599" s="15"/>
      <c r="B599" s="15"/>
      <c r="C599" s="15"/>
      <c r="D599" s="15"/>
      <c r="E599" s="15"/>
      <c r="F599" s="15"/>
      <c r="G599" s="16" t="s">
        <v>837</v>
      </c>
      <c r="H599" s="52">
        <v>118767</v>
      </c>
      <c r="I599" s="15"/>
      <c r="J599" s="17"/>
      <c r="K599" s="15"/>
      <c r="L599" s="16" t="s">
        <v>837</v>
      </c>
      <c r="M599" s="16">
        <v>5.5</v>
      </c>
      <c r="N599" s="15"/>
      <c r="O599" s="15"/>
    </row>
    <row r="600" spans="1:15" ht="12.75">
      <c r="A600" s="15"/>
      <c r="B600" s="15"/>
      <c r="C600" s="15"/>
      <c r="D600" s="15"/>
      <c r="E600" s="15"/>
      <c r="F600" s="15"/>
      <c r="G600" s="16" t="s">
        <v>838</v>
      </c>
      <c r="H600" s="52">
        <v>118925</v>
      </c>
      <c r="I600" s="15"/>
      <c r="J600" s="17"/>
      <c r="K600" s="15"/>
      <c r="L600" s="16" t="s">
        <v>838</v>
      </c>
      <c r="M600" s="16">
        <v>5.6</v>
      </c>
      <c r="N600" s="15"/>
      <c r="O600" s="15"/>
    </row>
    <row r="601" spans="1:15" ht="12.75">
      <c r="A601" s="15"/>
      <c r="B601" s="15"/>
      <c r="C601" s="15"/>
      <c r="D601" s="15"/>
      <c r="E601" s="15"/>
      <c r="F601" s="15"/>
      <c r="G601" s="16" t="s">
        <v>839</v>
      </c>
      <c r="H601" s="52">
        <v>119269</v>
      </c>
      <c r="I601" s="15"/>
      <c r="J601" s="17"/>
      <c r="K601" s="15"/>
      <c r="L601" s="16" t="s">
        <v>839</v>
      </c>
      <c r="M601" s="16">
        <v>5.6</v>
      </c>
      <c r="N601" s="15"/>
      <c r="O601" s="15"/>
    </row>
    <row r="602" spans="1:15" ht="12.75">
      <c r="A602" s="15"/>
      <c r="B602" s="15"/>
      <c r="C602" s="15"/>
      <c r="D602" s="15"/>
      <c r="E602" s="15"/>
      <c r="F602" s="15"/>
      <c r="G602" s="16" t="s">
        <v>840</v>
      </c>
      <c r="H602" s="52">
        <v>119546</v>
      </c>
      <c r="I602" s="15"/>
      <c r="J602" s="17"/>
      <c r="K602" s="15"/>
      <c r="L602" s="16" t="s">
        <v>840</v>
      </c>
      <c r="M602" s="16">
        <v>5.3</v>
      </c>
      <c r="N602" s="15"/>
      <c r="O602" s="15"/>
    </row>
    <row r="603" spans="1:15" ht="12.75">
      <c r="A603" s="15"/>
      <c r="B603" s="15"/>
      <c r="C603" s="15"/>
      <c r="D603" s="15"/>
      <c r="E603" s="15"/>
      <c r="F603" s="15"/>
      <c r="G603" s="16" t="s">
        <v>841</v>
      </c>
      <c r="H603" s="52">
        <v>119754</v>
      </c>
      <c r="I603" s="15"/>
      <c r="J603" s="17"/>
      <c r="K603" s="15"/>
      <c r="L603" s="16" t="s">
        <v>841</v>
      </c>
      <c r="M603" s="16">
        <v>5.5</v>
      </c>
      <c r="N603" s="15"/>
      <c r="O603" s="15"/>
    </row>
    <row r="604" spans="1:15" ht="12.75">
      <c r="A604" s="15"/>
      <c r="B604" s="15"/>
      <c r="C604" s="15"/>
      <c r="D604" s="15"/>
      <c r="E604" s="15"/>
      <c r="F604" s="15"/>
      <c r="G604" s="16" t="s">
        <v>842</v>
      </c>
      <c r="H604" s="52">
        <v>120041</v>
      </c>
      <c r="I604" s="15"/>
      <c r="J604" s="17"/>
      <c r="K604" s="15"/>
      <c r="L604" s="16" t="s">
        <v>842</v>
      </c>
      <c r="M604" s="16">
        <v>5.1</v>
      </c>
      <c r="N604" s="15"/>
      <c r="O604" s="15"/>
    </row>
    <row r="605" spans="1:15" ht="12.75">
      <c r="A605" s="15"/>
      <c r="B605" s="15"/>
      <c r="C605" s="15"/>
      <c r="D605" s="15"/>
      <c r="E605" s="15"/>
      <c r="F605" s="15"/>
      <c r="G605" s="16" t="s">
        <v>843</v>
      </c>
      <c r="H605" s="52">
        <v>120172</v>
      </c>
      <c r="I605" s="15"/>
      <c r="J605" s="17"/>
      <c r="K605" s="15"/>
      <c r="L605" s="16" t="s">
        <v>843</v>
      </c>
      <c r="M605" s="16">
        <v>5.2</v>
      </c>
      <c r="N605" s="15"/>
      <c r="O605" s="15"/>
    </row>
    <row r="606" spans="1:15" ht="12.75">
      <c r="A606" s="15"/>
      <c r="B606" s="15"/>
      <c r="C606" s="15"/>
      <c r="D606" s="15"/>
      <c r="E606" s="15"/>
      <c r="F606" s="15"/>
      <c r="G606" s="16" t="s">
        <v>844</v>
      </c>
      <c r="H606" s="52">
        <v>120439</v>
      </c>
      <c r="I606" s="15"/>
      <c r="J606" s="17"/>
      <c r="K606" s="15"/>
      <c r="L606" s="16" t="s">
        <v>844</v>
      </c>
      <c r="M606" s="16">
        <v>5.2</v>
      </c>
      <c r="N606" s="15"/>
      <c r="O606" s="15"/>
    </row>
    <row r="607" spans="1:15" ht="12.75">
      <c r="A607" s="15"/>
      <c r="B607" s="15"/>
      <c r="C607" s="15"/>
      <c r="D607" s="15"/>
      <c r="E607" s="15"/>
      <c r="F607" s="15"/>
      <c r="G607" s="16" t="s">
        <v>845</v>
      </c>
      <c r="H607" s="52">
        <v>120711</v>
      </c>
      <c r="I607" s="15"/>
      <c r="J607" s="17"/>
      <c r="K607" s="15"/>
      <c r="L607" s="16" t="s">
        <v>845</v>
      </c>
      <c r="M607" s="16">
        <v>5.4</v>
      </c>
      <c r="N607" s="15"/>
      <c r="O607" s="15"/>
    </row>
    <row r="608" spans="1:15" ht="12.75">
      <c r="A608" s="15"/>
      <c r="B608" s="15"/>
      <c r="C608" s="15"/>
      <c r="D608" s="15"/>
      <c r="E608" s="15"/>
      <c r="F608" s="15"/>
      <c r="G608" s="16" t="s">
        <v>846</v>
      </c>
      <c r="H608" s="52">
        <v>120916</v>
      </c>
      <c r="I608" s="15"/>
      <c r="J608" s="17"/>
      <c r="K608" s="15"/>
      <c r="L608" s="16" t="s">
        <v>846</v>
      </c>
      <c r="M608" s="16">
        <v>5.4</v>
      </c>
      <c r="N608" s="15"/>
      <c r="O608" s="15"/>
    </row>
    <row r="609" spans="1:15" ht="12.75">
      <c r="A609" s="15"/>
      <c r="B609" s="15"/>
      <c r="C609" s="15"/>
      <c r="D609" s="15"/>
      <c r="E609" s="15"/>
      <c r="F609" s="15"/>
      <c r="G609" s="16" t="s">
        <v>847</v>
      </c>
      <c r="H609" s="52">
        <v>121095</v>
      </c>
      <c r="I609" s="15"/>
      <c r="J609" s="17"/>
      <c r="K609" s="15"/>
      <c r="L609" s="16" t="s">
        <v>847</v>
      </c>
      <c r="M609" s="16">
        <v>5.3</v>
      </c>
      <c r="N609" s="15"/>
      <c r="O609" s="15"/>
    </row>
    <row r="610" spans="1:15" ht="12.75">
      <c r="A610" s="15"/>
      <c r="B610" s="15"/>
      <c r="C610" s="15"/>
      <c r="D610" s="15"/>
      <c r="E610" s="15"/>
      <c r="F610" s="15"/>
      <c r="G610" s="16" t="s">
        <v>848</v>
      </c>
      <c r="H610" s="52">
        <v>121429</v>
      </c>
      <c r="I610" s="15"/>
      <c r="J610" s="17"/>
      <c r="K610" s="15"/>
      <c r="L610" s="16" t="s">
        <v>848</v>
      </c>
      <c r="M610" s="16">
        <v>5.2</v>
      </c>
      <c r="N610" s="15"/>
      <c r="O610" s="15"/>
    </row>
    <row r="611" spans="1:15" ht="12.75">
      <c r="A611" s="15"/>
      <c r="B611" s="15"/>
      <c r="C611" s="15"/>
      <c r="D611" s="15"/>
      <c r="E611" s="15"/>
      <c r="F611" s="15"/>
      <c r="G611" s="16" t="s">
        <v>849</v>
      </c>
      <c r="H611" s="52">
        <v>121744</v>
      </c>
      <c r="I611" s="15"/>
      <c r="J611" s="17"/>
      <c r="K611" s="15"/>
      <c r="L611" s="16" t="s">
        <v>849</v>
      </c>
      <c r="M611" s="16">
        <v>5.2</v>
      </c>
      <c r="N611" s="15"/>
      <c r="O611" s="15"/>
    </row>
    <row r="612" spans="1:15" ht="12.75">
      <c r="A612" s="15"/>
      <c r="B612" s="15"/>
      <c r="C612" s="15"/>
      <c r="D612" s="15"/>
      <c r="E612" s="15"/>
      <c r="F612" s="15"/>
      <c r="G612" s="16" t="s">
        <v>850</v>
      </c>
      <c r="H612" s="52">
        <v>122003</v>
      </c>
      <c r="I612" s="15"/>
      <c r="J612" s="17"/>
      <c r="K612" s="15"/>
      <c r="L612" s="16" t="s">
        <v>850</v>
      </c>
      <c r="M612" s="16">
        <v>5.1</v>
      </c>
      <c r="N612" s="15"/>
      <c r="O612" s="15"/>
    </row>
    <row r="613" spans="1:15" ht="12.75">
      <c r="A613" s="15"/>
      <c r="B613" s="15"/>
      <c r="C613" s="15"/>
      <c r="D613" s="15"/>
      <c r="E613" s="15"/>
      <c r="F613" s="15"/>
      <c r="G613" s="16" t="s">
        <v>851</v>
      </c>
      <c r="H613" s="52">
        <v>122253</v>
      </c>
      <c r="I613" s="15"/>
      <c r="J613" s="17"/>
      <c r="K613" s="15"/>
      <c r="L613" s="16" t="s">
        <v>851</v>
      </c>
      <c r="M613" s="16">
        <v>4.9</v>
      </c>
      <c r="N613" s="15"/>
      <c r="O613" s="15"/>
    </row>
    <row r="614" spans="1:15" ht="12.75">
      <c r="A614" s="15"/>
      <c r="B614" s="15"/>
      <c r="C614" s="15"/>
      <c r="D614" s="15"/>
      <c r="E614" s="15"/>
      <c r="F614" s="15"/>
      <c r="G614" s="16" t="s">
        <v>852</v>
      </c>
      <c r="H614" s="52">
        <v>122537</v>
      </c>
      <c r="I614" s="15"/>
      <c r="J614" s="17"/>
      <c r="K614" s="15"/>
      <c r="L614" s="16" t="s">
        <v>852</v>
      </c>
      <c r="M614" s="16">
        <v>5</v>
      </c>
      <c r="N614" s="15"/>
      <c r="O614" s="15"/>
    </row>
    <row r="615" spans="1:15" ht="12.75">
      <c r="A615" s="15"/>
      <c r="B615" s="15"/>
      <c r="C615" s="15"/>
      <c r="D615" s="15"/>
      <c r="E615" s="15"/>
      <c r="F615" s="15"/>
      <c r="G615" s="16" t="s">
        <v>853</v>
      </c>
      <c r="H615" s="52">
        <v>122843</v>
      </c>
      <c r="I615" s="15"/>
      <c r="J615" s="17"/>
      <c r="K615" s="15"/>
      <c r="L615" s="16" t="s">
        <v>853</v>
      </c>
      <c r="M615" s="16">
        <v>4.9</v>
      </c>
      <c r="N615" s="15"/>
      <c r="O615" s="15"/>
    </row>
    <row r="616" spans="1:15" ht="12.75">
      <c r="A616" s="15"/>
      <c r="B616" s="15"/>
      <c r="C616" s="15"/>
      <c r="D616" s="15"/>
      <c r="E616" s="15"/>
      <c r="F616" s="15"/>
      <c r="G616" s="16" t="s">
        <v>854</v>
      </c>
      <c r="H616" s="52">
        <v>122900</v>
      </c>
      <c r="I616" s="15"/>
      <c r="J616" s="17"/>
      <c r="K616" s="15"/>
      <c r="L616" s="16" t="s">
        <v>854</v>
      </c>
      <c r="M616" s="16">
        <v>4.8</v>
      </c>
      <c r="N616" s="15"/>
      <c r="O616" s="15"/>
    </row>
    <row r="617" spans="1:15" ht="12.75">
      <c r="A617" s="15"/>
      <c r="B617" s="15"/>
      <c r="C617" s="15"/>
      <c r="D617" s="15"/>
      <c r="E617" s="15"/>
      <c r="F617" s="15"/>
      <c r="G617" s="16" t="s">
        <v>855</v>
      </c>
      <c r="H617" s="52">
        <v>123358</v>
      </c>
      <c r="I617" s="15"/>
      <c r="J617" s="17"/>
      <c r="K617" s="15"/>
      <c r="L617" s="16" t="s">
        <v>855</v>
      </c>
      <c r="M617" s="16">
        <v>4.9</v>
      </c>
      <c r="N617" s="15"/>
      <c r="O617" s="15"/>
    </row>
    <row r="618" spans="1:15" ht="12.75">
      <c r="A618" s="15"/>
      <c r="B618" s="15"/>
      <c r="C618" s="15"/>
      <c r="D618" s="15"/>
      <c r="E618" s="15"/>
      <c r="F618" s="15"/>
      <c r="G618" s="16" t="s">
        <v>856</v>
      </c>
      <c r="H618" s="52">
        <v>123671</v>
      </c>
      <c r="I618" s="15"/>
      <c r="J618" s="17"/>
      <c r="K618" s="15"/>
      <c r="L618" s="16" t="s">
        <v>856</v>
      </c>
      <c r="M618" s="16">
        <v>4.7</v>
      </c>
      <c r="N618" s="15"/>
      <c r="O618" s="15"/>
    </row>
    <row r="619" spans="1:15" ht="12.75">
      <c r="A619" s="15"/>
      <c r="B619" s="15"/>
      <c r="C619" s="15"/>
      <c r="D619" s="15"/>
      <c r="E619" s="15"/>
      <c r="F619" s="15"/>
      <c r="G619" s="16" t="s">
        <v>857</v>
      </c>
      <c r="H619" s="52">
        <v>123954</v>
      </c>
      <c r="I619" s="15"/>
      <c r="J619" s="17"/>
      <c r="K619" s="15"/>
      <c r="L619" s="16" t="s">
        <v>857</v>
      </c>
      <c r="M619" s="16">
        <v>4.6</v>
      </c>
      <c r="N619" s="15"/>
      <c r="O619" s="15"/>
    </row>
    <row r="620" spans="1:15" ht="12.75">
      <c r="A620" s="15"/>
      <c r="B620" s="15"/>
      <c r="C620" s="15"/>
      <c r="D620" s="15"/>
      <c r="E620" s="15"/>
      <c r="F620" s="15"/>
      <c r="G620" s="16" t="s">
        <v>858</v>
      </c>
      <c r="H620" s="52">
        <v>124270</v>
      </c>
      <c r="I620" s="15"/>
      <c r="J620" s="17"/>
      <c r="K620" s="15"/>
      <c r="L620" s="16" t="s">
        <v>858</v>
      </c>
      <c r="M620" s="16">
        <v>4.7</v>
      </c>
      <c r="N620" s="15"/>
      <c r="O620" s="15"/>
    </row>
    <row r="621" spans="1:15" ht="12.75">
      <c r="A621" s="15"/>
      <c r="B621" s="15"/>
      <c r="C621" s="15"/>
      <c r="D621" s="15"/>
      <c r="E621" s="15"/>
      <c r="F621" s="15"/>
      <c r="G621" s="16" t="s">
        <v>859</v>
      </c>
      <c r="H621" s="52">
        <v>124529</v>
      </c>
      <c r="I621" s="15"/>
      <c r="J621" s="17"/>
      <c r="K621" s="15"/>
      <c r="L621" s="16" t="s">
        <v>859</v>
      </c>
      <c r="M621" s="16">
        <v>4.6</v>
      </c>
      <c r="N621" s="15"/>
      <c r="O621" s="15"/>
    </row>
    <row r="622" spans="1:15" ht="12.75">
      <c r="A622" s="15"/>
      <c r="B622" s="15"/>
      <c r="C622" s="15"/>
      <c r="D622" s="15"/>
      <c r="E622" s="15"/>
      <c r="F622" s="15"/>
      <c r="G622" s="16" t="s">
        <v>860</v>
      </c>
      <c r="H622" s="52">
        <v>124761</v>
      </c>
      <c r="I622" s="15"/>
      <c r="J622" s="17"/>
      <c r="K622" s="15"/>
      <c r="L622" s="16" t="s">
        <v>860</v>
      </c>
      <c r="M622" s="16">
        <v>4.6</v>
      </c>
      <c r="N622" s="15"/>
      <c r="O622" s="15"/>
    </row>
    <row r="623" spans="1:15" ht="12.75">
      <c r="A623" s="15"/>
      <c r="B623" s="15"/>
      <c r="C623" s="15"/>
      <c r="D623" s="15"/>
      <c r="E623" s="15"/>
      <c r="F623" s="15"/>
      <c r="G623" s="16" t="s">
        <v>861</v>
      </c>
      <c r="H623" s="52">
        <v>124903</v>
      </c>
      <c r="I623" s="15"/>
      <c r="J623" s="17"/>
      <c r="K623" s="15"/>
      <c r="L623" s="16" t="s">
        <v>861</v>
      </c>
      <c r="M623" s="16">
        <v>4.7</v>
      </c>
      <c r="N623" s="15"/>
      <c r="O623" s="15"/>
    </row>
    <row r="624" spans="1:15" ht="12.75">
      <c r="A624" s="15"/>
      <c r="B624" s="15"/>
      <c r="C624" s="15"/>
      <c r="D624" s="15"/>
      <c r="E624" s="15"/>
      <c r="F624" s="15"/>
      <c r="G624" s="16" t="s">
        <v>862</v>
      </c>
      <c r="H624" s="52">
        <v>125211</v>
      </c>
      <c r="I624" s="15"/>
      <c r="J624" s="17"/>
      <c r="K624" s="15"/>
      <c r="L624" s="16" t="s">
        <v>862</v>
      </c>
      <c r="M624" s="16">
        <v>4.4</v>
      </c>
      <c r="N624" s="15"/>
      <c r="O624" s="15"/>
    </row>
    <row r="625" spans="1:15" ht="12.75">
      <c r="A625" s="15"/>
      <c r="B625" s="15"/>
      <c r="C625" s="15"/>
      <c r="D625" s="15"/>
      <c r="E625" s="15"/>
      <c r="F625" s="15"/>
      <c r="G625" s="16" t="s">
        <v>863</v>
      </c>
      <c r="H625" s="52">
        <v>125566</v>
      </c>
      <c r="I625" s="15"/>
      <c r="J625" s="17"/>
      <c r="K625" s="15"/>
      <c r="L625" s="16" t="s">
        <v>863</v>
      </c>
      <c r="M625" s="16">
        <v>4.4</v>
      </c>
      <c r="N625" s="15"/>
      <c r="O625" s="15"/>
    </row>
    <row r="626" spans="1:15" ht="12.75">
      <c r="A626" s="15"/>
      <c r="B626" s="15"/>
      <c r="C626" s="15"/>
      <c r="D626" s="15"/>
      <c r="E626" s="15"/>
      <c r="F626" s="15"/>
      <c r="G626" s="16" t="s">
        <v>864</v>
      </c>
      <c r="H626" s="52">
        <v>125756</v>
      </c>
      <c r="I626" s="15"/>
      <c r="J626" s="17"/>
      <c r="K626" s="15"/>
      <c r="L626" s="16" t="s">
        <v>864</v>
      </c>
      <c r="M626" s="16">
        <v>4.5</v>
      </c>
      <c r="N626" s="15"/>
      <c r="O626" s="15"/>
    </row>
    <row r="627" spans="1:15" ht="12.75">
      <c r="A627" s="15"/>
      <c r="B627" s="15"/>
      <c r="C627" s="15"/>
      <c r="D627" s="15"/>
      <c r="E627" s="15"/>
      <c r="F627" s="15"/>
      <c r="G627" s="16" t="s">
        <v>865</v>
      </c>
      <c r="H627" s="52">
        <v>125837</v>
      </c>
      <c r="I627" s="15"/>
      <c r="J627" s="17"/>
      <c r="K627" s="15"/>
      <c r="L627" s="16" t="s">
        <v>865</v>
      </c>
      <c r="M627" s="16">
        <v>4.6</v>
      </c>
      <c r="N627" s="15"/>
      <c r="O627" s="15"/>
    </row>
    <row r="628" spans="1:15" ht="12.75">
      <c r="A628" s="15"/>
      <c r="B628" s="15"/>
      <c r="C628" s="15"/>
      <c r="D628" s="15"/>
      <c r="E628" s="15"/>
      <c r="F628" s="15"/>
      <c r="G628" s="16" t="s">
        <v>866</v>
      </c>
      <c r="H628" s="52">
        <v>126229</v>
      </c>
      <c r="I628" s="15"/>
      <c r="J628" s="17"/>
      <c r="K628" s="15"/>
      <c r="L628" s="16" t="s">
        <v>866</v>
      </c>
      <c r="M628" s="16">
        <v>4.5</v>
      </c>
      <c r="N628" s="15"/>
      <c r="O628" s="15"/>
    </row>
    <row r="629" spans="1:15" ht="12.75">
      <c r="A629" s="15"/>
      <c r="B629" s="15"/>
      <c r="C629" s="15"/>
      <c r="D629" s="15"/>
      <c r="E629" s="15"/>
      <c r="F629" s="15"/>
      <c r="G629" s="16" t="s">
        <v>867</v>
      </c>
      <c r="H629" s="52">
        <v>126492</v>
      </c>
      <c r="I629" s="15"/>
      <c r="J629" s="17"/>
      <c r="K629" s="15"/>
      <c r="L629" s="16" t="s">
        <v>867</v>
      </c>
      <c r="M629" s="16">
        <v>4.5</v>
      </c>
      <c r="N629" s="15"/>
      <c r="O629" s="15"/>
    </row>
    <row r="630" spans="1:15" ht="12.75">
      <c r="A630" s="15"/>
      <c r="B630" s="15"/>
      <c r="C630" s="15"/>
      <c r="D630" s="15"/>
      <c r="E630" s="15"/>
      <c r="F630" s="15"/>
      <c r="G630" s="16" t="s">
        <v>868</v>
      </c>
      <c r="H630" s="52">
        <v>126689</v>
      </c>
      <c r="I630" s="15"/>
      <c r="J630" s="17"/>
      <c r="K630" s="15"/>
      <c r="L630" s="16" t="s">
        <v>868</v>
      </c>
      <c r="M630" s="16">
        <v>4.5</v>
      </c>
      <c r="N630" s="15"/>
      <c r="O630" s="15"/>
    </row>
    <row r="631" spans="1:15" ht="12.75">
      <c r="A631" s="15"/>
      <c r="B631" s="15"/>
      <c r="C631" s="15"/>
      <c r="D631" s="15"/>
      <c r="E631" s="15"/>
      <c r="F631" s="15"/>
      <c r="G631" s="16" t="s">
        <v>869</v>
      </c>
      <c r="H631" s="52">
        <v>126947</v>
      </c>
      <c r="I631" s="15"/>
      <c r="J631" s="17"/>
      <c r="K631" s="15"/>
      <c r="L631" s="16" t="s">
        <v>869</v>
      </c>
      <c r="M631" s="16">
        <v>4.4</v>
      </c>
      <c r="N631" s="15"/>
      <c r="O631" s="15"/>
    </row>
    <row r="632" spans="1:15" ht="12.75">
      <c r="A632" s="15"/>
      <c r="B632" s="15"/>
      <c r="C632" s="15"/>
      <c r="D632" s="15"/>
      <c r="E632" s="15"/>
      <c r="F632" s="15"/>
      <c r="G632" s="16" t="s">
        <v>870</v>
      </c>
      <c r="H632" s="52">
        <v>127297</v>
      </c>
      <c r="I632" s="15"/>
      <c r="J632" s="17"/>
      <c r="K632" s="15"/>
      <c r="L632" s="16" t="s">
        <v>870</v>
      </c>
      <c r="M632" s="16">
        <v>4.4</v>
      </c>
      <c r="N632" s="15"/>
      <c r="O632" s="15"/>
    </row>
    <row r="633" spans="1:15" ht="12.75">
      <c r="A633" s="15"/>
      <c r="B633" s="15"/>
      <c r="C633" s="15"/>
      <c r="D633" s="15"/>
      <c r="E633" s="15"/>
      <c r="F633" s="15"/>
      <c r="G633" s="16" t="s">
        <v>871</v>
      </c>
      <c r="H633" s="52">
        <v>127436</v>
      </c>
      <c r="I633" s="15"/>
      <c r="J633" s="17"/>
      <c r="K633" s="15"/>
      <c r="L633" s="16" t="s">
        <v>871</v>
      </c>
      <c r="M633" s="16">
        <v>4.3</v>
      </c>
      <c r="N633" s="15"/>
      <c r="O633" s="15"/>
    </row>
    <row r="634" spans="1:15" ht="12.75">
      <c r="A634" s="15"/>
      <c r="B634" s="15"/>
      <c r="C634" s="15"/>
      <c r="D634" s="15"/>
      <c r="E634" s="15"/>
      <c r="F634" s="15"/>
      <c r="G634" s="16" t="s">
        <v>872</v>
      </c>
      <c r="H634" s="52">
        <v>127870</v>
      </c>
      <c r="I634" s="15"/>
      <c r="J634" s="17"/>
      <c r="K634" s="15"/>
      <c r="L634" s="16" t="s">
        <v>872</v>
      </c>
      <c r="M634" s="16">
        <v>4.3</v>
      </c>
      <c r="N634" s="15"/>
      <c r="O634" s="15"/>
    </row>
    <row r="635" spans="1:15" ht="12.75">
      <c r="A635" s="15"/>
      <c r="B635" s="15"/>
      <c r="C635" s="15"/>
      <c r="D635" s="15"/>
      <c r="E635" s="15"/>
      <c r="F635" s="15"/>
      <c r="G635" s="16" t="s">
        <v>873</v>
      </c>
      <c r="H635" s="52">
        <v>128006</v>
      </c>
      <c r="I635" s="15"/>
      <c r="J635" s="17"/>
      <c r="K635" s="15"/>
      <c r="L635" s="16" t="s">
        <v>873</v>
      </c>
      <c r="M635" s="16">
        <v>4.2</v>
      </c>
      <c r="N635" s="15"/>
      <c r="O635" s="15"/>
    </row>
    <row r="636" spans="1:15" ht="12.75">
      <c r="A636" s="15"/>
      <c r="B636" s="15"/>
      <c r="C636" s="15"/>
      <c r="D636" s="15"/>
      <c r="E636" s="15"/>
      <c r="F636" s="15"/>
      <c r="G636" s="16" t="s">
        <v>874</v>
      </c>
      <c r="H636" s="52">
        <v>128322</v>
      </c>
      <c r="I636" s="15"/>
      <c r="J636" s="17"/>
      <c r="K636" s="15"/>
      <c r="L636" s="16" t="s">
        <v>874</v>
      </c>
      <c r="M636" s="16">
        <v>4.4</v>
      </c>
      <c r="N636" s="15"/>
      <c r="O636" s="15"/>
    </row>
    <row r="637" spans="1:15" ht="12.75">
      <c r="A637" s="15"/>
      <c r="B637" s="15"/>
      <c r="C637" s="15"/>
      <c r="D637" s="15"/>
      <c r="E637" s="15"/>
      <c r="F637" s="15"/>
      <c r="G637" s="16" t="s">
        <v>875</v>
      </c>
      <c r="H637" s="52">
        <v>128488</v>
      </c>
      <c r="I637" s="15"/>
      <c r="J637" s="17"/>
      <c r="K637" s="15"/>
      <c r="L637" s="16" t="s">
        <v>875</v>
      </c>
      <c r="M637" s="16">
        <v>4.2</v>
      </c>
      <c r="N637" s="15"/>
      <c r="O637" s="15"/>
    </row>
    <row r="638" spans="1:15" ht="12.75">
      <c r="A638" s="15"/>
      <c r="B638" s="15"/>
      <c r="C638" s="15"/>
      <c r="D638" s="15"/>
      <c r="E638" s="15"/>
      <c r="F638" s="15"/>
      <c r="G638" s="16" t="s">
        <v>876</v>
      </c>
      <c r="H638" s="52">
        <v>128721</v>
      </c>
      <c r="I638" s="15"/>
      <c r="J638" s="17"/>
      <c r="K638" s="15"/>
      <c r="L638" s="16" t="s">
        <v>876</v>
      </c>
      <c r="M638" s="16">
        <v>4.3</v>
      </c>
      <c r="N638" s="15"/>
      <c r="O638" s="15"/>
    </row>
    <row r="639" spans="1:15" ht="12.75">
      <c r="A639" s="15"/>
      <c r="B639" s="15"/>
      <c r="C639" s="15"/>
      <c r="D639" s="15"/>
      <c r="E639" s="15"/>
      <c r="F639" s="15"/>
      <c r="G639" s="16" t="s">
        <v>877</v>
      </c>
      <c r="H639" s="52">
        <v>129009</v>
      </c>
      <c r="I639" s="15"/>
      <c r="J639" s="17"/>
      <c r="K639" s="15"/>
      <c r="L639" s="16" t="s">
        <v>877</v>
      </c>
      <c r="M639" s="16">
        <v>4.3</v>
      </c>
      <c r="N639" s="15"/>
      <c r="O639" s="15"/>
    </row>
    <row r="640" spans="1:15" ht="12.75">
      <c r="A640" s="15"/>
      <c r="B640" s="15"/>
      <c r="C640" s="15"/>
      <c r="D640" s="15"/>
      <c r="E640" s="15"/>
      <c r="F640" s="15"/>
      <c r="G640" s="16" t="s">
        <v>878</v>
      </c>
      <c r="H640" s="52">
        <v>129213</v>
      </c>
      <c r="I640" s="15"/>
      <c r="J640" s="17"/>
      <c r="K640" s="15"/>
      <c r="L640" s="16" t="s">
        <v>878</v>
      </c>
      <c r="M640" s="16">
        <v>4.2</v>
      </c>
      <c r="N640" s="15"/>
      <c r="O640" s="15"/>
    </row>
    <row r="641" spans="1:15" ht="12.75">
      <c r="A641" s="15"/>
      <c r="B641" s="15"/>
      <c r="C641" s="15"/>
      <c r="D641" s="15"/>
      <c r="E641" s="15"/>
      <c r="F641" s="15"/>
      <c r="G641" s="16" t="s">
        <v>879</v>
      </c>
      <c r="H641" s="52">
        <v>129448</v>
      </c>
      <c r="I641" s="15"/>
      <c r="J641" s="17"/>
      <c r="K641" s="15"/>
      <c r="L641" s="16" t="s">
        <v>879</v>
      </c>
      <c r="M641" s="16">
        <v>4.2</v>
      </c>
      <c r="N641" s="15"/>
      <c r="O641" s="15"/>
    </row>
    <row r="642" spans="1:15" ht="12.75">
      <c r="A642" s="15"/>
      <c r="B642" s="15"/>
      <c r="C642" s="15"/>
      <c r="D642" s="15"/>
      <c r="E642" s="15"/>
      <c r="F642" s="15"/>
      <c r="G642" s="16" t="s">
        <v>880</v>
      </c>
      <c r="H642" s="52">
        <v>129801</v>
      </c>
      <c r="I642" s="15"/>
      <c r="J642" s="17"/>
      <c r="K642" s="15"/>
      <c r="L642" s="16" t="s">
        <v>880</v>
      </c>
      <c r="M642" s="16">
        <v>4.1</v>
      </c>
      <c r="N642" s="15"/>
      <c r="O642" s="15"/>
    </row>
    <row r="643" spans="1:15" ht="12.75">
      <c r="A643" s="15"/>
      <c r="B643" s="15"/>
      <c r="C643" s="15"/>
      <c r="D643" s="15"/>
      <c r="E643" s="15"/>
      <c r="F643" s="15"/>
      <c r="G643" s="16" t="s">
        <v>881</v>
      </c>
      <c r="H643" s="52">
        <v>130130</v>
      </c>
      <c r="I643" s="15"/>
      <c r="J643" s="17"/>
      <c r="K643" s="15"/>
      <c r="L643" s="16" t="s">
        <v>881</v>
      </c>
      <c r="M643" s="16">
        <v>4.1</v>
      </c>
      <c r="N643" s="15"/>
      <c r="O643" s="15"/>
    </row>
    <row r="644" spans="1:15" ht="12.75">
      <c r="A644" s="15"/>
      <c r="B644" s="15"/>
      <c r="C644" s="15"/>
      <c r="D644" s="15"/>
      <c r="E644" s="15"/>
      <c r="F644" s="15"/>
      <c r="G644" s="16" t="s">
        <v>882</v>
      </c>
      <c r="H644" s="52">
        <v>130406</v>
      </c>
      <c r="I644" s="15"/>
      <c r="J644" s="17"/>
      <c r="K644" s="15"/>
      <c r="L644" s="16" t="s">
        <v>882</v>
      </c>
      <c r="M644" s="16">
        <v>4.1</v>
      </c>
      <c r="N644" s="15"/>
      <c r="O644" s="15"/>
    </row>
    <row r="645" spans="1:15" ht="12.75">
      <c r="A645" s="15"/>
      <c r="B645" s="15"/>
      <c r="C645" s="15"/>
      <c r="D645" s="15"/>
      <c r="E645" s="15"/>
      <c r="F645" s="15"/>
      <c r="G645" s="16" t="s">
        <v>883</v>
      </c>
      <c r="H645" s="52">
        <v>130728</v>
      </c>
      <c r="I645" s="15"/>
      <c r="J645" s="17"/>
      <c r="K645" s="15"/>
      <c r="L645" s="16" t="s">
        <v>883</v>
      </c>
      <c r="M645" s="16">
        <v>4</v>
      </c>
      <c r="N645" s="15"/>
      <c r="O645" s="15"/>
    </row>
    <row r="646" spans="1:15" ht="12.75">
      <c r="A646" s="15"/>
      <c r="B646" s="15"/>
      <c r="C646" s="15"/>
      <c r="D646" s="15"/>
      <c r="E646" s="15"/>
      <c r="F646" s="15"/>
      <c r="G646" s="16" t="s">
        <v>884</v>
      </c>
      <c r="H646" s="52">
        <v>130859</v>
      </c>
      <c r="I646" s="15"/>
      <c r="J646" s="17"/>
      <c r="K646" s="15"/>
      <c r="L646" s="16" t="s">
        <v>884</v>
      </c>
      <c r="M646" s="16">
        <v>4.1</v>
      </c>
      <c r="N646" s="15"/>
      <c r="O646" s="15"/>
    </row>
    <row r="647" spans="1:15" ht="12.75">
      <c r="A647" s="15"/>
      <c r="B647" s="15"/>
      <c r="C647" s="15"/>
      <c r="D647" s="15"/>
      <c r="E647" s="15"/>
      <c r="F647" s="15"/>
      <c r="G647" s="16" t="s">
        <v>885</v>
      </c>
      <c r="H647" s="52">
        <v>131397</v>
      </c>
      <c r="I647" s="15"/>
      <c r="J647" s="17"/>
      <c r="K647" s="15"/>
      <c r="L647" s="16" t="s">
        <v>885</v>
      </c>
      <c r="M647" s="16">
        <v>4</v>
      </c>
      <c r="N647" s="15"/>
      <c r="O647" s="15"/>
    </row>
    <row r="648" spans="1:15" ht="12.75">
      <c r="A648" s="15"/>
      <c r="B648" s="15"/>
      <c r="C648" s="15"/>
      <c r="D648" s="15"/>
      <c r="E648" s="15"/>
      <c r="F648" s="15"/>
      <c r="G648" s="16" t="s">
        <v>886</v>
      </c>
      <c r="H648" s="52">
        <v>131645</v>
      </c>
      <c r="I648" s="15"/>
      <c r="J648" s="17"/>
      <c r="K648" s="15"/>
      <c r="L648" s="16" t="s">
        <v>886</v>
      </c>
      <c r="M648" s="16">
        <v>3.9</v>
      </c>
      <c r="N648" s="15"/>
      <c r="O648" s="15"/>
    </row>
    <row r="649" spans="1:15" ht="12.75">
      <c r="A649" s="15"/>
      <c r="B649" s="15"/>
      <c r="C649" s="15"/>
      <c r="D649" s="15"/>
      <c r="E649" s="15"/>
      <c r="F649" s="15"/>
      <c r="G649" s="16" t="s">
        <v>887</v>
      </c>
      <c r="H649" s="52">
        <v>131887</v>
      </c>
      <c r="I649" s="15"/>
      <c r="J649" s="17"/>
      <c r="K649" s="15"/>
      <c r="L649" s="16" t="s">
        <v>887</v>
      </c>
      <c r="M649" s="16">
        <v>4.1</v>
      </c>
      <c r="N649" s="15"/>
      <c r="O649" s="15"/>
    </row>
    <row r="650" spans="1:15" ht="12.75">
      <c r="A650" s="15"/>
      <c r="B650" s="15"/>
      <c r="C650" s="15"/>
      <c r="D650" s="15"/>
      <c r="E650" s="15"/>
      <c r="F650" s="15"/>
      <c r="G650" s="16" t="s">
        <v>888</v>
      </c>
      <c r="H650" s="52">
        <v>131925</v>
      </c>
      <c r="I650" s="15"/>
      <c r="J650" s="17"/>
      <c r="K650" s="15"/>
      <c r="L650" s="16" t="s">
        <v>888</v>
      </c>
      <c r="M650" s="16">
        <v>4</v>
      </c>
      <c r="N650" s="15"/>
      <c r="O650" s="15"/>
    </row>
    <row r="651" spans="1:15" ht="12.75">
      <c r="A651" s="15"/>
      <c r="B651" s="15"/>
      <c r="C651" s="15"/>
      <c r="D651" s="15"/>
      <c r="E651" s="15"/>
      <c r="F651" s="15"/>
      <c r="G651" s="16" t="s">
        <v>889</v>
      </c>
      <c r="H651" s="52">
        <v>131827</v>
      </c>
      <c r="I651" s="15"/>
      <c r="J651" s="17"/>
      <c r="K651" s="15"/>
      <c r="L651" s="16" t="s">
        <v>889</v>
      </c>
      <c r="M651" s="16">
        <v>4.1</v>
      </c>
      <c r="N651" s="15"/>
      <c r="O651" s="15"/>
    </row>
    <row r="652" spans="1:15" ht="12.75">
      <c r="A652" s="15"/>
      <c r="B652" s="15"/>
      <c r="C652" s="15"/>
      <c r="D652" s="15"/>
      <c r="E652" s="15"/>
      <c r="F652" s="15"/>
      <c r="G652" s="16" t="s">
        <v>890</v>
      </c>
      <c r="H652" s="52">
        <v>131777</v>
      </c>
      <c r="I652" s="15"/>
      <c r="J652" s="17"/>
      <c r="K652" s="15"/>
      <c r="L652" s="16" t="s">
        <v>890</v>
      </c>
      <c r="M652" s="16">
        <v>4.1</v>
      </c>
      <c r="N652" s="15"/>
      <c r="O652" s="15"/>
    </row>
    <row r="653" spans="1:15" ht="12.75">
      <c r="A653" s="15"/>
      <c r="B653" s="15"/>
      <c r="C653" s="15"/>
      <c r="D653" s="15"/>
      <c r="E653" s="15"/>
      <c r="F653" s="15"/>
      <c r="G653" s="16" t="s">
        <v>891</v>
      </c>
      <c r="H653" s="52">
        <v>132023</v>
      </c>
      <c r="I653" s="15"/>
      <c r="J653" s="17"/>
      <c r="K653" s="15"/>
      <c r="L653" s="16" t="s">
        <v>891</v>
      </c>
      <c r="M653" s="16">
        <v>4</v>
      </c>
      <c r="N653" s="15"/>
      <c r="O653" s="15"/>
    </row>
    <row r="654" spans="1:15" ht="12.75">
      <c r="A654" s="15"/>
      <c r="B654" s="15"/>
      <c r="C654" s="15"/>
      <c r="D654" s="15"/>
      <c r="E654" s="15"/>
      <c r="F654" s="15"/>
      <c r="G654" s="16" t="s">
        <v>892</v>
      </c>
      <c r="H654" s="52">
        <v>132018</v>
      </c>
      <c r="I654" s="15"/>
      <c r="J654" s="17"/>
      <c r="K654" s="15"/>
      <c r="L654" s="16" t="s">
        <v>892</v>
      </c>
      <c r="M654" s="16">
        <v>3.9</v>
      </c>
      <c r="N654" s="15" t="s">
        <v>27</v>
      </c>
      <c r="O654" s="15"/>
    </row>
    <row r="655" spans="1:15" ht="12.75">
      <c r="A655" s="15"/>
      <c r="B655" s="15"/>
      <c r="C655" s="15"/>
      <c r="D655" s="15"/>
      <c r="E655" s="15"/>
      <c r="F655" s="15"/>
      <c r="G655" s="16" t="s">
        <v>893</v>
      </c>
      <c r="H655" s="52">
        <v>132217</v>
      </c>
      <c r="I655" s="15"/>
      <c r="J655" s="17"/>
      <c r="K655" s="15"/>
      <c r="L655" s="16" t="s">
        <v>893</v>
      </c>
      <c r="M655" s="16">
        <v>4</v>
      </c>
      <c r="N655" s="15"/>
      <c r="O655" s="15"/>
    </row>
    <row r="656" spans="1:15" ht="12.75">
      <c r="A656" s="15"/>
      <c r="B656" s="15"/>
      <c r="C656" s="15"/>
      <c r="D656" s="15"/>
      <c r="E656" s="15"/>
      <c r="F656" s="15"/>
      <c r="G656" s="16" t="s">
        <v>894</v>
      </c>
      <c r="H656" s="52">
        <v>132319</v>
      </c>
      <c r="I656" s="15"/>
      <c r="J656" s="17"/>
      <c r="K656" s="15"/>
      <c r="L656" s="16" t="s">
        <v>894</v>
      </c>
      <c r="M656" s="16">
        <v>4</v>
      </c>
      <c r="N656" s="15"/>
      <c r="O656" s="15"/>
    </row>
    <row r="657" spans="1:15" ht="12.75">
      <c r="A657" s="15"/>
      <c r="B657" s="15"/>
      <c r="C657" s="15"/>
      <c r="D657" s="15"/>
      <c r="E657" s="15"/>
      <c r="F657" s="15"/>
      <c r="G657" s="16" t="s">
        <v>895</v>
      </c>
      <c r="H657" s="52">
        <v>132382</v>
      </c>
      <c r="I657" s="15"/>
      <c r="J657" s="17"/>
      <c r="K657" s="15"/>
      <c r="L657" s="16" t="s">
        <v>895</v>
      </c>
      <c r="M657" s="16">
        <v>4.2</v>
      </c>
      <c r="N657" s="15"/>
      <c r="O657" s="15"/>
    </row>
    <row r="658" spans="1:15" ht="12.75">
      <c r="A658" s="15"/>
      <c r="B658" s="15"/>
      <c r="C658" s="15"/>
      <c r="D658" s="15"/>
      <c r="E658" s="15"/>
      <c r="F658" s="15"/>
      <c r="G658" s="16" t="s">
        <v>896</v>
      </c>
      <c r="H658" s="52">
        <v>132457</v>
      </c>
      <c r="I658" s="15"/>
      <c r="J658" s="17"/>
      <c r="K658" s="15"/>
      <c r="L658" s="16" t="s">
        <v>896</v>
      </c>
      <c r="M658" s="16">
        <v>4.2</v>
      </c>
      <c r="N658" s="15"/>
      <c r="O658" s="15"/>
    </row>
    <row r="659" spans="1:15" ht="12.75">
      <c r="A659" s="15"/>
      <c r="B659" s="15"/>
      <c r="C659" s="15"/>
      <c r="D659" s="15"/>
      <c r="E659" s="15"/>
      <c r="F659" s="15"/>
      <c r="G659" s="16" t="s">
        <v>897</v>
      </c>
      <c r="H659" s="52">
        <v>132461</v>
      </c>
      <c r="I659" s="15" t="s">
        <v>24</v>
      </c>
      <c r="J659" s="17"/>
      <c r="K659" s="15"/>
      <c r="L659" s="16" t="s">
        <v>897</v>
      </c>
      <c r="M659" s="16">
        <v>4.3</v>
      </c>
      <c r="N659" s="15"/>
      <c r="O659" s="15"/>
    </row>
    <row r="660" spans="1:15" ht="12.75">
      <c r="A660" s="15"/>
      <c r="B660" s="15"/>
      <c r="C660" s="15"/>
      <c r="D660" s="15"/>
      <c r="E660" s="15"/>
      <c r="F660" s="15"/>
      <c r="G660" s="16" t="s">
        <v>898</v>
      </c>
      <c r="H660" s="52">
        <v>132243</v>
      </c>
      <c r="I660" s="15"/>
      <c r="J660" s="17"/>
      <c r="K660" s="15"/>
      <c r="L660" s="16" t="s">
        <v>898</v>
      </c>
      <c r="M660" s="16">
        <v>4.5</v>
      </c>
      <c r="N660" s="15"/>
      <c r="O660" s="15"/>
    </row>
    <row r="661" spans="1:15" ht="12.75">
      <c r="A661" s="15"/>
      <c r="B661" s="15"/>
      <c r="C661" s="15"/>
      <c r="D661" s="15"/>
      <c r="E661" s="15"/>
      <c r="F661" s="15"/>
      <c r="G661" s="16" t="s">
        <v>899</v>
      </c>
      <c r="H661" s="52">
        <v>132229</v>
      </c>
      <c r="I661" s="15"/>
      <c r="J661" s="17"/>
      <c r="K661" s="15"/>
      <c r="L661" s="16" t="s">
        <v>899</v>
      </c>
      <c r="M661" s="16">
        <v>4.4</v>
      </c>
      <c r="N661" s="15"/>
      <c r="O661" s="15"/>
    </row>
    <row r="662" spans="1:15" ht="12.75">
      <c r="A662" s="15"/>
      <c r="B662" s="15"/>
      <c r="C662" s="15"/>
      <c r="D662" s="15"/>
      <c r="E662" s="15"/>
      <c r="F662" s="15"/>
      <c r="G662" s="16" t="s">
        <v>900</v>
      </c>
      <c r="H662" s="52">
        <v>132108</v>
      </c>
      <c r="I662" s="15"/>
      <c r="J662" s="17"/>
      <c r="K662" s="15"/>
      <c r="L662" s="16" t="s">
        <v>900</v>
      </c>
      <c r="M662" s="16">
        <v>4.6</v>
      </c>
      <c r="N662" s="15"/>
      <c r="O662" s="15"/>
    </row>
    <row r="663" spans="1:15" ht="12.75">
      <c r="A663" s="15"/>
      <c r="B663" s="15"/>
      <c r="C663" s="15"/>
      <c r="D663" s="15"/>
      <c r="E663" s="15"/>
      <c r="F663" s="15"/>
      <c r="G663" s="16" t="s">
        <v>901</v>
      </c>
      <c r="H663" s="52">
        <v>132045</v>
      </c>
      <c r="I663" s="15"/>
      <c r="J663" s="17"/>
      <c r="K663" s="15"/>
      <c r="L663" s="16" t="s">
        <v>901</v>
      </c>
      <c r="M663" s="16">
        <v>4.6</v>
      </c>
      <c r="N663" s="15"/>
      <c r="O663" s="15"/>
    </row>
    <row r="664" spans="1:15" ht="12.75">
      <c r="A664" s="15"/>
      <c r="B664" s="15"/>
      <c r="C664" s="15"/>
      <c r="D664" s="15"/>
      <c r="E664" s="15"/>
      <c r="F664" s="15"/>
      <c r="G664" s="16" t="s">
        <v>902</v>
      </c>
      <c r="H664" s="52">
        <v>131966</v>
      </c>
      <c r="I664" s="15"/>
      <c r="J664" s="17"/>
      <c r="K664" s="15"/>
      <c r="L664" s="16" t="s">
        <v>902</v>
      </c>
      <c r="M664" s="16">
        <v>4.9</v>
      </c>
      <c r="N664" s="15"/>
      <c r="O664" s="15"/>
    </row>
    <row r="665" spans="1:15" ht="12.75">
      <c r="A665" s="15"/>
      <c r="B665" s="15"/>
      <c r="C665" s="15"/>
      <c r="D665" s="15"/>
      <c r="E665" s="15"/>
      <c r="F665" s="15"/>
      <c r="G665" s="16" t="s">
        <v>903</v>
      </c>
      <c r="H665" s="52">
        <v>131819</v>
      </c>
      <c r="I665" s="15"/>
      <c r="J665" s="17"/>
      <c r="K665" s="15"/>
      <c r="L665" s="16" t="s">
        <v>903</v>
      </c>
      <c r="M665" s="16">
        <v>5</v>
      </c>
      <c r="N665" s="15"/>
      <c r="O665" s="15"/>
    </row>
    <row r="666" spans="1:15" ht="12.75">
      <c r="A666" s="15"/>
      <c r="B666" s="15"/>
      <c r="C666" s="15"/>
      <c r="D666" s="15"/>
      <c r="E666" s="15"/>
      <c r="F666" s="15"/>
      <c r="G666" s="16" t="s">
        <v>904</v>
      </c>
      <c r="H666" s="52">
        <v>131414</v>
      </c>
      <c r="I666" s="15"/>
      <c r="J666" s="17"/>
      <c r="K666" s="15"/>
      <c r="L666" s="16" t="s">
        <v>904</v>
      </c>
      <c r="M666" s="16">
        <v>5.4</v>
      </c>
      <c r="N666" s="15"/>
      <c r="O666" s="15"/>
    </row>
    <row r="667" spans="1:15" ht="12.75">
      <c r="A667" s="15"/>
      <c r="B667" s="15"/>
      <c r="C667" s="15"/>
      <c r="D667" s="15"/>
      <c r="E667" s="15"/>
      <c r="F667" s="15"/>
      <c r="G667" s="16" t="s">
        <v>905</v>
      </c>
      <c r="H667" s="52">
        <v>131087</v>
      </c>
      <c r="I667" s="15"/>
      <c r="J667" s="17"/>
      <c r="K667" s="15"/>
      <c r="L667" s="16" t="s">
        <v>905</v>
      </c>
      <c r="M667" s="16">
        <v>5.6</v>
      </c>
      <c r="N667" s="15"/>
      <c r="O667" s="15"/>
    </row>
    <row r="668" spans="1:15" ht="12.75">
      <c r="A668" s="15"/>
      <c r="B668" s="15"/>
      <c r="C668" s="15"/>
      <c r="D668" s="15"/>
      <c r="E668" s="15"/>
      <c r="F668" s="15"/>
      <c r="G668" s="16" t="s">
        <v>906</v>
      </c>
      <c r="H668" s="52">
        <v>130890</v>
      </c>
      <c r="I668" s="15"/>
      <c r="J668" s="17"/>
      <c r="K668" s="15"/>
      <c r="L668" s="16" t="s">
        <v>906</v>
      </c>
      <c r="M668" s="16">
        <v>5.8</v>
      </c>
      <c r="N668" s="15"/>
      <c r="O668" s="15"/>
    </row>
    <row r="669" spans="1:15" ht="12.75">
      <c r="A669" s="15"/>
      <c r="B669" s="15"/>
      <c r="C669" s="15"/>
      <c r="D669" s="15"/>
      <c r="E669" s="15"/>
      <c r="F669" s="15"/>
      <c r="G669" s="16" t="s">
        <v>907</v>
      </c>
      <c r="H669" s="52">
        <v>130871</v>
      </c>
      <c r="I669" s="15"/>
      <c r="J669" s="17"/>
      <c r="K669" s="15"/>
      <c r="L669" s="16" t="s">
        <v>907</v>
      </c>
      <c r="M669" s="16">
        <v>5.6</v>
      </c>
      <c r="N669" s="15"/>
      <c r="O669" s="15"/>
    </row>
    <row r="670" spans="1:15" ht="12.75">
      <c r="A670" s="15"/>
      <c r="B670" s="15"/>
      <c r="C670" s="15"/>
      <c r="D670" s="15"/>
      <c r="E670" s="15"/>
      <c r="F670" s="15"/>
      <c r="G670" s="16" t="s">
        <v>908</v>
      </c>
      <c r="H670" s="52">
        <v>130706</v>
      </c>
      <c r="I670" s="15"/>
      <c r="J670" s="17"/>
      <c r="K670" s="15"/>
      <c r="L670" s="16" t="s">
        <v>908</v>
      </c>
      <c r="M670" s="16">
        <v>5.5</v>
      </c>
      <c r="N670" s="15"/>
      <c r="O670" s="15"/>
    </row>
    <row r="671" spans="1:15" ht="12.75">
      <c r="A671" s="15"/>
      <c r="B671" s="15"/>
      <c r="C671" s="15"/>
      <c r="D671" s="15"/>
      <c r="E671" s="15"/>
      <c r="F671" s="15"/>
      <c r="G671" s="16" t="s">
        <v>909</v>
      </c>
      <c r="H671" s="52">
        <v>130701</v>
      </c>
      <c r="I671" s="15"/>
      <c r="J671" s="17"/>
      <c r="K671" s="15"/>
      <c r="L671" s="16" t="s">
        <v>909</v>
      </c>
      <c r="M671" s="16">
        <v>5.7</v>
      </c>
      <c r="N671" s="15"/>
      <c r="O671" s="15"/>
    </row>
    <row r="672" spans="1:15" ht="12.75">
      <c r="A672" s="15"/>
      <c r="B672" s="15"/>
      <c r="C672" s="15"/>
      <c r="D672" s="15"/>
      <c r="E672" s="15"/>
      <c r="F672" s="15"/>
      <c r="G672" s="16" t="s">
        <v>910</v>
      </c>
      <c r="H672" s="52">
        <v>130680</v>
      </c>
      <c r="I672" s="15" t="s">
        <v>27</v>
      </c>
      <c r="J672" s="20">
        <f>((H672/H659)-1)*100</f>
        <v>-1.344546696763571</v>
      </c>
      <c r="K672" s="15"/>
      <c r="L672" s="16" t="s">
        <v>910</v>
      </c>
      <c r="M672" s="16">
        <v>6</v>
      </c>
      <c r="N672" s="15" t="s">
        <v>24</v>
      </c>
      <c r="O672" s="37">
        <f>M672-M654</f>
        <v>2.1</v>
      </c>
    </row>
    <row r="673" spans="1:15" ht="12.75">
      <c r="A673" s="15"/>
      <c r="B673" s="15"/>
      <c r="C673" s="15"/>
      <c r="D673" s="15"/>
      <c r="E673" s="15"/>
      <c r="F673" s="15"/>
      <c r="G673" s="16" t="s">
        <v>911</v>
      </c>
      <c r="H673" s="52">
        <v>130702</v>
      </c>
      <c r="I673" s="15"/>
      <c r="J673" s="17"/>
      <c r="K673" s="15"/>
      <c r="L673" s="16" t="s">
        <v>911</v>
      </c>
      <c r="M673" s="16">
        <v>5.8</v>
      </c>
      <c r="N673" s="15"/>
      <c r="O673" s="15"/>
    </row>
    <row r="674" spans="1:15" ht="12.75">
      <c r="A674" s="15"/>
      <c r="B674" s="15"/>
      <c r="C674" s="15"/>
      <c r="D674" s="15"/>
      <c r="E674" s="15"/>
      <c r="F674" s="15"/>
      <c r="G674" s="16" t="s">
        <v>912</v>
      </c>
      <c r="H674" s="52">
        <v>130768</v>
      </c>
      <c r="I674" s="15"/>
      <c r="J674" s="17"/>
      <c r="K674" s="15"/>
      <c r="L674" s="16" t="s">
        <v>912</v>
      </c>
      <c r="M674" s="16">
        <v>5.9</v>
      </c>
      <c r="N674" s="15"/>
      <c r="O674" s="15"/>
    </row>
    <row r="675" spans="1:15" ht="12.75">
      <c r="A675" s="15"/>
      <c r="B675" s="15"/>
      <c r="C675" s="15"/>
      <c r="D675" s="15"/>
      <c r="E675" s="15"/>
      <c r="F675" s="15"/>
      <c r="G675" s="16" t="s">
        <v>913</v>
      </c>
      <c r="H675" s="52">
        <v>130774</v>
      </c>
      <c r="I675" s="15"/>
      <c r="J675" s="17"/>
      <c r="K675" s="15"/>
      <c r="L675" s="16" t="s">
        <v>913</v>
      </c>
      <c r="M675" s="16">
        <v>5.9</v>
      </c>
      <c r="N675" s="15"/>
      <c r="O675" s="15"/>
    </row>
    <row r="676" spans="1:15" ht="12.75">
      <c r="A676" s="15"/>
      <c r="B676" s="15"/>
      <c r="C676" s="15"/>
      <c r="D676" s="15"/>
      <c r="E676" s="15"/>
      <c r="F676" s="15"/>
      <c r="G676" s="15"/>
      <c r="H676" s="15"/>
      <c r="I676" s="15"/>
      <c r="J676" s="17"/>
      <c r="K676" s="15"/>
      <c r="L676" s="15"/>
      <c r="M676" s="15"/>
      <c r="N676" s="15"/>
      <c r="O676" s="15"/>
    </row>
    <row r="677" spans="1:15" ht="12.75">
      <c r="A677" s="15"/>
      <c r="B677" s="15"/>
      <c r="C677" s="15"/>
      <c r="D677" s="15"/>
      <c r="E677" s="15"/>
      <c r="F677" s="15"/>
      <c r="G677" s="15"/>
      <c r="H677" s="15"/>
      <c r="I677" s="15"/>
      <c r="J677" s="17"/>
      <c r="K677" s="15"/>
      <c r="L677" s="15"/>
      <c r="M677" s="15"/>
      <c r="N677" s="15"/>
      <c r="O677" s="15"/>
    </row>
    <row r="678" spans="1:15" ht="12.75">
      <c r="A678" s="15"/>
      <c r="B678" s="15"/>
      <c r="C678" s="15"/>
      <c r="D678" s="15"/>
      <c r="E678" s="15"/>
      <c r="F678" s="15"/>
      <c r="G678" s="15"/>
      <c r="H678" s="15"/>
      <c r="I678" s="15"/>
      <c r="J678" s="17"/>
      <c r="K678" s="15"/>
      <c r="L678" s="15"/>
      <c r="M678" s="15"/>
      <c r="N678" s="15"/>
      <c r="O678" s="15"/>
    </row>
    <row r="679" spans="1:15" ht="12.75">
      <c r="A679" s="15"/>
      <c r="B679" s="15"/>
      <c r="C679" s="15"/>
      <c r="D679" s="15"/>
      <c r="E679" s="15"/>
      <c r="F679" s="15"/>
      <c r="G679" s="15"/>
      <c r="H679" s="15"/>
      <c r="I679" s="15"/>
      <c r="J679" s="17"/>
      <c r="K679" s="15"/>
      <c r="L679" s="15"/>
      <c r="M679" s="15"/>
      <c r="N679" s="15"/>
      <c r="O679" s="15"/>
    </row>
    <row r="680" spans="1:15" ht="12.75">
      <c r="A680" s="15"/>
      <c r="B680" s="15"/>
      <c r="C680" s="15"/>
      <c r="D680" s="15"/>
      <c r="E680" s="15"/>
      <c r="F680" s="15"/>
      <c r="G680" s="15"/>
      <c r="H680" s="15"/>
      <c r="I680" s="15"/>
      <c r="J680" s="17"/>
      <c r="K680" s="15"/>
      <c r="L680" s="15"/>
      <c r="M680" s="15"/>
      <c r="N680" s="15"/>
      <c r="O680" s="15"/>
    </row>
    <row r="681" spans="1:15" ht="12.75">
      <c r="A681" s="15"/>
      <c r="B681" s="15"/>
      <c r="C681" s="15"/>
      <c r="D681" s="15"/>
      <c r="E681" s="15"/>
      <c r="F681" s="15"/>
      <c r="G681" s="15"/>
      <c r="H681" s="15"/>
      <c r="I681" s="15"/>
      <c r="J681" s="17"/>
      <c r="K681" s="15"/>
      <c r="L681" s="15"/>
      <c r="M681" s="15"/>
      <c r="N681" s="15"/>
      <c r="O681" s="15"/>
    </row>
    <row r="682" spans="1:15" ht="12.75">
      <c r="A682" s="15"/>
      <c r="B682" s="15"/>
      <c r="C682" s="15"/>
      <c r="D682" s="15"/>
      <c r="E682" s="15"/>
      <c r="F682" s="15"/>
      <c r="G682" s="15"/>
      <c r="H682" s="15"/>
      <c r="I682" s="15"/>
      <c r="J682" s="17"/>
      <c r="K682" s="15"/>
      <c r="L682" s="15"/>
      <c r="M682" s="15"/>
      <c r="N682" s="15"/>
      <c r="O682" s="15"/>
    </row>
    <row r="683" spans="1:15" ht="12.75">
      <c r="A683" s="15"/>
      <c r="B683" s="15"/>
      <c r="C683" s="15"/>
      <c r="D683" s="15"/>
      <c r="E683" s="15"/>
      <c r="F683" s="15"/>
      <c r="G683" s="15"/>
      <c r="H683" s="15"/>
      <c r="I683" s="15"/>
      <c r="J683" s="17"/>
      <c r="K683" s="15"/>
      <c r="L683" s="15"/>
      <c r="M683" s="15"/>
      <c r="N683" s="15"/>
      <c r="O683" s="15"/>
    </row>
    <row r="684" spans="1:15" ht="12.75">
      <c r="A684" s="15"/>
      <c r="B684" s="15"/>
      <c r="C684" s="15"/>
      <c r="D684" s="15"/>
      <c r="E684" s="15"/>
      <c r="F684" s="15"/>
      <c r="G684" s="15"/>
      <c r="H684" s="15"/>
      <c r="I684" s="15"/>
      <c r="J684" s="17"/>
      <c r="K684" s="15"/>
      <c r="L684" s="15"/>
      <c r="M684" s="15"/>
      <c r="N684" s="15"/>
      <c r="O684" s="15"/>
    </row>
    <row r="685" spans="1:15" ht="12.75">
      <c r="A685" s="15"/>
      <c r="B685" s="15"/>
      <c r="C685" s="15"/>
      <c r="D685" s="15"/>
      <c r="E685" s="15"/>
      <c r="F685" s="15"/>
      <c r="G685" s="15"/>
      <c r="H685" s="15"/>
      <c r="I685" s="15"/>
      <c r="J685" s="17"/>
      <c r="K685" s="15"/>
      <c r="L685" s="15"/>
      <c r="M685" s="15"/>
      <c r="N685" s="15"/>
      <c r="O685" s="15"/>
    </row>
    <row r="686" spans="1:15" ht="12.75">
      <c r="A686" s="15"/>
      <c r="B686" s="15"/>
      <c r="C686" s="15"/>
      <c r="D686" s="15"/>
      <c r="E686" s="15"/>
      <c r="F686" s="15"/>
      <c r="G686" s="15"/>
      <c r="H686" s="15"/>
      <c r="I686" s="15"/>
      <c r="J686" s="17"/>
      <c r="K686" s="15"/>
      <c r="L686" s="15"/>
      <c r="M686" s="15"/>
      <c r="N686" s="15"/>
      <c r="O686" s="15"/>
    </row>
    <row r="687" spans="1:15" ht="12.75">
      <c r="A687" s="15"/>
      <c r="B687" s="15"/>
      <c r="C687" s="15"/>
      <c r="D687" s="15"/>
      <c r="E687" s="15"/>
      <c r="F687" s="15"/>
      <c r="G687" s="15"/>
      <c r="H687" s="15"/>
      <c r="I687" s="15"/>
      <c r="J687" s="17"/>
      <c r="K687" s="15"/>
      <c r="L687" s="15"/>
      <c r="M687" s="15"/>
      <c r="N687" s="15"/>
      <c r="O687" s="15"/>
    </row>
    <row r="688" spans="1:15" ht="12.75">
      <c r="A688" s="15"/>
      <c r="B688" s="15"/>
      <c r="C688" s="15"/>
      <c r="D688" s="15"/>
      <c r="E688" s="15"/>
      <c r="F688" s="15"/>
      <c r="G688" s="15"/>
      <c r="H688" s="15"/>
      <c r="I688" s="15"/>
      <c r="J688" s="17"/>
      <c r="K688" s="15"/>
      <c r="L688" s="15"/>
      <c r="M688" s="15"/>
      <c r="N688" s="15"/>
      <c r="O688" s="15"/>
    </row>
    <row r="689" spans="1:15" ht="12.75">
      <c r="A689" s="15"/>
      <c r="B689" s="15"/>
      <c r="C689" s="15"/>
      <c r="D689" s="15"/>
      <c r="E689" s="15"/>
      <c r="F689" s="15"/>
      <c r="G689" s="15"/>
      <c r="H689" s="15"/>
      <c r="I689" s="15"/>
      <c r="J689" s="17"/>
      <c r="K689" s="15"/>
      <c r="L689" s="15"/>
      <c r="M689" s="15"/>
      <c r="N689" s="15"/>
      <c r="O689" s="15"/>
    </row>
    <row r="690" spans="1:15" ht="12.75">
      <c r="A690" s="15"/>
      <c r="B690" s="15"/>
      <c r="C690" s="15"/>
      <c r="D690" s="15"/>
      <c r="E690" s="15"/>
      <c r="F690" s="15"/>
      <c r="G690" s="15"/>
      <c r="H690" s="15"/>
      <c r="I690" s="15" t="s">
        <v>240</v>
      </c>
      <c r="J690" s="17"/>
      <c r="K690" s="15"/>
      <c r="L690" s="15"/>
      <c r="M690" s="15"/>
      <c r="N690" s="15" t="s">
        <v>240</v>
      </c>
      <c r="O690" s="15"/>
    </row>
    <row r="691" spans="1:15" ht="12.75">
      <c r="A691" s="15"/>
      <c r="B691" s="15"/>
      <c r="C691" s="15"/>
      <c r="D691" s="15"/>
      <c r="E691" s="15"/>
      <c r="F691" s="15"/>
      <c r="G691" s="15"/>
      <c r="H691" s="15"/>
      <c r="I691" s="15" t="s">
        <v>241</v>
      </c>
      <c r="J691" s="17"/>
      <c r="K691" s="15"/>
      <c r="L691" s="15"/>
      <c r="M691" s="15"/>
      <c r="N691" s="15" t="s">
        <v>241</v>
      </c>
      <c r="O691" s="15"/>
    </row>
    <row r="692" spans="1:15" ht="12.75">
      <c r="A692" s="15"/>
      <c r="B692" s="15"/>
      <c r="C692" s="15"/>
      <c r="D692" s="15"/>
      <c r="E692" s="15"/>
      <c r="F692" s="15"/>
      <c r="G692" s="15"/>
      <c r="H692" s="15"/>
      <c r="I692" s="15" t="s">
        <v>242</v>
      </c>
      <c r="J692" s="17">
        <f>AVERAGE(J439,J411,J348,J178,J145,J100,J42)</f>
        <v>-3.2370315967514083</v>
      </c>
      <c r="K692" s="15"/>
      <c r="L692" s="15"/>
      <c r="M692" s="15"/>
      <c r="N692" s="15" t="s">
        <v>242</v>
      </c>
      <c r="O692" s="17">
        <f>AVERAGE(O440,O411,O349,O181,O147,O101,O42)</f>
        <v>3.4857142857142853</v>
      </c>
    </row>
    <row r="693" spans="1:15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  <row r="993" spans="1:15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</row>
    <row r="994" spans="1:15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</row>
    <row r="995" spans="1:15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</row>
    <row r="996" spans="1:15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</row>
    <row r="997" spans="1:15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</row>
    <row r="998" spans="1:15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</row>
    <row r="999" spans="1:15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</row>
    <row r="1000" spans="1:15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</row>
    <row r="1001" spans="1:15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</row>
    <row r="1002" spans="1:15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</row>
    <row r="1003" spans="1:15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</row>
    <row r="1004" spans="1:15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</row>
    <row r="1005" spans="1:15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</row>
    <row r="1006" spans="1:15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</row>
    <row r="1007" spans="1:15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</row>
    <row r="1008" spans="1:15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</row>
    <row r="1009" spans="1:15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</row>
    <row r="1010" spans="1:15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</row>
    <row r="1011" spans="1:15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</row>
    <row r="1012" spans="1:15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</row>
    <row r="1013" spans="1:15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</row>
    <row r="1014" spans="1:15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</row>
    <row r="1015" spans="1:15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</row>
    <row r="1016" spans="1:15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</row>
    <row r="1017" spans="1:15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</row>
    <row r="1018" spans="1:15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</row>
    <row r="1019" spans="1:15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</row>
    <row r="1020" spans="1:15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</row>
    <row r="1021" spans="1:15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</row>
    <row r="1022" spans="1:15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</row>
    <row r="1023" spans="1:15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</row>
    <row r="1024" spans="1:15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</row>
    <row r="1025" spans="1:15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</row>
    <row r="1026" spans="1:15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</row>
    <row r="1027" spans="1:15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</row>
    <row r="1028" spans="1:15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</row>
    <row r="1029" spans="1:15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</row>
    <row r="1030" spans="1:15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</row>
    <row r="1031" spans="1:15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</row>
    <row r="1032" spans="1:15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</row>
    <row r="1033" spans="1:15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</row>
    <row r="1034" spans="1:15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</row>
    <row r="1035" spans="1:15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</row>
    <row r="1036" spans="1:15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</row>
    <row r="1037" spans="1:15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</row>
    <row r="1038" spans="1:15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</row>
    <row r="1039" spans="1:15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</row>
    <row r="1040" spans="1:15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</row>
    <row r="1041" spans="1:15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</row>
    <row r="1042" spans="1:15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</row>
    <row r="1043" spans="1:15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</row>
    <row r="1044" spans="1:15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</row>
    <row r="1045" spans="1:15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</row>
    <row r="1046" spans="1:15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</row>
    <row r="1047" spans="1:15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</row>
    <row r="1048" spans="1:15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</row>
    <row r="1049" spans="1:15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</row>
    <row r="1050" spans="1:15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</row>
    <row r="1051" spans="1:15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</row>
    <row r="1052" spans="1:15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</row>
    <row r="1053" spans="1:15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</row>
    <row r="1054" spans="1:15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</row>
    <row r="1055" spans="1:15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</row>
    <row r="1056" spans="1:15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</row>
    <row r="1057" spans="1:15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</row>
    <row r="1058" spans="1:15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</row>
    <row r="1059" spans="1:15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</row>
    <row r="1060" spans="1:15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7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2" ht="18.75">
      <c r="A1" s="76" t="s">
        <v>1090</v>
      </c>
      <c r="B1" s="77"/>
    </row>
    <row r="2" ht="15">
      <c r="A2" s="96" t="s">
        <v>1092</v>
      </c>
    </row>
    <row r="5" spans="1:2" ht="12.75">
      <c r="A5" t="s">
        <v>244</v>
      </c>
      <c r="B5" t="s">
        <v>942</v>
      </c>
    </row>
    <row r="6" spans="1:2" ht="12.75">
      <c r="A6" t="s">
        <v>943</v>
      </c>
      <c r="B6" t="s">
        <v>944</v>
      </c>
    </row>
    <row r="7" spans="1:2" ht="12.75">
      <c r="A7" t="s">
        <v>945</v>
      </c>
      <c r="B7" t="s">
        <v>946</v>
      </c>
    </row>
    <row r="8" spans="1:2" ht="12.75">
      <c r="A8" t="s">
        <v>947</v>
      </c>
      <c r="B8" t="s">
        <v>948</v>
      </c>
    </row>
    <row r="9" spans="1:2" ht="12.75">
      <c r="A9" t="s">
        <v>949</v>
      </c>
      <c r="B9" t="s">
        <v>950</v>
      </c>
    </row>
    <row r="10" spans="1:2" ht="12.75">
      <c r="A10" t="s">
        <v>951</v>
      </c>
      <c r="B10" t="s">
        <v>952</v>
      </c>
    </row>
    <row r="11" spans="1:2" ht="12.75">
      <c r="A11" t="s">
        <v>953</v>
      </c>
      <c r="B11" t="s">
        <v>954</v>
      </c>
    </row>
    <row r="12" spans="1:2" ht="12.75">
      <c r="A12" t="s">
        <v>955</v>
      </c>
      <c r="B12" t="s">
        <v>956</v>
      </c>
    </row>
    <row r="13" spans="1:2" ht="12.75">
      <c r="A13" t="s">
        <v>957</v>
      </c>
      <c r="B13" t="s">
        <v>958</v>
      </c>
    </row>
    <row r="14" spans="1:2" ht="12.75">
      <c r="A14" t="s">
        <v>959</v>
      </c>
      <c r="B14" t="s">
        <v>960</v>
      </c>
    </row>
    <row r="15" spans="1:2" ht="12.75">
      <c r="A15" t="s">
        <v>961</v>
      </c>
      <c r="B15" t="s">
        <v>962</v>
      </c>
    </row>
    <row r="16" spans="1:2" ht="12.75">
      <c r="A16" t="s">
        <v>963</v>
      </c>
      <c r="B16" t="s">
        <v>964</v>
      </c>
    </row>
    <row r="17" spans="1:2" ht="12.75">
      <c r="A17" t="s">
        <v>965</v>
      </c>
      <c r="B17" t="s">
        <v>966</v>
      </c>
    </row>
    <row r="18" spans="1:2" ht="12.75">
      <c r="A18" t="s">
        <v>967</v>
      </c>
      <c r="B18" t="s">
        <v>968</v>
      </c>
    </row>
    <row r="19" spans="1:2" ht="12.75">
      <c r="A19" t="s">
        <v>969</v>
      </c>
      <c r="B19" t="s">
        <v>970</v>
      </c>
    </row>
    <row r="20" spans="1:2" ht="12.75">
      <c r="A20" t="s">
        <v>971</v>
      </c>
      <c r="B20" t="s">
        <v>972</v>
      </c>
    </row>
    <row r="21" spans="1:2" ht="12.75">
      <c r="A21" t="s">
        <v>973</v>
      </c>
      <c r="B21" t="s">
        <v>974</v>
      </c>
    </row>
    <row r="22" spans="1:2" ht="12.75">
      <c r="A22" t="s">
        <v>975</v>
      </c>
      <c r="B22" t="s">
        <v>976</v>
      </c>
    </row>
    <row r="23" spans="1:2" ht="12.75">
      <c r="A23" t="s">
        <v>977</v>
      </c>
      <c r="B23" t="s">
        <v>978</v>
      </c>
    </row>
    <row r="24" spans="1:2" ht="12.75">
      <c r="A24" t="s">
        <v>979</v>
      </c>
      <c r="B24" t="s">
        <v>980</v>
      </c>
    </row>
    <row r="25" spans="1:2" ht="12.75">
      <c r="A25" t="s">
        <v>981</v>
      </c>
      <c r="B25" t="s">
        <v>982</v>
      </c>
    </row>
    <row r="29" spans="1:33" ht="12.75">
      <c r="A29" s="56" t="s">
        <v>983</v>
      </c>
      <c r="B29" s="57" t="s">
        <v>244</v>
      </c>
      <c r="C29" s="57" t="s">
        <v>984</v>
      </c>
      <c r="D29" s="57" t="s">
        <v>943</v>
      </c>
      <c r="E29" s="57" t="s">
        <v>945</v>
      </c>
      <c r="F29" s="57" t="s">
        <v>947</v>
      </c>
      <c r="G29" s="57" t="s">
        <v>949</v>
      </c>
      <c r="H29" s="57" t="s">
        <v>951</v>
      </c>
      <c r="I29" s="57" t="s">
        <v>953</v>
      </c>
      <c r="J29" s="57" t="s">
        <v>957</v>
      </c>
      <c r="K29" s="57" t="s">
        <v>955</v>
      </c>
      <c r="L29" s="57" t="s">
        <v>985</v>
      </c>
      <c r="M29" s="57" t="s">
        <v>986</v>
      </c>
      <c r="N29" s="57" t="s">
        <v>987</v>
      </c>
      <c r="O29" s="57" t="s">
        <v>988</v>
      </c>
      <c r="P29" s="57" t="s">
        <v>959</v>
      </c>
      <c r="Q29" s="57" t="s">
        <v>963</v>
      </c>
      <c r="R29" s="57" t="s">
        <v>965</v>
      </c>
      <c r="S29" s="57" t="s">
        <v>967</v>
      </c>
      <c r="T29" s="57" t="s">
        <v>969</v>
      </c>
      <c r="U29" s="57" t="s">
        <v>971</v>
      </c>
      <c r="V29" s="57" t="s">
        <v>973</v>
      </c>
      <c r="W29" s="57" t="s">
        <v>975</v>
      </c>
      <c r="X29" s="57" t="s">
        <v>977</v>
      </c>
      <c r="Y29" s="57" t="s">
        <v>979</v>
      </c>
      <c r="Z29" s="57" t="s">
        <v>981</v>
      </c>
      <c r="AA29" s="57" t="s">
        <v>989</v>
      </c>
      <c r="AB29" t="s">
        <v>961</v>
      </c>
      <c r="AC29" t="s">
        <v>990</v>
      </c>
      <c r="AD29" t="s">
        <v>991</v>
      </c>
      <c r="AE29" t="s">
        <v>992</v>
      </c>
      <c r="AF29" t="s">
        <v>993</v>
      </c>
      <c r="AG29" t="s">
        <v>994</v>
      </c>
    </row>
    <row r="30" spans="1:33" ht="12.75">
      <c r="A30" s="58" t="s">
        <v>16</v>
      </c>
      <c r="B30" s="26">
        <v>1481.7</v>
      </c>
      <c r="C30" s="26">
        <v>1504.4</v>
      </c>
      <c r="D30" s="26">
        <v>963.4</v>
      </c>
      <c r="E30" s="26">
        <v>57.5</v>
      </c>
      <c r="F30" s="26">
        <v>439.3</v>
      </c>
      <c r="G30" s="26">
        <v>451.6</v>
      </c>
      <c r="H30" s="26">
        <v>181.5</v>
      </c>
      <c r="I30" s="26">
        <v>111.3</v>
      </c>
      <c r="J30" s="26">
        <v>66</v>
      </c>
      <c r="K30" s="26">
        <v>55.7</v>
      </c>
      <c r="L30" s="26" t="e">
        <v>#N/A</v>
      </c>
      <c r="M30" s="26" t="e">
        <v>#N/A</v>
      </c>
      <c r="N30" s="26" t="e">
        <v>#N/A</v>
      </c>
      <c r="O30" s="26" t="e">
        <v>#N/A</v>
      </c>
      <c r="P30" s="26">
        <v>76.8</v>
      </c>
      <c r="Q30" s="26">
        <v>306</v>
      </c>
      <c r="R30" s="26">
        <v>80.7</v>
      </c>
      <c r="S30" s="26">
        <v>48.1</v>
      </c>
      <c r="T30" s="29">
        <v>43565.333333333336</v>
      </c>
      <c r="U30" s="26" t="e">
        <v>#N/A</v>
      </c>
      <c r="V30" s="21">
        <v>15.17</v>
      </c>
      <c r="W30" s="26">
        <v>21.7</v>
      </c>
      <c r="X30" s="26">
        <v>17.53333333333333</v>
      </c>
      <c r="Y30" s="26">
        <v>36.2</v>
      </c>
      <c r="Z30" s="26">
        <v>1040.6</v>
      </c>
      <c r="AA30" s="21" t="e">
        <v>#N/A</v>
      </c>
      <c r="AB30" s="26">
        <v>297.6</v>
      </c>
      <c r="AC30" s="26">
        <v>5.9</v>
      </c>
      <c r="AD30" s="26">
        <v>1.5</v>
      </c>
      <c r="AE30" s="26">
        <v>237.5</v>
      </c>
      <c r="AF30" s="21">
        <f>100*(AC30/AE30)</f>
        <v>2.4842105263157896</v>
      </c>
      <c r="AG30" s="21">
        <f>100*(AD30/AE30)</f>
        <v>0.631578947368421</v>
      </c>
    </row>
    <row r="31" spans="1:33" ht="12.75">
      <c r="A31" s="58" t="s">
        <v>17</v>
      </c>
      <c r="B31" s="26">
        <v>1489.4</v>
      </c>
      <c r="C31" s="26">
        <v>1513.4</v>
      </c>
      <c r="D31" s="26">
        <v>978.7</v>
      </c>
      <c r="E31" s="26">
        <v>58.6</v>
      </c>
      <c r="F31" s="26">
        <v>446.7</v>
      </c>
      <c r="G31" s="26">
        <v>457.4</v>
      </c>
      <c r="H31" s="26">
        <v>176.6</v>
      </c>
      <c r="I31" s="26">
        <v>109.5</v>
      </c>
      <c r="J31" s="26">
        <v>65.5</v>
      </c>
      <c r="K31" s="26">
        <v>54.5</v>
      </c>
      <c r="L31" s="26" t="e">
        <v>#N/A</v>
      </c>
      <c r="M31" s="26" t="e">
        <v>#N/A</v>
      </c>
      <c r="N31" s="26" t="e">
        <v>#N/A</v>
      </c>
      <c r="O31" s="26" t="e">
        <v>#N/A</v>
      </c>
      <c r="P31" s="26">
        <v>72.9</v>
      </c>
      <c r="Q31" s="26">
        <v>307.7</v>
      </c>
      <c r="R31" s="26">
        <v>79.8</v>
      </c>
      <c r="S31" s="26">
        <v>49</v>
      </c>
      <c r="T31" s="29">
        <v>43576.666666666664</v>
      </c>
      <c r="U31" s="26" t="e">
        <v>#N/A</v>
      </c>
      <c r="V31" s="21">
        <v>15.21</v>
      </c>
      <c r="W31" s="26">
        <v>22.03333333333333</v>
      </c>
      <c r="X31" s="26">
        <v>17.566666666666666</v>
      </c>
      <c r="Y31" s="26">
        <v>37.1</v>
      </c>
      <c r="Z31" s="26">
        <v>1019.2</v>
      </c>
      <c r="AA31" s="21">
        <v>-0.43</v>
      </c>
      <c r="AB31" s="26">
        <v>296.2</v>
      </c>
      <c r="AC31" s="26">
        <v>5.2</v>
      </c>
      <c r="AD31" s="26">
        <v>1.6</v>
      </c>
      <c r="AE31" s="26">
        <v>240.7</v>
      </c>
      <c r="AF31" s="21">
        <f aca="true" t="shared" si="0" ref="AF31:AF94">100*(AC31/AE31)</f>
        <v>2.1603656003323644</v>
      </c>
      <c r="AG31" s="21">
        <f aca="true" t="shared" si="1" ref="AG31:AG94">100*(AD31/AE31)</f>
        <v>0.6647278770253429</v>
      </c>
    </row>
    <row r="32" spans="1:33" ht="12.75">
      <c r="A32" s="58" t="s">
        <v>18</v>
      </c>
      <c r="B32" s="26">
        <v>1493.1</v>
      </c>
      <c r="C32" s="26">
        <v>1525</v>
      </c>
      <c r="D32" s="26">
        <v>981.7</v>
      </c>
      <c r="E32" s="26">
        <v>59.4</v>
      </c>
      <c r="F32" s="26">
        <v>448.1</v>
      </c>
      <c r="G32" s="26">
        <v>456.7</v>
      </c>
      <c r="H32" s="26">
        <v>182.5</v>
      </c>
      <c r="I32" s="26">
        <v>107.3</v>
      </c>
      <c r="J32" s="26">
        <v>65.8</v>
      </c>
      <c r="K32" s="26">
        <v>52.7</v>
      </c>
      <c r="L32" s="26" t="e">
        <v>#N/A</v>
      </c>
      <c r="M32" s="26" t="e">
        <v>#N/A</v>
      </c>
      <c r="N32" s="26" t="e">
        <v>#N/A</v>
      </c>
      <c r="O32" s="26" t="e">
        <v>#N/A</v>
      </c>
      <c r="P32" s="26">
        <v>84</v>
      </c>
      <c r="Q32" s="26">
        <v>309.7</v>
      </c>
      <c r="R32" s="26">
        <v>75.9</v>
      </c>
      <c r="S32" s="26">
        <v>43.5</v>
      </c>
      <c r="T32" s="29">
        <v>43822.333333333336</v>
      </c>
      <c r="U32" s="26" t="e">
        <v>#N/A</v>
      </c>
      <c r="V32" s="21">
        <v>15.11</v>
      </c>
      <c r="W32" s="26">
        <v>22.466666666666665</v>
      </c>
      <c r="X32" s="26">
        <v>17.6</v>
      </c>
      <c r="Y32" s="26">
        <v>36</v>
      </c>
      <c r="Z32" s="26">
        <v>1046.6</v>
      </c>
      <c r="AA32" s="21">
        <v>-2.32</v>
      </c>
      <c r="AB32" s="26">
        <v>293.5</v>
      </c>
      <c r="AC32" s="26">
        <v>1.9</v>
      </c>
      <c r="AD32" s="26">
        <v>1.1</v>
      </c>
      <c r="AE32" s="26">
        <v>244.9</v>
      </c>
      <c r="AF32" s="21">
        <f t="shared" si="0"/>
        <v>0.7758268681094324</v>
      </c>
      <c r="AG32" s="21">
        <f t="shared" si="1"/>
        <v>0.449162923642303</v>
      </c>
    </row>
    <row r="33" spans="1:33" ht="12.75">
      <c r="A33" s="58" t="s">
        <v>19</v>
      </c>
      <c r="B33" s="26">
        <v>1516.4</v>
      </c>
      <c r="C33" s="26">
        <v>1525.2</v>
      </c>
      <c r="D33" s="26">
        <v>981.8</v>
      </c>
      <c r="E33" s="26">
        <v>63.5</v>
      </c>
      <c r="F33" s="26">
        <v>442.2</v>
      </c>
      <c r="G33" s="26">
        <v>455.2</v>
      </c>
      <c r="H33" s="26">
        <v>198.5</v>
      </c>
      <c r="I33" s="26">
        <v>110.7</v>
      </c>
      <c r="J33" s="26">
        <v>64.8</v>
      </c>
      <c r="K33" s="26">
        <v>55.8</v>
      </c>
      <c r="L33" s="26" t="e">
        <v>#N/A</v>
      </c>
      <c r="M33" s="26" t="e">
        <v>#N/A</v>
      </c>
      <c r="N33" s="26" t="e">
        <v>#N/A</v>
      </c>
      <c r="O33" s="26" t="e">
        <v>#N/A</v>
      </c>
      <c r="P33" s="26">
        <v>100.3</v>
      </c>
      <c r="Q33" s="26">
        <v>305.1</v>
      </c>
      <c r="R33" s="26">
        <v>67.3</v>
      </c>
      <c r="S33" s="26">
        <v>45.8</v>
      </c>
      <c r="T33" s="29">
        <v>44336</v>
      </c>
      <c r="U33" s="26" t="e">
        <v>#N/A</v>
      </c>
      <c r="V33" s="21">
        <v>15.3</v>
      </c>
      <c r="W33" s="26">
        <v>23.133333333333336</v>
      </c>
      <c r="X33" s="26">
        <v>18.066666666666666</v>
      </c>
      <c r="Y33" s="26">
        <v>37.5</v>
      </c>
      <c r="Z33" s="26">
        <v>1034.5</v>
      </c>
      <c r="AA33" s="21">
        <v>5.98</v>
      </c>
      <c r="AB33" s="26">
        <v>294.1</v>
      </c>
      <c r="AC33" s="26">
        <v>7.9</v>
      </c>
      <c r="AD33" s="26">
        <v>1.3</v>
      </c>
      <c r="AE33" s="26">
        <v>254.7</v>
      </c>
      <c r="AF33" s="21">
        <f t="shared" si="0"/>
        <v>3.101688260698862</v>
      </c>
      <c r="AG33" s="21">
        <f t="shared" si="1"/>
        <v>0.5104043973301924</v>
      </c>
    </row>
    <row r="34" spans="1:33" ht="12.75">
      <c r="A34" s="58" t="s">
        <v>20</v>
      </c>
      <c r="B34" s="26">
        <v>1537.9</v>
      </c>
      <c r="C34" s="26">
        <v>1531.9</v>
      </c>
      <c r="D34" s="26">
        <v>986.7</v>
      </c>
      <c r="E34" s="26">
        <v>62.9</v>
      </c>
      <c r="F34" s="26">
        <v>442.3</v>
      </c>
      <c r="G34" s="26">
        <v>463.8</v>
      </c>
      <c r="H34" s="26">
        <v>205.2</v>
      </c>
      <c r="I34" s="26">
        <v>117.6</v>
      </c>
      <c r="J34" s="26">
        <v>66.2</v>
      </c>
      <c r="K34" s="26">
        <v>60.4</v>
      </c>
      <c r="L34" s="26" t="e">
        <v>#N/A</v>
      </c>
      <c r="M34" s="26" t="e">
        <v>#N/A</v>
      </c>
      <c r="N34" s="26" t="e">
        <v>#N/A</v>
      </c>
      <c r="O34" s="26" t="e">
        <v>#N/A</v>
      </c>
      <c r="P34" s="26">
        <v>99.1</v>
      </c>
      <c r="Q34" s="26">
        <v>311.2</v>
      </c>
      <c r="R34" s="26">
        <v>64.2</v>
      </c>
      <c r="S34" s="26">
        <v>51.7</v>
      </c>
      <c r="T34" s="29">
        <v>44597.333333333336</v>
      </c>
      <c r="U34" s="26">
        <v>3.733333333333333</v>
      </c>
      <c r="V34" s="21">
        <v>15.08</v>
      </c>
      <c r="W34" s="26">
        <v>23.633333333333336</v>
      </c>
      <c r="X34" s="26">
        <v>18.233333333333334</v>
      </c>
      <c r="Y34" s="26">
        <v>37.5</v>
      </c>
      <c r="Z34" s="26">
        <v>1055.3</v>
      </c>
      <c r="AA34" s="21">
        <v>3.61</v>
      </c>
      <c r="AB34" s="26">
        <v>297.9</v>
      </c>
      <c r="AC34" s="26">
        <v>7.7</v>
      </c>
      <c r="AD34" s="26">
        <v>1</v>
      </c>
      <c r="AE34" s="26">
        <v>260.8</v>
      </c>
      <c r="AF34" s="21">
        <f t="shared" si="0"/>
        <v>2.9524539877300615</v>
      </c>
      <c r="AG34" s="21">
        <f t="shared" si="1"/>
        <v>0.3834355828220859</v>
      </c>
    </row>
    <row r="35" spans="1:33" ht="12.75">
      <c r="A35" s="58" t="s">
        <v>21</v>
      </c>
      <c r="B35" s="26">
        <v>1562</v>
      </c>
      <c r="C35" s="26">
        <v>1542.5</v>
      </c>
      <c r="D35" s="26">
        <v>997.8</v>
      </c>
      <c r="E35" s="26">
        <v>63.4</v>
      </c>
      <c r="F35" s="26">
        <v>446.9</v>
      </c>
      <c r="G35" s="26">
        <v>470.5</v>
      </c>
      <c r="H35" s="26">
        <v>205.1</v>
      </c>
      <c r="I35" s="26">
        <v>113.5</v>
      </c>
      <c r="J35" s="26">
        <v>68.1</v>
      </c>
      <c r="K35" s="26">
        <v>56.4</v>
      </c>
      <c r="L35" s="26" t="e">
        <v>#N/A</v>
      </c>
      <c r="M35" s="26" t="e">
        <v>#N/A</v>
      </c>
      <c r="N35" s="26" t="e">
        <v>#N/A</v>
      </c>
      <c r="O35" s="26" t="e">
        <v>#N/A</v>
      </c>
      <c r="P35" s="26">
        <v>104.9</v>
      </c>
      <c r="Q35" s="26">
        <v>325.9</v>
      </c>
      <c r="R35" s="26">
        <v>58.1</v>
      </c>
      <c r="S35" s="26">
        <v>53.7</v>
      </c>
      <c r="T35" s="29">
        <v>44606.333333333336</v>
      </c>
      <c r="U35" s="26">
        <v>3.6666666666666665</v>
      </c>
      <c r="V35" s="21">
        <v>16.74</v>
      </c>
      <c r="W35" s="26">
        <v>24</v>
      </c>
      <c r="X35" s="26">
        <v>18.46666666666667</v>
      </c>
      <c r="Y35" s="26">
        <v>37.6</v>
      </c>
      <c r="Z35" s="26">
        <v>1087.7</v>
      </c>
      <c r="AA35" s="21">
        <v>3.38</v>
      </c>
      <c r="AB35" s="26">
        <v>303.8</v>
      </c>
      <c r="AC35" s="26">
        <v>5</v>
      </c>
      <c r="AD35" s="26">
        <v>1.1</v>
      </c>
      <c r="AE35" s="26">
        <v>267.7</v>
      </c>
      <c r="AF35" s="21">
        <f t="shared" si="0"/>
        <v>1.8677624206200973</v>
      </c>
      <c r="AG35" s="21">
        <f t="shared" si="1"/>
        <v>0.4109077325364214</v>
      </c>
    </row>
    <row r="36" spans="1:33" ht="12.75">
      <c r="A36" s="58" t="s">
        <v>22</v>
      </c>
      <c r="B36" s="26">
        <v>1568.4</v>
      </c>
      <c r="C36" s="26">
        <v>1545.4</v>
      </c>
      <c r="D36" s="26">
        <v>999.7</v>
      </c>
      <c r="E36" s="26">
        <v>64.6</v>
      </c>
      <c r="F36" s="26">
        <v>443.3</v>
      </c>
      <c r="G36" s="26">
        <v>476.6</v>
      </c>
      <c r="H36" s="26">
        <v>202.9</v>
      </c>
      <c r="I36" s="26">
        <v>113.9</v>
      </c>
      <c r="J36" s="26">
        <v>70.2</v>
      </c>
      <c r="K36" s="26">
        <v>55.7</v>
      </c>
      <c r="L36" s="26" t="e">
        <v>#N/A</v>
      </c>
      <c r="M36" s="26" t="e">
        <v>#N/A</v>
      </c>
      <c r="N36" s="26" t="e">
        <v>#N/A</v>
      </c>
      <c r="O36" s="26" t="e">
        <v>#N/A</v>
      </c>
      <c r="P36" s="26">
        <v>101.6</v>
      </c>
      <c r="Q36" s="26">
        <v>332</v>
      </c>
      <c r="R36" s="26">
        <v>59.5</v>
      </c>
      <c r="S36" s="26">
        <v>56.5</v>
      </c>
      <c r="T36" s="29">
        <v>45087.666666666664</v>
      </c>
      <c r="U36" s="26">
        <v>3.766666666666667</v>
      </c>
      <c r="V36" s="21">
        <v>15.49</v>
      </c>
      <c r="W36" s="26">
        <v>24.4</v>
      </c>
      <c r="X36" s="26">
        <v>18.6</v>
      </c>
      <c r="Y36" s="26">
        <v>37.7</v>
      </c>
      <c r="Z36" s="26">
        <v>1107.1</v>
      </c>
      <c r="AA36" s="21">
        <v>0.87</v>
      </c>
      <c r="AB36" s="26">
        <v>310.1</v>
      </c>
      <c r="AC36" s="26">
        <v>1.3</v>
      </c>
      <c r="AD36" s="26">
        <v>1.2</v>
      </c>
      <c r="AE36" s="26">
        <v>274.3</v>
      </c>
      <c r="AF36" s="21">
        <f t="shared" si="0"/>
        <v>0.47393364928909953</v>
      </c>
      <c r="AG36" s="21">
        <f t="shared" si="1"/>
        <v>0.43747721472839957</v>
      </c>
    </row>
    <row r="37" spans="1:33" ht="12.75">
      <c r="A37" s="59" t="s">
        <v>23</v>
      </c>
      <c r="B37" s="60">
        <v>1571.4</v>
      </c>
      <c r="C37" s="60">
        <v>1559.5</v>
      </c>
      <c r="D37" s="60">
        <v>1008</v>
      </c>
      <c r="E37" s="60">
        <v>63.6</v>
      </c>
      <c r="F37" s="60">
        <v>449.6</v>
      </c>
      <c r="G37" s="60">
        <v>480.2</v>
      </c>
      <c r="H37" s="60">
        <v>200.6</v>
      </c>
      <c r="I37" s="60">
        <v>116.7</v>
      </c>
      <c r="J37" s="60">
        <v>71.3</v>
      </c>
      <c r="K37" s="60">
        <v>57.5</v>
      </c>
      <c r="L37" s="60" t="e">
        <v>#N/A</v>
      </c>
      <c r="M37" s="60" t="e">
        <v>#N/A</v>
      </c>
      <c r="N37" s="60" t="e">
        <v>#N/A</v>
      </c>
      <c r="O37" s="60" t="e">
        <v>#N/A</v>
      </c>
      <c r="P37" s="60">
        <v>94.1</v>
      </c>
      <c r="Q37" s="60">
        <v>346.5</v>
      </c>
      <c r="R37" s="60">
        <v>57.4</v>
      </c>
      <c r="S37" s="60">
        <v>55.6</v>
      </c>
      <c r="T37" s="61">
        <v>45052</v>
      </c>
      <c r="U37" s="60">
        <v>3.8333333333333335</v>
      </c>
      <c r="V37" s="62">
        <v>15.2</v>
      </c>
      <c r="W37" s="60">
        <v>24.2</v>
      </c>
      <c r="X37" s="60">
        <v>18.4</v>
      </c>
      <c r="Y37" s="60">
        <v>38</v>
      </c>
      <c r="Z37" s="26">
        <v>1109.8</v>
      </c>
      <c r="AA37" s="62">
        <v>-2.77</v>
      </c>
      <c r="AB37" s="60">
        <v>314.7</v>
      </c>
      <c r="AC37" s="60">
        <v>0.1</v>
      </c>
      <c r="AD37" s="60">
        <v>1.4</v>
      </c>
      <c r="AE37" s="60">
        <v>275.6</v>
      </c>
      <c r="AF37" s="62">
        <f t="shared" si="0"/>
        <v>0.036284470246734396</v>
      </c>
      <c r="AG37" s="62">
        <f t="shared" si="1"/>
        <v>0.5079825834542815</v>
      </c>
    </row>
    <row r="38" spans="1:33" ht="12.75">
      <c r="A38" s="58" t="s">
        <v>25</v>
      </c>
      <c r="B38" s="26">
        <v>1549.4</v>
      </c>
      <c r="C38" s="26">
        <v>1564.3</v>
      </c>
      <c r="D38" s="26">
        <v>1009</v>
      </c>
      <c r="E38" s="26">
        <v>62.1</v>
      </c>
      <c r="F38" s="26">
        <v>451.8</v>
      </c>
      <c r="G38" s="26">
        <v>482.6</v>
      </c>
      <c r="H38" s="26">
        <v>189.1</v>
      </c>
      <c r="I38" s="26">
        <v>111.2</v>
      </c>
      <c r="J38" s="26">
        <v>69.8</v>
      </c>
      <c r="K38" s="26">
        <v>53.9</v>
      </c>
      <c r="L38" s="26" t="e">
        <v>#N/A</v>
      </c>
      <c r="M38" s="26" t="e">
        <v>#N/A</v>
      </c>
      <c r="N38" s="26" t="e">
        <v>#N/A</v>
      </c>
      <c r="O38" s="26" t="e">
        <v>#N/A</v>
      </c>
      <c r="P38" s="26">
        <v>87</v>
      </c>
      <c r="Q38" s="26">
        <v>355.3</v>
      </c>
      <c r="R38" s="26">
        <v>64.2</v>
      </c>
      <c r="S38" s="26">
        <v>53.8</v>
      </c>
      <c r="T38" s="29">
        <v>44392.333333333336</v>
      </c>
      <c r="U38" s="26">
        <v>4.666666666666667</v>
      </c>
      <c r="V38" s="21">
        <v>15.06</v>
      </c>
      <c r="W38" s="26">
        <v>23.933333333333334</v>
      </c>
      <c r="X38" s="26">
        <v>17.833333333333332</v>
      </c>
      <c r="Y38" s="26">
        <v>38.3</v>
      </c>
      <c r="Z38" s="26">
        <v>1087.8</v>
      </c>
      <c r="AA38" s="21">
        <v>-6.43</v>
      </c>
      <c r="AB38" s="26">
        <v>314.4</v>
      </c>
      <c r="AC38" s="26">
        <v>-3.5</v>
      </c>
      <c r="AD38" s="26">
        <v>1.4</v>
      </c>
      <c r="AE38" s="26">
        <v>270.4</v>
      </c>
      <c r="AF38" s="21">
        <f t="shared" si="0"/>
        <v>-1.2943786982248522</v>
      </c>
      <c r="AG38" s="21">
        <f t="shared" si="1"/>
        <v>0.5177514792899409</v>
      </c>
    </row>
    <row r="39" spans="1:33" ht="12.75">
      <c r="A39" s="58" t="s">
        <v>26</v>
      </c>
      <c r="B39" s="26">
        <v>1545.1</v>
      </c>
      <c r="C39" s="26">
        <v>1584.7</v>
      </c>
      <c r="D39" s="26">
        <v>1024.6</v>
      </c>
      <c r="E39" s="26">
        <v>67.9</v>
      </c>
      <c r="F39" s="26">
        <v>452.7</v>
      </c>
      <c r="G39" s="26">
        <v>485.7</v>
      </c>
      <c r="H39" s="26">
        <v>183</v>
      </c>
      <c r="I39" s="26">
        <v>106.8</v>
      </c>
      <c r="J39" s="26">
        <v>68.2</v>
      </c>
      <c r="K39" s="26">
        <v>51.2</v>
      </c>
      <c r="L39" s="26" t="e">
        <v>#N/A</v>
      </c>
      <c r="M39" s="26" t="e">
        <v>#N/A</v>
      </c>
      <c r="N39" s="26" t="e">
        <v>#N/A</v>
      </c>
      <c r="O39" s="26" t="e">
        <v>#N/A</v>
      </c>
      <c r="P39" s="26">
        <v>85.5</v>
      </c>
      <c r="Q39" s="26">
        <v>371.5</v>
      </c>
      <c r="R39" s="26">
        <v>63.7</v>
      </c>
      <c r="S39" s="26">
        <v>53.1</v>
      </c>
      <c r="T39" s="29">
        <v>43839.333333333336</v>
      </c>
      <c r="U39" s="26">
        <v>5.866666666666666</v>
      </c>
      <c r="V39" s="21">
        <v>14.16</v>
      </c>
      <c r="W39" s="26">
        <v>23.9</v>
      </c>
      <c r="X39" s="26">
        <v>17.266666666666666</v>
      </c>
      <c r="Y39" s="26">
        <v>38.6</v>
      </c>
      <c r="Z39" s="26">
        <v>1091.3</v>
      </c>
      <c r="AA39" s="21">
        <v>-6.18</v>
      </c>
      <c r="AB39" s="26">
        <v>310.3</v>
      </c>
      <c r="AC39" s="26">
        <v>-6.6</v>
      </c>
      <c r="AD39" s="26">
        <v>1.4</v>
      </c>
      <c r="AE39" s="26">
        <v>266.6</v>
      </c>
      <c r="AF39" s="21">
        <f t="shared" si="0"/>
        <v>-2.475618904726181</v>
      </c>
      <c r="AG39" s="21">
        <f t="shared" si="1"/>
        <v>0.5251312828207051</v>
      </c>
    </row>
    <row r="40" spans="1:33" ht="12.75">
      <c r="A40" s="58" t="s">
        <v>28</v>
      </c>
      <c r="B40" s="26">
        <v>1562.6</v>
      </c>
      <c r="C40" s="26">
        <v>1584</v>
      </c>
      <c r="D40" s="26">
        <v>1026.7</v>
      </c>
      <c r="E40" s="26">
        <v>71.3</v>
      </c>
      <c r="F40" s="26">
        <v>449.2</v>
      </c>
      <c r="G40" s="26">
        <v>484.5</v>
      </c>
      <c r="H40" s="26">
        <v>182.5</v>
      </c>
      <c r="I40" s="26">
        <v>101.5</v>
      </c>
      <c r="J40" s="26">
        <v>65.2</v>
      </c>
      <c r="K40" s="26">
        <v>48.5</v>
      </c>
      <c r="L40" s="26" t="e">
        <v>#N/A</v>
      </c>
      <c r="M40" s="26" t="e">
        <v>#N/A</v>
      </c>
      <c r="N40" s="26" t="e">
        <v>#N/A</v>
      </c>
      <c r="O40" s="26" t="e">
        <v>#N/A</v>
      </c>
      <c r="P40" s="26">
        <v>92.8</v>
      </c>
      <c r="Q40" s="26">
        <v>375.3</v>
      </c>
      <c r="R40" s="26">
        <v>58.4</v>
      </c>
      <c r="S40" s="26">
        <v>51</v>
      </c>
      <c r="T40" s="29">
        <v>43532</v>
      </c>
      <c r="U40" s="26">
        <v>6.7</v>
      </c>
      <c r="V40" s="21">
        <v>15.58</v>
      </c>
      <c r="W40" s="26">
        <v>23.733333333333334</v>
      </c>
      <c r="X40" s="26">
        <v>17.3</v>
      </c>
      <c r="Y40" s="26">
        <v>39.6</v>
      </c>
      <c r="Z40" s="26">
        <v>1096.8</v>
      </c>
      <c r="AA40" s="21">
        <v>4.81</v>
      </c>
      <c r="AB40" s="26">
        <v>309.1</v>
      </c>
      <c r="AC40" s="26">
        <v>-6.5</v>
      </c>
      <c r="AD40" s="26">
        <v>1.6</v>
      </c>
      <c r="AE40" s="26">
        <v>268</v>
      </c>
      <c r="AF40" s="21">
        <f t="shared" si="0"/>
        <v>-2.425373134328358</v>
      </c>
      <c r="AG40" s="21">
        <f t="shared" si="1"/>
        <v>0.5970149253731344</v>
      </c>
    </row>
    <row r="41" spans="1:33" ht="12.75">
      <c r="A41" s="63" t="s">
        <v>29</v>
      </c>
      <c r="B41" s="64">
        <v>1546.5</v>
      </c>
      <c r="C41" s="64">
        <v>1588.9</v>
      </c>
      <c r="D41" s="64">
        <v>1041.1</v>
      </c>
      <c r="E41" s="64">
        <v>74</v>
      </c>
      <c r="F41" s="64">
        <v>455.5</v>
      </c>
      <c r="G41" s="64">
        <v>486</v>
      </c>
      <c r="H41" s="64">
        <v>189.1</v>
      </c>
      <c r="I41" s="64">
        <v>99.7</v>
      </c>
      <c r="J41" s="64">
        <v>63.4</v>
      </c>
      <c r="K41" s="64">
        <v>48</v>
      </c>
      <c r="L41" s="64" t="e">
        <v>#N/A</v>
      </c>
      <c r="M41" s="64" t="e">
        <v>#N/A</v>
      </c>
      <c r="N41" s="64" t="e">
        <v>#N/A</v>
      </c>
      <c r="O41" s="64" t="e">
        <v>#N/A</v>
      </c>
      <c r="P41" s="64">
        <v>104.1</v>
      </c>
      <c r="Q41" s="64">
        <v>367.1</v>
      </c>
      <c r="R41" s="64">
        <v>50.6</v>
      </c>
      <c r="S41" s="64">
        <v>51.9</v>
      </c>
      <c r="T41" s="65">
        <v>43146</v>
      </c>
      <c r="U41" s="64">
        <v>6.966666666666666</v>
      </c>
      <c r="V41" s="66">
        <v>16.76</v>
      </c>
      <c r="W41" s="64">
        <v>23.666666666666668</v>
      </c>
      <c r="X41" s="64">
        <v>17.233333333333334</v>
      </c>
      <c r="Y41" s="64">
        <v>39.4</v>
      </c>
      <c r="Z41" s="26">
        <v>1106.3</v>
      </c>
      <c r="AA41" s="66">
        <v>-5.28</v>
      </c>
      <c r="AB41" s="64">
        <v>304.7</v>
      </c>
      <c r="AC41" s="64">
        <v>-6.2</v>
      </c>
      <c r="AD41" s="64">
        <v>1.3</v>
      </c>
      <c r="AE41" s="64">
        <v>265.6</v>
      </c>
      <c r="AF41" s="66">
        <f t="shared" si="0"/>
        <v>-2.33433734939759</v>
      </c>
      <c r="AG41" s="66">
        <f t="shared" si="1"/>
        <v>0.48945783132530124</v>
      </c>
    </row>
    <row r="42" spans="1:33" ht="12.75">
      <c r="A42" s="58" t="s">
        <v>30</v>
      </c>
      <c r="B42" s="26">
        <v>1610.5</v>
      </c>
      <c r="C42" s="26">
        <v>1615.2</v>
      </c>
      <c r="D42" s="26">
        <v>1058.9</v>
      </c>
      <c r="E42" s="26">
        <v>77</v>
      </c>
      <c r="F42" s="26">
        <v>461.1</v>
      </c>
      <c r="G42" s="26">
        <v>493.6</v>
      </c>
      <c r="H42" s="26">
        <v>201.1</v>
      </c>
      <c r="I42" s="26">
        <v>102.5</v>
      </c>
      <c r="J42" s="26">
        <v>66.4</v>
      </c>
      <c r="K42" s="26">
        <v>48.8</v>
      </c>
      <c r="L42" s="26" t="e">
        <v>#N/A</v>
      </c>
      <c r="M42" s="26" t="e">
        <v>#N/A</v>
      </c>
      <c r="N42" s="26" t="e">
        <v>#N/A</v>
      </c>
      <c r="O42" s="26" t="e">
        <v>#N/A</v>
      </c>
      <c r="P42" s="26">
        <v>116</v>
      </c>
      <c r="Q42" s="26">
        <v>361</v>
      </c>
      <c r="R42" s="26">
        <v>49.7</v>
      </c>
      <c r="S42" s="26">
        <v>53.1</v>
      </c>
      <c r="T42" s="29">
        <v>43495</v>
      </c>
      <c r="U42" s="26">
        <v>6.4</v>
      </c>
      <c r="V42" s="21">
        <v>17.29</v>
      </c>
      <c r="W42" s="26">
        <v>23.566666666666666</v>
      </c>
      <c r="X42" s="26">
        <v>18.133333333333333</v>
      </c>
      <c r="Y42" s="26">
        <v>40.9</v>
      </c>
      <c r="Z42" s="26">
        <v>1186.1</v>
      </c>
      <c r="AA42" s="21">
        <v>9.76</v>
      </c>
      <c r="AB42" s="26">
        <v>306.2</v>
      </c>
      <c r="AC42" s="26">
        <v>-8.4</v>
      </c>
      <c r="AD42" s="26">
        <v>0.9</v>
      </c>
      <c r="AE42" s="26">
        <v>275.7</v>
      </c>
      <c r="AF42" s="21">
        <f t="shared" si="0"/>
        <v>-3.0467899891186074</v>
      </c>
      <c r="AG42" s="21">
        <f t="shared" si="1"/>
        <v>0.3264417845484222</v>
      </c>
    </row>
    <row r="43" spans="1:33" ht="12.75">
      <c r="A43" s="58" t="s">
        <v>31</v>
      </c>
      <c r="B43" s="26">
        <v>1658.8</v>
      </c>
      <c r="C43" s="26">
        <v>1657.6</v>
      </c>
      <c r="D43" s="26">
        <v>1075.9</v>
      </c>
      <c r="E43" s="26">
        <v>77.4</v>
      </c>
      <c r="F43" s="26">
        <v>466.1</v>
      </c>
      <c r="G43" s="26">
        <v>507.6</v>
      </c>
      <c r="H43" s="26">
        <v>219.7</v>
      </c>
      <c r="I43" s="26">
        <v>111.7</v>
      </c>
      <c r="J43" s="26">
        <v>69.8</v>
      </c>
      <c r="K43" s="26">
        <v>54.3</v>
      </c>
      <c r="L43" s="26" t="e">
        <v>#N/A</v>
      </c>
      <c r="M43" s="26" t="e">
        <v>#N/A</v>
      </c>
      <c r="N43" s="26" t="e">
        <v>#N/A</v>
      </c>
      <c r="O43" s="26" t="e">
        <v>#N/A</v>
      </c>
      <c r="P43" s="26">
        <v>127.2</v>
      </c>
      <c r="Q43" s="26">
        <v>366.4</v>
      </c>
      <c r="R43" s="26">
        <v>50.3</v>
      </c>
      <c r="S43" s="26">
        <v>56.1</v>
      </c>
      <c r="T43" s="29">
        <v>44595.333333333336</v>
      </c>
      <c r="U43" s="26">
        <v>5.566666666666667</v>
      </c>
      <c r="V43" s="21">
        <v>17.69</v>
      </c>
      <c r="W43" s="26">
        <v>23.8</v>
      </c>
      <c r="X43" s="26">
        <v>19.666666666666668</v>
      </c>
      <c r="Y43" s="26">
        <v>41.3</v>
      </c>
      <c r="Z43" s="26">
        <v>1178.1</v>
      </c>
      <c r="AA43" s="21">
        <v>1.51</v>
      </c>
      <c r="AB43" s="26">
        <v>308.7</v>
      </c>
      <c r="AC43" s="26">
        <v>2.7</v>
      </c>
      <c r="AD43" s="26">
        <v>0.7</v>
      </c>
      <c r="AE43" s="26">
        <v>285.1</v>
      </c>
      <c r="AF43" s="21">
        <f t="shared" si="0"/>
        <v>0.9470361276745002</v>
      </c>
      <c r="AG43" s="21">
        <f t="shared" si="1"/>
        <v>0.24552788495264816</v>
      </c>
    </row>
    <row r="44" spans="1:33" ht="12.75">
      <c r="A44" s="58" t="s">
        <v>32</v>
      </c>
      <c r="B44" s="26">
        <v>1723</v>
      </c>
      <c r="C44" s="26">
        <v>1717.3</v>
      </c>
      <c r="D44" s="26">
        <v>1131</v>
      </c>
      <c r="E44" s="26">
        <v>96.9</v>
      </c>
      <c r="F44" s="26">
        <v>474.4</v>
      </c>
      <c r="G44" s="26">
        <v>514.6</v>
      </c>
      <c r="H44" s="26">
        <v>236.1</v>
      </c>
      <c r="I44" s="26">
        <v>121.8</v>
      </c>
      <c r="J44" s="26">
        <v>73.8</v>
      </c>
      <c r="K44" s="26">
        <v>60.2</v>
      </c>
      <c r="L44" s="26" t="e">
        <v>#N/A</v>
      </c>
      <c r="M44" s="26" t="e">
        <v>#N/A</v>
      </c>
      <c r="N44" s="26" t="e">
        <v>#N/A</v>
      </c>
      <c r="O44" s="26" t="e">
        <v>#N/A</v>
      </c>
      <c r="P44" s="26">
        <v>134.2</v>
      </c>
      <c r="Q44" s="26">
        <v>359.6</v>
      </c>
      <c r="R44" s="26">
        <v>51.6</v>
      </c>
      <c r="S44" s="26">
        <v>69.3</v>
      </c>
      <c r="T44" s="29">
        <v>45895</v>
      </c>
      <c r="U44" s="26">
        <v>4.633333333333334</v>
      </c>
      <c r="V44" s="21">
        <v>19.45</v>
      </c>
      <c r="W44" s="26">
        <v>24.2</v>
      </c>
      <c r="X44" s="26">
        <v>21.23333333333333</v>
      </c>
      <c r="Y44" s="26">
        <v>42.2</v>
      </c>
      <c r="Z44" s="26">
        <v>1196.5</v>
      </c>
      <c r="AA44" s="21">
        <v>1.12</v>
      </c>
      <c r="AB44" s="26">
        <v>311.9</v>
      </c>
      <c r="AC44" s="26">
        <v>13.5</v>
      </c>
      <c r="AD44" s="26">
        <v>1.7</v>
      </c>
      <c r="AE44" s="26">
        <v>302.5</v>
      </c>
      <c r="AF44" s="21">
        <f t="shared" si="0"/>
        <v>4.462809917355372</v>
      </c>
      <c r="AG44" s="21">
        <f t="shared" si="1"/>
        <v>0.5619834710743801</v>
      </c>
    </row>
    <row r="45" spans="1:33" ht="12.75">
      <c r="A45" s="58" t="s">
        <v>33</v>
      </c>
      <c r="B45" s="26">
        <v>1753.9</v>
      </c>
      <c r="C45" s="26">
        <v>1699.3</v>
      </c>
      <c r="D45" s="26">
        <v>1097.6</v>
      </c>
      <c r="E45" s="26">
        <v>84.6</v>
      </c>
      <c r="F45" s="26">
        <v>464.4</v>
      </c>
      <c r="G45" s="26">
        <v>520.4</v>
      </c>
      <c r="H45" s="26">
        <v>231.3</v>
      </c>
      <c r="I45" s="26">
        <v>121.6</v>
      </c>
      <c r="J45" s="26">
        <v>75.7</v>
      </c>
      <c r="K45" s="26">
        <v>59.2</v>
      </c>
      <c r="L45" s="26" t="e">
        <v>#N/A</v>
      </c>
      <c r="M45" s="26" t="e">
        <v>#N/A</v>
      </c>
      <c r="N45" s="26" t="e">
        <v>#N/A</v>
      </c>
      <c r="O45" s="26" t="e">
        <v>#N/A</v>
      </c>
      <c r="P45" s="26">
        <v>128</v>
      </c>
      <c r="Q45" s="26">
        <v>382.5</v>
      </c>
      <c r="R45" s="26">
        <v>55.7</v>
      </c>
      <c r="S45" s="26">
        <v>69.5</v>
      </c>
      <c r="T45" s="29">
        <v>46644.333333333336</v>
      </c>
      <c r="U45" s="26">
        <v>4.233333333333333</v>
      </c>
      <c r="V45" s="21">
        <v>20.41</v>
      </c>
      <c r="W45" s="26">
        <v>24.7</v>
      </c>
      <c r="X45" s="26">
        <v>21.6</v>
      </c>
      <c r="Y45" s="26">
        <v>42.2</v>
      </c>
      <c r="Z45" s="26">
        <v>1210</v>
      </c>
      <c r="AA45" s="21">
        <v>11.19</v>
      </c>
      <c r="AB45" s="26">
        <v>322.4</v>
      </c>
      <c r="AC45" s="26">
        <v>14.1</v>
      </c>
      <c r="AD45" s="26">
        <v>1.7</v>
      </c>
      <c r="AE45" s="26">
        <v>313.9</v>
      </c>
      <c r="AF45" s="21">
        <f t="shared" si="0"/>
        <v>4.491876393755973</v>
      </c>
      <c r="AG45" s="21">
        <f t="shared" si="1"/>
        <v>0.541573749601784</v>
      </c>
    </row>
    <row r="46" spans="1:33" ht="12.75">
      <c r="A46" s="58" t="s">
        <v>34</v>
      </c>
      <c r="B46" s="26">
        <v>1773.5</v>
      </c>
      <c r="C46" s="26">
        <v>1746.9</v>
      </c>
      <c r="D46" s="26">
        <v>1122.8</v>
      </c>
      <c r="E46" s="26">
        <v>87.2</v>
      </c>
      <c r="F46" s="26">
        <v>476.2</v>
      </c>
      <c r="G46" s="26">
        <v>528.3</v>
      </c>
      <c r="H46" s="26">
        <v>222.7</v>
      </c>
      <c r="I46" s="26">
        <v>118.5</v>
      </c>
      <c r="J46" s="26">
        <v>75.9</v>
      </c>
      <c r="K46" s="26">
        <v>56.7</v>
      </c>
      <c r="L46" s="26" t="e">
        <v>#N/A</v>
      </c>
      <c r="M46" s="26" t="e">
        <v>#N/A</v>
      </c>
      <c r="N46" s="26" t="e">
        <v>#N/A</v>
      </c>
      <c r="O46" s="26" t="e">
        <v>#N/A</v>
      </c>
      <c r="P46" s="26">
        <v>121.1</v>
      </c>
      <c r="Q46" s="26">
        <v>421.9</v>
      </c>
      <c r="R46" s="26">
        <v>58.6</v>
      </c>
      <c r="S46" s="26">
        <v>69.5</v>
      </c>
      <c r="T46" s="29">
        <v>47518.333333333336</v>
      </c>
      <c r="U46" s="26">
        <v>3.5</v>
      </c>
      <c r="V46" s="21">
        <v>21.4</v>
      </c>
      <c r="W46" s="26">
        <v>25.7</v>
      </c>
      <c r="X46" s="26">
        <v>22</v>
      </c>
      <c r="Y46" s="26">
        <v>42.2</v>
      </c>
      <c r="Z46" s="26">
        <v>1207.9</v>
      </c>
      <c r="AA46" s="21">
        <v>-6.47</v>
      </c>
      <c r="AB46" s="26">
        <v>328.8</v>
      </c>
      <c r="AC46" s="26">
        <v>17.2</v>
      </c>
      <c r="AD46" s="26">
        <v>2.6</v>
      </c>
      <c r="AE46" s="26">
        <v>329.3</v>
      </c>
      <c r="AF46" s="21">
        <f t="shared" si="0"/>
        <v>5.223200728818706</v>
      </c>
      <c r="AG46" s="21">
        <f t="shared" si="1"/>
        <v>0.7895535985423625</v>
      </c>
    </row>
    <row r="47" spans="1:33" ht="12.75">
      <c r="A47" s="58" t="s">
        <v>35</v>
      </c>
      <c r="B47" s="26">
        <v>1803.7</v>
      </c>
      <c r="C47" s="26">
        <v>1755.7</v>
      </c>
      <c r="D47" s="26">
        <v>1091.4</v>
      </c>
      <c r="E47" s="26">
        <v>74.2</v>
      </c>
      <c r="F47" s="26">
        <v>470.8</v>
      </c>
      <c r="G47" s="26">
        <v>531.4</v>
      </c>
      <c r="H47" s="26">
        <v>212.3</v>
      </c>
      <c r="I47" s="26">
        <v>120.1</v>
      </c>
      <c r="J47" s="26">
        <v>78.5</v>
      </c>
      <c r="K47" s="26">
        <v>56.8</v>
      </c>
      <c r="L47" s="26" t="e">
        <v>#N/A</v>
      </c>
      <c r="M47" s="26" t="e">
        <v>#N/A</v>
      </c>
      <c r="N47" s="26" t="e">
        <v>#N/A</v>
      </c>
      <c r="O47" s="26" t="e">
        <v>#N/A</v>
      </c>
      <c r="P47" s="26">
        <v>104.8</v>
      </c>
      <c r="Q47" s="26">
        <v>480.1</v>
      </c>
      <c r="R47" s="26">
        <v>64.3</v>
      </c>
      <c r="S47" s="26">
        <v>67.1</v>
      </c>
      <c r="T47" s="29">
        <v>47826</v>
      </c>
      <c r="U47" s="26">
        <v>3.1</v>
      </c>
      <c r="V47" s="21">
        <v>20.96</v>
      </c>
      <c r="W47" s="26">
        <v>25.933333333333334</v>
      </c>
      <c r="X47" s="26">
        <v>22.1</v>
      </c>
      <c r="Y47" s="26">
        <v>42.2</v>
      </c>
      <c r="Z47" s="26">
        <v>1225.8</v>
      </c>
      <c r="AA47" s="21">
        <v>4.71</v>
      </c>
      <c r="AB47" s="26">
        <v>338.2</v>
      </c>
      <c r="AC47" s="26">
        <v>10</v>
      </c>
      <c r="AD47" s="26">
        <v>2.4</v>
      </c>
      <c r="AE47" s="26">
        <v>336.9</v>
      </c>
      <c r="AF47" s="21">
        <f t="shared" si="0"/>
        <v>2.9682398337785694</v>
      </c>
      <c r="AG47" s="21">
        <f t="shared" si="1"/>
        <v>0.7123775601068566</v>
      </c>
    </row>
    <row r="48" spans="1:33" ht="12.75">
      <c r="A48" s="58" t="s">
        <v>36</v>
      </c>
      <c r="B48" s="26">
        <v>1839.8</v>
      </c>
      <c r="C48" s="26">
        <v>1813.6</v>
      </c>
      <c r="D48" s="26">
        <v>1103.9</v>
      </c>
      <c r="E48" s="26">
        <v>72.6</v>
      </c>
      <c r="F48" s="26">
        <v>481.4</v>
      </c>
      <c r="G48" s="26">
        <v>536</v>
      </c>
      <c r="H48" s="26">
        <v>208.9</v>
      </c>
      <c r="I48" s="26">
        <v>121.4</v>
      </c>
      <c r="J48" s="26">
        <v>78</v>
      </c>
      <c r="K48" s="26">
        <v>58.1</v>
      </c>
      <c r="L48" s="26" t="e">
        <v>#N/A</v>
      </c>
      <c r="M48" s="26" t="e">
        <v>#N/A</v>
      </c>
      <c r="N48" s="26" t="e">
        <v>#N/A</v>
      </c>
      <c r="O48" s="26" t="e">
        <v>#N/A</v>
      </c>
      <c r="P48" s="26">
        <v>98.2</v>
      </c>
      <c r="Q48" s="26">
        <v>534.2</v>
      </c>
      <c r="R48" s="26">
        <v>65.9</v>
      </c>
      <c r="S48" s="26">
        <v>61.4</v>
      </c>
      <c r="T48" s="29">
        <v>47822.333333333336</v>
      </c>
      <c r="U48" s="26">
        <v>3.1666666666666665</v>
      </c>
      <c r="V48" s="21">
        <v>23.26</v>
      </c>
      <c r="W48" s="26">
        <v>25.933333333333334</v>
      </c>
      <c r="X48" s="26">
        <v>21.6</v>
      </c>
      <c r="Y48" s="26">
        <v>43.2</v>
      </c>
      <c r="Z48" s="26">
        <v>1235.8</v>
      </c>
      <c r="AA48" s="21">
        <v>-4.81</v>
      </c>
      <c r="AB48" s="26">
        <v>344.4</v>
      </c>
      <c r="AC48" s="26">
        <v>5.3</v>
      </c>
      <c r="AD48" s="26">
        <v>2.3</v>
      </c>
      <c r="AE48" s="26">
        <v>343.7</v>
      </c>
      <c r="AF48" s="21">
        <f t="shared" si="0"/>
        <v>1.5420424789060228</v>
      </c>
      <c r="AG48" s="21">
        <f t="shared" si="1"/>
        <v>0.669188245562991</v>
      </c>
    </row>
    <row r="49" spans="1:33" ht="12.75">
      <c r="A49" s="58" t="s">
        <v>37</v>
      </c>
      <c r="B49" s="26">
        <v>1843.3</v>
      </c>
      <c r="C49" s="26">
        <v>1840.7</v>
      </c>
      <c r="D49" s="26">
        <v>1110.5</v>
      </c>
      <c r="E49" s="26">
        <v>72.1</v>
      </c>
      <c r="F49" s="26">
        <v>486.7</v>
      </c>
      <c r="G49" s="26">
        <v>537.8</v>
      </c>
      <c r="H49" s="26">
        <v>206.9</v>
      </c>
      <c r="I49" s="26">
        <v>119</v>
      </c>
      <c r="J49" s="26">
        <v>75</v>
      </c>
      <c r="K49" s="26">
        <v>57.5</v>
      </c>
      <c r="L49" s="26" t="e">
        <v>#N/A</v>
      </c>
      <c r="M49" s="26" t="e">
        <v>#N/A</v>
      </c>
      <c r="N49" s="26" t="e">
        <v>#N/A</v>
      </c>
      <c r="O49" s="26" t="e">
        <v>#N/A</v>
      </c>
      <c r="P49" s="26">
        <v>99</v>
      </c>
      <c r="Q49" s="26">
        <v>563.7</v>
      </c>
      <c r="R49" s="26">
        <v>65.3</v>
      </c>
      <c r="S49" s="26">
        <v>59.7</v>
      </c>
      <c r="T49" s="29">
        <v>47991.333333333336</v>
      </c>
      <c r="U49" s="26">
        <v>3.3666666666666667</v>
      </c>
      <c r="V49" s="21">
        <v>23.77</v>
      </c>
      <c r="W49" s="26">
        <v>26.333333333333332</v>
      </c>
      <c r="X49" s="26">
        <v>21.73333333333333</v>
      </c>
      <c r="Y49" s="26">
        <v>43.2</v>
      </c>
      <c r="Z49" s="26">
        <v>1238.5</v>
      </c>
      <c r="AA49" s="21">
        <v>-5.19</v>
      </c>
      <c r="AB49" s="26">
        <v>347.1</v>
      </c>
      <c r="AC49" s="26">
        <v>5.9</v>
      </c>
      <c r="AD49" s="26">
        <v>2.7</v>
      </c>
      <c r="AE49" s="26">
        <v>348.1</v>
      </c>
      <c r="AF49" s="21">
        <f t="shared" si="0"/>
        <v>1.694915254237288</v>
      </c>
      <c r="AG49" s="21">
        <f t="shared" si="1"/>
        <v>0.7756391841424878</v>
      </c>
    </row>
    <row r="50" spans="1:33" ht="12.75">
      <c r="A50" s="58" t="s">
        <v>38</v>
      </c>
      <c r="B50" s="26">
        <v>1864.7</v>
      </c>
      <c r="C50" s="26">
        <v>1858.7</v>
      </c>
      <c r="D50" s="26">
        <v>1113.6</v>
      </c>
      <c r="E50" s="26">
        <v>72.8</v>
      </c>
      <c r="F50" s="26">
        <v>483.6</v>
      </c>
      <c r="G50" s="26">
        <v>545.4</v>
      </c>
      <c r="H50" s="26">
        <v>209.3</v>
      </c>
      <c r="I50" s="26">
        <v>119.4</v>
      </c>
      <c r="J50" s="26">
        <v>75.1</v>
      </c>
      <c r="K50" s="26">
        <v>57.8</v>
      </c>
      <c r="L50" s="26" t="e">
        <v>#N/A</v>
      </c>
      <c r="M50" s="26" t="e">
        <v>#N/A</v>
      </c>
      <c r="N50" s="26" t="e">
        <v>#N/A</v>
      </c>
      <c r="O50" s="26" t="e">
        <v>#N/A</v>
      </c>
      <c r="P50" s="26">
        <v>101.7</v>
      </c>
      <c r="Q50" s="26">
        <v>584.8</v>
      </c>
      <c r="R50" s="26">
        <v>68.5</v>
      </c>
      <c r="S50" s="26">
        <v>66.8</v>
      </c>
      <c r="T50" s="29">
        <v>48378.666666666664</v>
      </c>
      <c r="U50" s="26">
        <v>3.066666666666667</v>
      </c>
      <c r="V50" s="21">
        <v>24.37</v>
      </c>
      <c r="W50" s="26">
        <v>26.433333333333334</v>
      </c>
      <c r="X50" s="26">
        <v>22.233333333333334</v>
      </c>
      <c r="Y50" s="26">
        <v>43.3</v>
      </c>
      <c r="Z50" s="26">
        <v>1238.5</v>
      </c>
      <c r="AA50" s="21">
        <v>0.74</v>
      </c>
      <c r="AB50" s="26">
        <v>350.6</v>
      </c>
      <c r="AC50" s="26">
        <v>6.9</v>
      </c>
      <c r="AD50" s="26">
        <v>2.8</v>
      </c>
      <c r="AE50" s="26">
        <v>351.5</v>
      </c>
      <c r="AF50" s="21">
        <f t="shared" si="0"/>
        <v>1.9630156472261735</v>
      </c>
      <c r="AG50" s="21">
        <f t="shared" si="1"/>
        <v>0.7965860597439544</v>
      </c>
    </row>
    <row r="51" spans="1:33" ht="12.75">
      <c r="A51" s="58" t="s">
        <v>39</v>
      </c>
      <c r="B51" s="26">
        <v>1866.2</v>
      </c>
      <c r="C51" s="26">
        <v>1888.4</v>
      </c>
      <c r="D51" s="26">
        <v>1135.1</v>
      </c>
      <c r="E51" s="26">
        <v>74</v>
      </c>
      <c r="F51" s="26">
        <v>495.1</v>
      </c>
      <c r="G51" s="26">
        <v>552.7</v>
      </c>
      <c r="H51" s="26">
        <v>212.3</v>
      </c>
      <c r="I51" s="26">
        <v>120.9</v>
      </c>
      <c r="J51" s="26">
        <v>75.7</v>
      </c>
      <c r="K51" s="26">
        <v>58.7</v>
      </c>
      <c r="L51" s="26" t="e">
        <v>#N/A</v>
      </c>
      <c r="M51" s="26" t="e">
        <v>#N/A</v>
      </c>
      <c r="N51" s="26" t="e">
        <v>#N/A</v>
      </c>
      <c r="O51" s="26" t="e">
        <v>#N/A</v>
      </c>
      <c r="P51" s="26">
        <v>103.5</v>
      </c>
      <c r="Q51" s="26">
        <v>604.4</v>
      </c>
      <c r="R51" s="26">
        <v>61</v>
      </c>
      <c r="S51" s="26">
        <v>66.5</v>
      </c>
      <c r="T51" s="29">
        <v>48369.333333333336</v>
      </c>
      <c r="U51" s="26">
        <v>2.966666666666667</v>
      </c>
      <c r="V51" s="21">
        <v>24.96</v>
      </c>
      <c r="W51" s="26">
        <v>26.5</v>
      </c>
      <c r="X51" s="26">
        <v>21.9</v>
      </c>
      <c r="Y51" s="26">
        <v>43.5</v>
      </c>
      <c r="Z51" s="26">
        <v>1252</v>
      </c>
      <c r="AA51" s="21">
        <v>-6.07</v>
      </c>
      <c r="AB51" s="26">
        <v>349.9</v>
      </c>
      <c r="AC51" s="26">
        <v>3.4</v>
      </c>
      <c r="AD51" s="26">
        <v>2.3</v>
      </c>
      <c r="AE51" s="26">
        <v>352.4</v>
      </c>
      <c r="AF51" s="21">
        <f t="shared" si="0"/>
        <v>0.9648127128263337</v>
      </c>
      <c r="AG51" s="21">
        <f t="shared" si="1"/>
        <v>0.6526674233825198</v>
      </c>
    </row>
    <row r="52" spans="1:33" ht="12.75">
      <c r="A52" s="58" t="s">
        <v>40</v>
      </c>
      <c r="B52" s="26">
        <v>1878</v>
      </c>
      <c r="C52" s="26">
        <v>1869.6</v>
      </c>
      <c r="D52" s="26">
        <v>1140.4</v>
      </c>
      <c r="E52" s="26">
        <v>69.2</v>
      </c>
      <c r="F52" s="26">
        <v>503.1</v>
      </c>
      <c r="G52" s="26">
        <v>560.3</v>
      </c>
      <c r="H52" s="26">
        <v>199.1</v>
      </c>
      <c r="I52" s="26">
        <v>109.8</v>
      </c>
      <c r="J52" s="26">
        <v>76.3</v>
      </c>
      <c r="K52" s="26">
        <v>49.9</v>
      </c>
      <c r="L52" s="26" t="e">
        <v>#N/A</v>
      </c>
      <c r="M52" s="26" t="e">
        <v>#N/A</v>
      </c>
      <c r="N52" s="26" t="e">
        <v>#N/A</v>
      </c>
      <c r="O52" s="26" t="e">
        <v>#N/A</v>
      </c>
      <c r="P52" s="26">
        <v>102.4</v>
      </c>
      <c r="Q52" s="26">
        <v>610.5</v>
      </c>
      <c r="R52" s="26">
        <v>56.2</v>
      </c>
      <c r="S52" s="26">
        <v>70.5</v>
      </c>
      <c r="T52" s="29">
        <v>48590</v>
      </c>
      <c r="U52" s="26">
        <v>3.233333333333333</v>
      </c>
      <c r="V52" s="21">
        <v>24.54</v>
      </c>
      <c r="W52" s="26">
        <v>26.666666666666668</v>
      </c>
      <c r="X52" s="26">
        <v>22.566666666666663</v>
      </c>
      <c r="Y52" s="26">
        <v>43.3</v>
      </c>
      <c r="Z52" s="26">
        <v>1276.1</v>
      </c>
      <c r="AA52" s="21">
        <v>6.49</v>
      </c>
      <c r="AB52" s="26">
        <v>353.8</v>
      </c>
      <c r="AC52" s="26">
        <v>1.1</v>
      </c>
      <c r="AD52" s="26">
        <v>3.2</v>
      </c>
      <c r="AE52" s="26">
        <v>358.8</v>
      </c>
      <c r="AF52" s="21">
        <f t="shared" si="0"/>
        <v>0.306577480490524</v>
      </c>
      <c r="AG52" s="21">
        <f t="shared" si="1"/>
        <v>0.8918617614269788</v>
      </c>
    </row>
    <row r="53" spans="1:33" ht="12.75">
      <c r="A53" s="58" t="s">
        <v>41</v>
      </c>
      <c r="B53" s="26">
        <v>1940.2</v>
      </c>
      <c r="C53" s="26">
        <v>1931.2</v>
      </c>
      <c r="D53" s="26">
        <v>1180.5</v>
      </c>
      <c r="E53" s="26">
        <v>81.9</v>
      </c>
      <c r="F53" s="26">
        <v>509.7</v>
      </c>
      <c r="G53" s="26">
        <v>569.5</v>
      </c>
      <c r="H53" s="26">
        <v>214.4</v>
      </c>
      <c r="I53" s="26">
        <v>119.8</v>
      </c>
      <c r="J53" s="26">
        <v>79.2</v>
      </c>
      <c r="K53" s="26">
        <v>56.2</v>
      </c>
      <c r="L53" s="26" t="e">
        <v>#N/A</v>
      </c>
      <c r="M53" s="26" t="e">
        <v>#N/A</v>
      </c>
      <c r="N53" s="26" t="e">
        <v>#N/A</v>
      </c>
      <c r="O53" s="26" t="e">
        <v>#N/A</v>
      </c>
      <c r="P53" s="26">
        <v>108</v>
      </c>
      <c r="Q53" s="26">
        <v>620.8</v>
      </c>
      <c r="R53" s="26">
        <v>56.6</v>
      </c>
      <c r="S53" s="26">
        <v>76.7</v>
      </c>
      <c r="T53" s="29">
        <v>49696.666666666664</v>
      </c>
      <c r="U53" s="26">
        <v>2.8333333333333335</v>
      </c>
      <c r="V53" s="21">
        <v>26.57</v>
      </c>
      <c r="W53" s="26">
        <v>26.7</v>
      </c>
      <c r="X53" s="26">
        <v>24.166666666666668</v>
      </c>
      <c r="Y53" s="26">
        <v>44.1</v>
      </c>
      <c r="Z53" s="26">
        <v>1300.5</v>
      </c>
      <c r="AA53" s="21">
        <v>0.2</v>
      </c>
      <c r="AB53" s="26">
        <v>357.9</v>
      </c>
      <c r="AC53" s="26">
        <v>3.5</v>
      </c>
      <c r="AD53" s="26">
        <v>3.3</v>
      </c>
      <c r="AE53" s="26">
        <v>371.8</v>
      </c>
      <c r="AF53" s="21">
        <f t="shared" si="0"/>
        <v>0.9413663259817107</v>
      </c>
      <c r="AG53" s="21">
        <f t="shared" si="1"/>
        <v>0.8875739644970413</v>
      </c>
    </row>
    <row r="54" spans="1:33" ht="12.75">
      <c r="A54" s="58" t="s">
        <v>42</v>
      </c>
      <c r="B54" s="26">
        <v>1976</v>
      </c>
      <c r="C54" s="26">
        <v>1972.8</v>
      </c>
      <c r="D54" s="26">
        <v>1194.9</v>
      </c>
      <c r="E54" s="26">
        <v>85</v>
      </c>
      <c r="F54" s="26">
        <v>513.6</v>
      </c>
      <c r="G54" s="26">
        <v>574.4</v>
      </c>
      <c r="H54" s="26">
        <v>223</v>
      </c>
      <c r="I54" s="26">
        <v>126.4</v>
      </c>
      <c r="J54" s="26">
        <v>81.6</v>
      </c>
      <c r="K54" s="26">
        <v>60.2</v>
      </c>
      <c r="L54" s="26" t="e">
        <v>#N/A</v>
      </c>
      <c r="M54" s="26" t="e">
        <v>#N/A</v>
      </c>
      <c r="N54" s="26" t="e">
        <v>#N/A</v>
      </c>
      <c r="O54" s="26" t="e">
        <v>#N/A</v>
      </c>
      <c r="P54" s="26">
        <v>109.6</v>
      </c>
      <c r="Q54" s="26">
        <v>641.2</v>
      </c>
      <c r="R54" s="26">
        <v>55.6</v>
      </c>
      <c r="S54" s="26">
        <v>75</v>
      </c>
      <c r="T54" s="29">
        <v>50233.333333333336</v>
      </c>
      <c r="U54" s="26">
        <v>2.7</v>
      </c>
      <c r="V54" s="21">
        <v>25.29</v>
      </c>
      <c r="W54" s="26">
        <v>26.6</v>
      </c>
      <c r="X54" s="26">
        <v>24.633333333333336</v>
      </c>
      <c r="Y54" s="26">
        <v>44.3</v>
      </c>
      <c r="Z54" s="26">
        <v>1317.5</v>
      </c>
      <c r="AA54" s="21">
        <v>-1.16</v>
      </c>
      <c r="AB54" s="26">
        <v>361</v>
      </c>
      <c r="AC54" s="26">
        <v>4.3</v>
      </c>
      <c r="AD54" s="26">
        <v>2.8</v>
      </c>
      <c r="AE54" s="26">
        <v>378.9</v>
      </c>
      <c r="AF54" s="21">
        <f t="shared" si="0"/>
        <v>1.1348640802322512</v>
      </c>
      <c r="AG54" s="21">
        <f t="shared" si="1"/>
        <v>0.7389812615465823</v>
      </c>
    </row>
    <row r="55" spans="1:33" ht="12.75">
      <c r="A55" s="59" t="s">
        <v>43</v>
      </c>
      <c r="B55" s="60">
        <v>1992.2</v>
      </c>
      <c r="C55" s="60">
        <v>1989.1</v>
      </c>
      <c r="D55" s="60">
        <v>1202.5</v>
      </c>
      <c r="E55" s="60">
        <v>84.5</v>
      </c>
      <c r="F55" s="60">
        <v>516</v>
      </c>
      <c r="G55" s="60">
        <v>582.6</v>
      </c>
      <c r="H55" s="60">
        <v>224.1</v>
      </c>
      <c r="I55" s="60">
        <v>127.1</v>
      </c>
      <c r="J55" s="60">
        <v>83.2</v>
      </c>
      <c r="K55" s="60">
        <v>60.1</v>
      </c>
      <c r="L55" s="60" t="e">
        <v>#N/A</v>
      </c>
      <c r="M55" s="60" t="e">
        <v>#N/A</v>
      </c>
      <c r="N55" s="60" t="e">
        <v>#N/A</v>
      </c>
      <c r="O55" s="60" t="e">
        <v>#N/A</v>
      </c>
      <c r="P55" s="60">
        <v>110</v>
      </c>
      <c r="Q55" s="60">
        <v>655.9</v>
      </c>
      <c r="R55" s="60">
        <v>56</v>
      </c>
      <c r="S55" s="60">
        <v>78.8</v>
      </c>
      <c r="T55" s="61">
        <v>50353.666666666664</v>
      </c>
      <c r="U55" s="60">
        <v>2.566666666666667</v>
      </c>
      <c r="V55" s="62">
        <v>24.14</v>
      </c>
      <c r="W55" s="60">
        <v>26.733333333333334</v>
      </c>
      <c r="X55" s="60">
        <v>25</v>
      </c>
      <c r="Y55" s="60">
        <v>44.6</v>
      </c>
      <c r="Z55" s="26">
        <v>1336.3</v>
      </c>
      <c r="AA55" s="62">
        <v>-0.03</v>
      </c>
      <c r="AB55" s="60">
        <v>364.2</v>
      </c>
      <c r="AC55" s="60">
        <v>2.6</v>
      </c>
      <c r="AD55" s="60">
        <v>3.9</v>
      </c>
      <c r="AE55" s="60">
        <v>382.5</v>
      </c>
      <c r="AF55" s="62">
        <f t="shared" si="0"/>
        <v>0.6797385620915033</v>
      </c>
      <c r="AG55" s="62">
        <f t="shared" si="1"/>
        <v>1.019607843137255</v>
      </c>
    </row>
    <row r="56" spans="1:33" ht="12.75">
      <c r="A56" s="58" t="s">
        <v>44</v>
      </c>
      <c r="B56" s="26">
        <v>1979.5</v>
      </c>
      <c r="C56" s="26">
        <v>1984.1</v>
      </c>
      <c r="D56" s="26">
        <v>1199.8</v>
      </c>
      <c r="E56" s="26">
        <v>84</v>
      </c>
      <c r="F56" s="26">
        <v>512.4</v>
      </c>
      <c r="G56" s="26">
        <v>585.9</v>
      </c>
      <c r="H56" s="26">
        <v>224.3</v>
      </c>
      <c r="I56" s="26">
        <v>130.1</v>
      </c>
      <c r="J56" s="26">
        <v>83.6</v>
      </c>
      <c r="K56" s="26">
        <v>62.1</v>
      </c>
      <c r="L56" s="26" t="e">
        <v>#N/A</v>
      </c>
      <c r="M56" s="26" t="e">
        <v>#N/A</v>
      </c>
      <c r="N56" s="26" t="e">
        <v>#N/A</v>
      </c>
      <c r="O56" s="26" t="e">
        <v>#N/A</v>
      </c>
      <c r="P56" s="26">
        <v>105.8</v>
      </c>
      <c r="Q56" s="26">
        <v>647.6</v>
      </c>
      <c r="R56" s="26">
        <v>58.3</v>
      </c>
      <c r="S56" s="26">
        <v>78.5</v>
      </c>
      <c r="T56" s="29">
        <v>50293</v>
      </c>
      <c r="U56" s="26">
        <v>2.733333333333334</v>
      </c>
      <c r="V56" s="21">
        <v>23.35</v>
      </c>
      <c r="W56" s="26">
        <v>26.866666666666664</v>
      </c>
      <c r="X56" s="26">
        <v>25</v>
      </c>
      <c r="Y56" s="26">
        <v>44.8</v>
      </c>
      <c r="Z56" s="26">
        <v>1330.2</v>
      </c>
      <c r="AA56" s="21">
        <v>-1.53</v>
      </c>
      <c r="AB56" s="26">
        <v>366.1</v>
      </c>
      <c r="AC56" s="26">
        <v>3.4</v>
      </c>
      <c r="AD56" s="26">
        <v>3.4</v>
      </c>
      <c r="AE56" s="26">
        <v>381.7</v>
      </c>
      <c r="AF56" s="21">
        <f t="shared" si="0"/>
        <v>0.8907518993974326</v>
      </c>
      <c r="AG56" s="21">
        <f t="shared" si="1"/>
        <v>0.8907518993974326</v>
      </c>
    </row>
    <row r="57" spans="1:33" ht="12.75">
      <c r="A57" s="58" t="s">
        <v>45</v>
      </c>
      <c r="B57" s="26">
        <v>1947.8</v>
      </c>
      <c r="C57" s="26">
        <v>1972.8</v>
      </c>
      <c r="D57" s="26">
        <v>1191.8</v>
      </c>
      <c r="E57" s="26">
        <v>81.4</v>
      </c>
      <c r="F57" s="26">
        <v>512.1</v>
      </c>
      <c r="G57" s="26">
        <v>582.6</v>
      </c>
      <c r="H57" s="26">
        <v>221.9</v>
      </c>
      <c r="I57" s="26">
        <v>128.4</v>
      </c>
      <c r="J57" s="26">
        <v>85.1</v>
      </c>
      <c r="K57" s="26">
        <v>60.2</v>
      </c>
      <c r="L57" s="26" t="e">
        <v>#N/A</v>
      </c>
      <c r="M57" s="26" t="e">
        <v>#N/A</v>
      </c>
      <c r="N57" s="26" t="e">
        <v>#N/A</v>
      </c>
      <c r="O57" s="26" t="e">
        <v>#N/A</v>
      </c>
      <c r="P57" s="26">
        <v>104.9</v>
      </c>
      <c r="Q57" s="26">
        <v>645.4</v>
      </c>
      <c r="R57" s="26">
        <v>56.3</v>
      </c>
      <c r="S57" s="26">
        <v>74.6</v>
      </c>
      <c r="T57" s="29">
        <v>49852.666666666664</v>
      </c>
      <c r="U57" s="26">
        <v>3.7</v>
      </c>
      <c r="V57" s="21">
        <v>24.81</v>
      </c>
      <c r="W57" s="26">
        <v>26.933333333333334</v>
      </c>
      <c r="X57" s="26">
        <v>23.8</v>
      </c>
      <c r="Y57" s="26">
        <v>44.6</v>
      </c>
      <c r="Z57" s="26">
        <v>1325.9</v>
      </c>
      <c r="AA57" s="21">
        <v>-4.11</v>
      </c>
      <c r="AB57" s="26">
        <v>364.5</v>
      </c>
      <c r="AC57" s="26">
        <v>-3.2</v>
      </c>
      <c r="AD57" s="26">
        <v>3.6</v>
      </c>
      <c r="AE57" s="26">
        <v>376.6</v>
      </c>
      <c r="AF57" s="21">
        <f t="shared" si="0"/>
        <v>-0.8497079129049389</v>
      </c>
      <c r="AG57" s="21">
        <f t="shared" si="1"/>
        <v>0.9559214020180562</v>
      </c>
    </row>
    <row r="58" spans="1:33" ht="12.75">
      <c r="A58" s="58" t="s">
        <v>46</v>
      </c>
      <c r="B58" s="26">
        <v>1938.1</v>
      </c>
      <c r="C58" s="26">
        <v>1960.9</v>
      </c>
      <c r="D58" s="26">
        <v>1196.2</v>
      </c>
      <c r="E58" s="26">
        <v>78.9</v>
      </c>
      <c r="F58" s="26">
        <v>515.8</v>
      </c>
      <c r="G58" s="26">
        <v>589.3</v>
      </c>
      <c r="H58" s="26">
        <v>218.5</v>
      </c>
      <c r="I58" s="26">
        <v>124.7</v>
      </c>
      <c r="J58" s="26">
        <v>86</v>
      </c>
      <c r="K58" s="26">
        <v>57</v>
      </c>
      <c r="L58" s="26" t="e">
        <v>#N/A</v>
      </c>
      <c r="M58" s="26" t="e">
        <v>#N/A</v>
      </c>
      <c r="N58" s="26" t="e">
        <v>#N/A</v>
      </c>
      <c r="O58" s="26" t="e">
        <v>#N/A</v>
      </c>
      <c r="P58" s="26">
        <v>106</v>
      </c>
      <c r="Q58" s="26">
        <v>627.1</v>
      </c>
      <c r="R58" s="26">
        <v>53.8</v>
      </c>
      <c r="S58" s="26">
        <v>70.2</v>
      </c>
      <c r="T58" s="29">
        <v>49221</v>
      </c>
      <c r="U58" s="26">
        <v>5.266666666666667</v>
      </c>
      <c r="V58" s="21">
        <v>26.94</v>
      </c>
      <c r="W58" s="26">
        <v>26.933333333333334</v>
      </c>
      <c r="X58" s="26">
        <v>23.066666666666666</v>
      </c>
      <c r="Y58" s="26">
        <v>44.7</v>
      </c>
      <c r="Z58" s="26">
        <v>1330.3</v>
      </c>
      <c r="AA58" s="21">
        <v>0.53</v>
      </c>
      <c r="AB58" s="26">
        <v>363</v>
      </c>
      <c r="AC58" s="26">
        <v>-3.4</v>
      </c>
      <c r="AD58" s="26">
        <v>3.5</v>
      </c>
      <c r="AE58" s="26">
        <v>376</v>
      </c>
      <c r="AF58" s="21">
        <f t="shared" si="0"/>
        <v>-0.9042553191489361</v>
      </c>
      <c r="AG58" s="21">
        <f t="shared" si="1"/>
        <v>0.9308510638297872</v>
      </c>
    </row>
    <row r="59" spans="1:33" ht="12.75">
      <c r="A59" s="63" t="s">
        <v>47</v>
      </c>
      <c r="B59" s="64">
        <v>1941</v>
      </c>
      <c r="C59" s="64">
        <v>1968.9</v>
      </c>
      <c r="D59" s="64">
        <v>1211.3</v>
      </c>
      <c r="E59" s="64">
        <v>82.9</v>
      </c>
      <c r="F59" s="64">
        <v>514.1</v>
      </c>
      <c r="G59" s="64">
        <v>601.8</v>
      </c>
      <c r="H59" s="64">
        <v>222</v>
      </c>
      <c r="I59" s="64">
        <v>123.3</v>
      </c>
      <c r="J59" s="64">
        <v>86.6</v>
      </c>
      <c r="K59" s="64">
        <v>55.7</v>
      </c>
      <c r="L59" s="64" t="e">
        <v>#N/A</v>
      </c>
      <c r="M59" s="64" t="e">
        <v>#N/A</v>
      </c>
      <c r="N59" s="64" t="e">
        <v>#N/A</v>
      </c>
      <c r="O59" s="64" t="e">
        <v>#N/A</v>
      </c>
      <c r="P59" s="64">
        <v>112.9</v>
      </c>
      <c r="Q59" s="64">
        <v>606.1</v>
      </c>
      <c r="R59" s="64">
        <v>61.6</v>
      </c>
      <c r="S59" s="64">
        <v>76.5</v>
      </c>
      <c r="T59" s="65">
        <v>48894</v>
      </c>
      <c r="U59" s="64">
        <v>5.8</v>
      </c>
      <c r="V59" s="66">
        <v>29.21</v>
      </c>
      <c r="W59" s="64">
        <v>26.9</v>
      </c>
      <c r="X59" s="64">
        <v>23</v>
      </c>
      <c r="Y59" s="64">
        <v>45.1</v>
      </c>
      <c r="Z59" s="26">
        <v>1327.9</v>
      </c>
      <c r="AA59" s="66">
        <v>-1.01</v>
      </c>
      <c r="AB59" s="64">
        <v>360.8</v>
      </c>
      <c r="AC59" s="64">
        <v>-2</v>
      </c>
      <c r="AD59" s="64">
        <v>3.2</v>
      </c>
      <c r="AE59" s="64">
        <v>376.7</v>
      </c>
      <c r="AF59" s="66">
        <f t="shared" si="0"/>
        <v>-0.5309264666843642</v>
      </c>
      <c r="AG59" s="66">
        <f t="shared" si="1"/>
        <v>0.8494823466949828</v>
      </c>
    </row>
    <row r="60" spans="1:33" ht="12.75">
      <c r="A60" s="58" t="s">
        <v>48</v>
      </c>
      <c r="B60" s="26">
        <v>1962</v>
      </c>
      <c r="C60" s="26">
        <v>1987.6</v>
      </c>
      <c r="D60" s="26">
        <v>1227.3</v>
      </c>
      <c r="E60" s="26">
        <v>83.2</v>
      </c>
      <c r="F60" s="26">
        <v>520.7</v>
      </c>
      <c r="G60" s="26">
        <v>611.8</v>
      </c>
      <c r="H60" s="26">
        <v>231</v>
      </c>
      <c r="I60" s="26">
        <v>126.8</v>
      </c>
      <c r="J60" s="26">
        <v>86.4</v>
      </c>
      <c r="K60" s="26">
        <v>58.4</v>
      </c>
      <c r="L60" s="26" t="e">
        <v>#N/A</v>
      </c>
      <c r="M60" s="26" t="e">
        <v>#N/A</v>
      </c>
      <c r="N60" s="26" t="e">
        <v>#N/A</v>
      </c>
      <c r="O60" s="26" t="e">
        <v>#N/A</v>
      </c>
      <c r="P60" s="26">
        <v>119.8</v>
      </c>
      <c r="Q60" s="26">
        <v>591.2</v>
      </c>
      <c r="R60" s="26">
        <v>59.5</v>
      </c>
      <c r="S60" s="26">
        <v>72.1</v>
      </c>
      <c r="T60" s="29">
        <v>48699</v>
      </c>
      <c r="U60" s="26">
        <v>5.966666666666666</v>
      </c>
      <c r="V60" s="21">
        <v>32.31</v>
      </c>
      <c r="W60" s="26">
        <v>26.866666666666664</v>
      </c>
      <c r="X60" s="26">
        <v>23.1</v>
      </c>
      <c r="Y60" s="26">
        <v>45.9</v>
      </c>
      <c r="Z60" s="26">
        <v>1344.2</v>
      </c>
      <c r="AA60" s="21">
        <v>0.51</v>
      </c>
      <c r="AB60" s="26">
        <v>359</v>
      </c>
      <c r="AC60" s="26">
        <v>-1.4</v>
      </c>
      <c r="AD60" s="26">
        <v>3</v>
      </c>
      <c r="AE60" s="26">
        <v>381.5</v>
      </c>
      <c r="AF60" s="21">
        <f t="shared" si="0"/>
        <v>-0.36697247706422015</v>
      </c>
      <c r="AG60" s="21">
        <f t="shared" si="1"/>
        <v>0.7863695937090431</v>
      </c>
    </row>
    <row r="61" spans="1:33" ht="12.75">
      <c r="A61" s="58" t="s">
        <v>49</v>
      </c>
      <c r="B61" s="26">
        <v>2000.9</v>
      </c>
      <c r="C61" s="26">
        <v>2020</v>
      </c>
      <c r="D61" s="26">
        <v>1252.6</v>
      </c>
      <c r="E61" s="26">
        <v>88.6</v>
      </c>
      <c r="F61" s="26">
        <v>529.5</v>
      </c>
      <c r="G61" s="26">
        <v>617.9</v>
      </c>
      <c r="H61" s="26">
        <v>236.1</v>
      </c>
      <c r="I61" s="26">
        <v>126.4</v>
      </c>
      <c r="J61" s="26">
        <v>86</v>
      </c>
      <c r="K61" s="26">
        <v>58.2</v>
      </c>
      <c r="L61" s="26" t="e">
        <v>#N/A</v>
      </c>
      <c r="M61" s="26" t="e">
        <v>#N/A</v>
      </c>
      <c r="N61" s="26" t="e">
        <v>#N/A</v>
      </c>
      <c r="O61" s="26" t="e">
        <v>#N/A</v>
      </c>
      <c r="P61" s="26">
        <v>127.3</v>
      </c>
      <c r="Q61" s="26">
        <v>587.4</v>
      </c>
      <c r="R61" s="26">
        <v>62.3</v>
      </c>
      <c r="S61" s="26">
        <v>72.9</v>
      </c>
      <c r="T61" s="29">
        <v>49055</v>
      </c>
      <c r="U61" s="26">
        <v>5.333333333333333</v>
      </c>
      <c r="V61" s="21">
        <v>35.98</v>
      </c>
      <c r="W61" s="26">
        <v>26.766666666666666</v>
      </c>
      <c r="X61" s="26">
        <v>23.76666666666667</v>
      </c>
      <c r="Y61" s="26">
        <v>46.2</v>
      </c>
      <c r="Z61" s="26">
        <v>1373.6</v>
      </c>
      <c r="AA61" s="21">
        <v>1.39</v>
      </c>
      <c r="AB61" s="26">
        <v>358.3</v>
      </c>
      <c r="AC61" s="26">
        <v>0</v>
      </c>
      <c r="AD61" s="26">
        <v>3</v>
      </c>
      <c r="AE61" s="26">
        <v>390.1</v>
      </c>
      <c r="AF61" s="21">
        <f t="shared" si="0"/>
        <v>0</v>
      </c>
      <c r="AG61" s="21">
        <f t="shared" si="1"/>
        <v>0.7690335811330428</v>
      </c>
    </row>
    <row r="62" spans="1:33" ht="12.75">
      <c r="A62" s="58" t="s">
        <v>50</v>
      </c>
      <c r="B62" s="26">
        <v>2058.1</v>
      </c>
      <c r="C62" s="26">
        <v>2058.1</v>
      </c>
      <c r="D62" s="26">
        <v>1280.1</v>
      </c>
      <c r="E62" s="26">
        <v>96.9</v>
      </c>
      <c r="F62" s="26">
        <v>533.5</v>
      </c>
      <c r="G62" s="26">
        <v>627.4</v>
      </c>
      <c r="H62" s="26">
        <v>245.7</v>
      </c>
      <c r="I62" s="26">
        <v>128.6</v>
      </c>
      <c r="J62" s="26">
        <v>88.7</v>
      </c>
      <c r="K62" s="26">
        <v>58.7</v>
      </c>
      <c r="L62" s="26" t="e">
        <v>#N/A</v>
      </c>
      <c r="M62" s="26" t="e">
        <v>#N/A</v>
      </c>
      <c r="N62" s="26" t="e">
        <v>#N/A</v>
      </c>
      <c r="O62" s="26" t="e">
        <v>#N/A</v>
      </c>
      <c r="P62" s="26">
        <v>136.8</v>
      </c>
      <c r="Q62" s="26">
        <v>586.4</v>
      </c>
      <c r="R62" s="26">
        <v>64.6</v>
      </c>
      <c r="S62" s="26">
        <v>76.8</v>
      </c>
      <c r="T62" s="29">
        <v>49576</v>
      </c>
      <c r="U62" s="26">
        <v>4.733333333333333</v>
      </c>
      <c r="V62" s="21">
        <v>36.58</v>
      </c>
      <c r="W62" s="26">
        <v>26.8</v>
      </c>
      <c r="X62" s="26">
        <v>25</v>
      </c>
      <c r="Y62" s="26">
        <v>47.3</v>
      </c>
      <c r="Z62" s="26">
        <v>1392.7</v>
      </c>
      <c r="AA62" s="21">
        <v>3.82</v>
      </c>
      <c r="AB62" s="26">
        <v>360.9</v>
      </c>
      <c r="AC62" s="26">
        <v>3.5</v>
      </c>
      <c r="AD62" s="26">
        <v>3</v>
      </c>
      <c r="AE62" s="26">
        <v>403.1</v>
      </c>
      <c r="AF62" s="21">
        <f t="shared" si="0"/>
        <v>0.8682709005209625</v>
      </c>
      <c r="AG62" s="21">
        <f t="shared" si="1"/>
        <v>0.7442322004465393</v>
      </c>
    </row>
    <row r="63" spans="1:33" ht="12.75">
      <c r="A63" s="58" t="s">
        <v>51</v>
      </c>
      <c r="B63" s="26">
        <v>2091</v>
      </c>
      <c r="C63" s="26">
        <v>2084</v>
      </c>
      <c r="D63" s="26">
        <v>1304.3</v>
      </c>
      <c r="E63" s="26">
        <v>102.3</v>
      </c>
      <c r="F63" s="26">
        <v>542.7</v>
      </c>
      <c r="G63" s="26">
        <v>631</v>
      </c>
      <c r="H63" s="26">
        <v>256.2</v>
      </c>
      <c r="I63" s="26">
        <v>136.7</v>
      </c>
      <c r="J63" s="26">
        <v>90.9</v>
      </c>
      <c r="K63" s="26">
        <v>64</v>
      </c>
      <c r="L63" s="26" t="e">
        <v>#N/A</v>
      </c>
      <c r="M63" s="26" t="e">
        <v>#N/A</v>
      </c>
      <c r="N63" s="26" t="e">
        <v>#N/A</v>
      </c>
      <c r="O63" s="26" t="e">
        <v>#N/A</v>
      </c>
      <c r="P63" s="26">
        <v>138.8</v>
      </c>
      <c r="Q63" s="26">
        <v>579.9</v>
      </c>
      <c r="R63" s="26">
        <v>63.1</v>
      </c>
      <c r="S63" s="26">
        <v>81.3</v>
      </c>
      <c r="T63" s="29">
        <v>50400.333333333336</v>
      </c>
      <c r="U63" s="26">
        <v>4.4</v>
      </c>
      <c r="V63" s="21">
        <v>41.03</v>
      </c>
      <c r="W63" s="26">
        <v>26.766666666666666</v>
      </c>
      <c r="X63" s="26">
        <v>26.1</v>
      </c>
      <c r="Y63" s="26">
        <v>47.3</v>
      </c>
      <c r="Z63" s="26">
        <v>1423.3</v>
      </c>
      <c r="AA63" s="21">
        <v>1.37</v>
      </c>
      <c r="AB63" s="26">
        <v>364.7</v>
      </c>
      <c r="AC63" s="26">
        <v>6.7</v>
      </c>
      <c r="AD63" s="26">
        <v>3.2</v>
      </c>
      <c r="AE63" s="26">
        <v>411.4</v>
      </c>
      <c r="AF63" s="21">
        <f t="shared" si="0"/>
        <v>1.6285853184248906</v>
      </c>
      <c r="AG63" s="21">
        <f t="shared" si="1"/>
        <v>0.7778317938745747</v>
      </c>
    </row>
    <row r="64" spans="1:33" ht="12.75">
      <c r="A64" s="58" t="s">
        <v>52</v>
      </c>
      <c r="B64" s="26">
        <v>2118.9</v>
      </c>
      <c r="C64" s="26">
        <v>2114.6</v>
      </c>
      <c r="D64" s="26">
        <v>1320.3</v>
      </c>
      <c r="E64" s="26">
        <v>105.7</v>
      </c>
      <c r="F64" s="26">
        <v>546.8</v>
      </c>
      <c r="G64" s="26">
        <v>637.1</v>
      </c>
      <c r="H64" s="26">
        <v>261.9</v>
      </c>
      <c r="I64" s="26">
        <v>143.8</v>
      </c>
      <c r="J64" s="26">
        <v>93.9</v>
      </c>
      <c r="K64" s="26">
        <v>68</v>
      </c>
      <c r="L64" s="26" t="e">
        <v>#N/A</v>
      </c>
      <c r="M64" s="26" t="e">
        <v>#N/A</v>
      </c>
      <c r="N64" s="26" t="e">
        <v>#N/A</v>
      </c>
      <c r="O64" s="26" t="e">
        <v>#N/A</v>
      </c>
      <c r="P64" s="26">
        <v>135.8</v>
      </c>
      <c r="Q64" s="26">
        <v>584</v>
      </c>
      <c r="R64" s="26">
        <v>67.2</v>
      </c>
      <c r="S64" s="26">
        <v>82.8</v>
      </c>
      <c r="T64" s="29">
        <v>50947.666666666664</v>
      </c>
      <c r="U64" s="26">
        <v>4.1</v>
      </c>
      <c r="V64" s="21">
        <v>43.67</v>
      </c>
      <c r="W64" s="26">
        <v>26.8</v>
      </c>
      <c r="X64" s="26">
        <v>26.5</v>
      </c>
      <c r="Y64" s="26">
        <v>47.6</v>
      </c>
      <c r="Z64" s="26">
        <v>1451.1</v>
      </c>
      <c r="AA64" s="21">
        <v>-0.49</v>
      </c>
      <c r="AB64" s="26">
        <v>368.1</v>
      </c>
      <c r="AC64" s="26">
        <v>4.8</v>
      </c>
      <c r="AD64" s="26">
        <v>3.7</v>
      </c>
      <c r="AE64" s="26">
        <v>419.9</v>
      </c>
      <c r="AF64" s="21">
        <f t="shared" si="0"/>
        <v>1.1431293165039296</v>
      </c>
      <c r="AG64" s="21">
        <f t="shared" si="1"/>
        <v>0.881162181471779</v>
      </c>
    </row>
    <row r="65" spans="1:33" ht="12.75">
      <c r="A65" s="58" t="s">
        <v>53</v>
      </c>
      <c r="B65" s="26">
        <v>2130.1</v>
      </c>
      <c r="C65" s="26">
        <v>2118.8</v>
      </c>
      <c r="D65" s="26">
        <v>1336.7</v>
      </c>
      <c r="E65" s="26">
        <v>102.6</v>
      </c>
      <c r="F65" s="26">
        <v>558.2</v>
      </c>
      <c r="G65" s="26">
        <v>649.3</v>
      </c>
      <c r="H65" s="26">
        <v>262.2</v>
      </c>
      <c r="I65" s="26">
        <v>147.8</v>
      </c>
      <c r="J65" s="26">
        <v>96.2</v>
      </c>
      <c r="K65" s="26">
        <v>70</v>
      </c>
      <c r="L65" s="26" t="e">
        <v>#N/A</v>
      </c>
      <c r="M65" s="26" t="e">
        <v>#N/A</v>
      </c>
      <c r="N65" s="26" t="e">
        <v>#N/A</v>
      </c>
      <c r="O65" s="26" t="e">
        <v>#N/A</v>
      </c>
      <c r="P65" s="26">
        <v>130.1</v>
      </c>
      <c r="Q65" s="26">
        <v>571.3</v>
      </c>
      <c r="R65" s="26">
        <v>67.5</v>
      </c>
      <c r="S65" s="26">
        <v>85.9</v>
      </c>
      <c r="T65" s="29">
        <v>51514.666666666664</v>
      </c>
      <c r="U65" s="26">
        <v>4.233333333333333</v>
      </c>
      <c r="V65" s="21">
        <v>45.48</v>
      </c>
      <c r="W65" s="26">
        <v>26.866666666666664</v>
      </c>
      <c r="X65" s="26">
        <v>27.133333333333336</v>
      </c>
      <c r="Y65" s="26">
        <v>47.3</v>
      </c>
      <c r="Z65" s="26">
        <v>1468.1</v>
      </c>
      <c r="AA65" s="21">
        <v>1.3</v>
      </c>
      <c r="AB65" s="26">
        <v>372.8</v>
      </c>
      <c r="AC65" s="26">
        <v>7.7</v>
      </c>
      <c r="AD65" s="26">
        <v>3.8</v>
      </c>
      <c r="AE65" s="26">
        <v>426.4</v>
      </c>
      <c r="AF65" s="21">
        <f t="shared" si="0"/>
        <v>1.805816135084428</v>
      </c>
      <c r="AG65" s="21">
        <f t="shared" si="1"/>
        <v>0.8911819887429643</v>
      </c>
    </row>
    <row r="66" spans="1:33" ht="12.75">
      <c r="A66" s="58" t="s">
        <v>54</v>
      </c>
      <c r="B66" s="26">
        <v>2121</v>
      </c>
      <c r="C66" s="26">
        <v>2114.6</v>
      </c>
      <c r="D66" s="26">
        <v>1339.2</v>
      </c>
      <c r="E66" s="26">
        <v>97.8</v>
      </c>
      <c r="F66" s="26">
        <v>563.7</v>
      </c>
      <c r="G66" s="26">
        <v>656.3</v>
      </c>
      <c r="H66" s="26">
        <v>256.5</v>
      </c>
      <c r="I66" s="26">
        <v>144.9</v>
      </c>
      <c r="J66" s="26">
        <v>99.2</v>
      </c>
      <c r="K66" s="26">
        <v>66.5</v>
      </c>
      <c r="L66" s="26" t="e">
        <v>#N/A</v>
      </c>
      <c r="M66" s="26" t="e">
        <v>#N/A</v>
      </c>
      <c r="N66" s="26" t="e">
        <v>#N/A</v>
      </c>
      <c r="O66" s="26" t="e">
        <v>#N/A</v>
      </c>
      <c r="P66" s="26">
        <v>126.6</v>
      </c>
      <c r="Q66" s="26">
        <v>570.9</v>
      </c>
      <c r="R66" s="26">
        <v>70.7</v>
      </c>
      <c r="S66" s="26">
        <v>89.1</v>
      </c>
      <c r="T66" s="29">
        <v>52061.333333333336</v>
      </c>
      <c r="U66" s="26">
        <v>4.033333333333334</v>
      </c>
      <c r="V66" s="21">
        <v>48.48</v>
      </c>
      <c r="W66" s="26">
        <v>26.866666666666664</v>
      </c>
      <c r="X66" s="26">
        <v>27.266666666666666</v>
      </c>
      <c r="Y66" s="26">
        <v>46.8</v>
      </c>
      <c r="Z66" s="26">
        <v>1480.9</v>
      </c>
      <c r="AA66" s="21">
        <v>-0.97</v>
      </c>
      <c r="AB66" s="26">
        <v>376.8</v>
      </c>
      <c r="AC66" s="26">
        <v>8.5</v>
      </c>
      <c r="AD66" s="26">
        <v>4.2</v>
      </c>
      <c r="AE66" s="26">
        <v>428.8</v>
      </c>
      <c r="AF66" s="21">
        <f t="shared" si="0"/>
        <v>1.982276119402985</v>
      </c>
      <c r="AG66" s="21">
        <f t="shared" si="1"/>
        <v>0.9794776119402986</v>
      </c>
    </row>
    <row r="67" spans="1:33" ht="12.75">
      <c r="A67" s="58" t="s">
        <v>55</v>
      </c>
      <c r="B67" s="26">
        <v>2137.7</v>
      </c>
      <c r="C67" s="26">
        <v>2138</v>
      </c>
      <c r="D67" s="26">
        <v>1343.7</v>
      </c>
      <c r="E67" s="26">
        <v>98</v>
      </c>
      <c r="F67" s="26">
        <v>562.3</v>
      </c>
      <c r="G67" s="26">
        <v>664.2</v>
      </c>
      <c r="H67" s="26">
        <v>258.7</v>
      </c>
      <c r="I67" s="26">
        <v>147.3</v>
      </c>
      <c r="J67" s="26">
        <v>102.7</v>
      </c>
      <c r="K67" s="26">
        <v>66.8</v>
      </c>
      <c r="L67" s="26" t="e">
        <v>#N/A</v>
      </c>
      <c r="M67" s="26" t="e">
        <v>#N/A</v>
      </c>
      <c r="N67" s="26" t="e">
        <v>#N/A</v>
      </c>
      <c r="O67" s="26" t="e">
        <v>#N/A</v>
      </c>
      <c r="P67" s="26">
        <v>125.9</v>
      </c>
      <c r="Q67" s="26">
        <v>582.6</v>
      </c>
      <c r="R67" s="26">
        <v>75.5</v>
      </c>
      <c r="S67" s="26">
        <v>88.8</v>
      </c>
      <c r="T67" s="29">
        <v>52343.333333333336</v>
      </c>
      <c r="U67" s="26">
        <v>4.2</v>
      </c>
      <c r="V67" s="21">
        <v>46.97</v>
      </c>
      <c r="W67" s="26">
        <v>27.03333333333333</v>
      </c>
      <c r="X67" s="26">
        <v>27.133333333333336</v>
      </c>
      <c r="Y67" s="26">
        <v>46.9</v>
      </c>
      <c r="Z67" s="26">
        <v>1497.8</v>
      </c>
      <c r="AA67" s="21">
        <v>-1.25</v>
      </c>
      <c r="AB67" s="26">
        <v>379.6</v>
      </c>
      <c r="AC67" s="26">
        <v>6.6</v>
      </c>
      <c r="AD67" s="26">
        <v>4.4</v>
      </c>
      <c r="AE67" s="26">
        <v>434.7</v>
      </c>
      <c r="AF67" s="21">
        <f t="shared" si="0"/>
        <v>1.518288474810214</v>
      </c>
      <c r="AG67" s="21">
        <f t="shared" si="1"/>
        <v>1.0121923165401427</v>
      </c>
    </row>
    <row r="68" spans="1:33" ht="12.75">
      <c r="A68" s="58" t="s">
        <v>56</v>
      </c>
      <c r="B68" s="26">
        <v>2135.3</v>
      </c>
      <c r="C68" s="26">
        <v>2139.1</v>
      </c>
      <c r="D68" s="26">
        <v>1346.8</v>
      </c>
      <c r="E68" s="26">
        <v>96.1</v>
      </c>
      <c r="F68" s="26">
        <v>562.7</v>
      </c>
      <c r="G68" s="26">
        <v>672.5</v>
      </c>
      <c r="H68" s="26">
        <v>258.3</v>
      </c>
      <c r="I68" s="26">
        <v>148.5</v>
      </c>
      <c r="J68" s="26">
        <v>103.4</v>
      </c>
      <c r="K68" s="26">
        <v>67.4</v>
      </c>
      <c r="L68" s="26" t="e">
        <v>#N/A</v>
      </c>
      <c r="M68" s="26" t="e">
        <v>#N/A</v>
      </c>
      <c r="N68" s="26" t="e">
        <v>#N/A</v>
      </c>
      <c r="O68" s="26" t="e">
        <v>#N/A</v>
      </c>
      <c r="P68" s="26">
        <v>123.4</v>
      </c>
      <c r="Q68" s="26">
        <v>577.3</v>
      </c>
      <c r="R68" s="26">
        <v>78.1</v>
      </c>
      <c r="S68" s="26">
        <v>89.6</v>
      </c>
      <c r="T68" s="29">
        <v>52189</v>
      </c>
      <c r="U68" s="26">
        <v>4.133333333333334</v>
      </c>
      <c r="V68" s="21">
        <v>45.35</v>
      </c>
      <c r="W68" s="26">
        <v>27.333333333333332</v>
      </c>
      <c r="X68" s="26">
        <v>26.96666666666667</v>
      </c>
      <c r="Y68" s="26">
        <v>47</v>
      </c>
      <c r="Z68" s="26">
        <v>1504.1</v>
      </c>
      <c r="AA68" s="21">
        <v>-0.63</v>
      </c>
      <c r="AB68" s="26">
        <v>381.7</v>
      </c>
      <c r="AC68" s="26">
        <v>7.7</v>
      </c>
      <c r="AD68" s="26">
        <v>4.4</v>
      </c>
      <c r="AE68" s="26">
        <v>439.7</v>
      </c>
      <c r="AF68" s="21">
        <f t="shared" si="0"/>
        <v>1.7511939959062999</v>
      </c>
      <c r="AG68" s="21">
        <f t="shared" si="1"/>
        <v>1.0006822833750286</v>
      </c>
    </row>
    <row r="69" spans="1:33" ht="12.75">
      <c r="A69" s="58" t="s">
        <v>57</v>
      </c>
      <c r="B69" s="26">
        <v>2170.4</v>
      </c>
      <c r="C69" s="26">
        <v>2175.9</v>
      </c>
      <c r="D69" s="26">
        <v>1365.3</v>
      </c>
      <c r="E69" s="26">
        <v>99.3</v>
      </c>
      <c r="F69" s="26">
        <v>566.8</v>
      </c>
      <c r="G69" s="26">
        <v>682.2</v>
      </c>
      <c r="H69" s="26">
        <v>256.6</v>
      </c>
      <c r="I69" s="26">
        <v>148.2</v>
      </c>
      <c r="J69" s="26">
        <v>103.2</v>
      </c>
      <c r="K69" s="26">
        <v>67.2</v>
      </c>
      <c r="L69" s="26" t="e">
        <v>#N/A</v>
      </c>
      <c r="M69" s="26" t="e">
        <v>#N/A</v>
      </c>
      <c r="N69" s="26" t="e">
        <v>#N/A</v>
      </c>
      <c r="O69" s="26" t="e">
        <v>#N/A</v>
      </c>
      <c r="P69" s="26">
        <v>121.5</v>
      </c>
      <c r="Q69" s="26">
        <v>592.5</v>
      </c>
      <c r="R69" s="26">
        <v>81.6</v>
      </c>
      <c r="S69" s="26">
        <v>85.8</v>
      </c>
      <c r="T69" s="29">
        <v>52778</v>
      </c>
      <c r="U69" s="26">
        <v>4.133333333333333</v>
      </c>
      <c r="V69" s="21">
        <v>46.67</v>
      </c>
      <c r="W69" s="26">
        <v>27.53333333333333</v>
      </c>
      <c r="X69" s="26">
        <v>27.96666666666667</v>
      </c>
      <c r="Y69" s="26">
        <v>47.4</v>
      </c>
      <c r="Z69" s="26">
        <v>1526.5</v>
      </c>
      <c r="AA69" s="21">
        <v>-0.23</v>
      </c>
      <c r="AB69" s="26">
        <v>383.6</v>
      </c>
      <c r="AC69" s="26">
        <v>7.2</v>
      </c>
      <c r="AD69" s="26">
        <v>4.3</v>
      </c>
      <c r="AE69" s="26">
        <v>448.6</v>
      </c>
      <c r="AF69" s="21">
        <f t="shared" si="0"/>
        <v>1.6049933125278644</v>
      </c>
      <c r="AG69" s="21">
        <f t="shared" si="1"/>
        <v>0.9585376727596967</v>
      </c>
    </row>
    <row r="70" spans="1:33" ht="12.75">
      <c r="A70" s="58" t="s">
        <v>58</v>
      </c>
      <c r="B70" s="26">
        <v>2182.7</v>
      </c>
      <c r="C70" s="26">
        <v>2194.1</v>
      </c>
      <c r="D70" s="26">
        <v>1374.2</v>
      </c>
      <c r="E70" s="26">
        <v>101.3</v>
      </c>
      <c r="F70" s="26">
        <v>568.7</v>
      </c>
      <c r="G70" s="26">
        <v>686.2</v>
      </c>
      <c r="H70" s="26">
        <v>256.6</v>
      </c>
      <c r="I70" s="26">
        <v>149.2</v>
      </c>
      <c r="J70" s="26">
        <v>102.4</v>
      </c>
      <c r="K70" s="26">
        <v>68.4</v>
      </c>
      <c r="L70" s="26" t="e">
        <v>#N/A</v>
      </c>
      <c r="M70" s="26" t="e">
        <v>#N/A</v>
      </c>
      <c r="N70" s="26" t="e">
        <v>#N/A</v>
      </c>
      <c r="O70" s="26" t="e">
        <v>#N/A</v>
      </c>
      <c r="P70" s="26">
        <v>119.7</v>
      </c>
      <c r="Q70" s="26">
        <v>604</v>
      </c>
      <c r="R70" s="26">
        <v>86.9</v>
      </c>
      <c r="S70" s="26">
        <v>92.4</v>
      </c>
      <c r="T70" s="29">
        <v>52957.666666666664</v>
      </c>
      <c r="U70" s="26">
        <v>3.9333333333333336</v>
      </c>
      <c r="V70" s="21">
        <v>44.11</v>
      </c>
      <c r="W70" s="26">
        <v>27.8</v>
      </c>
      <c r="X70" s="26">
        <v>28.233333333333334</v>
      </c>
      <c r="Y70" s="26">
        <v>47.9</v>
      </c>
      <c r="Z70" s="26">
        <v>1527.5</v>
      </c>
      <c r="AA70" s="21">
        <v>-0.96</v>
      </c>
      <c r="AB70" s="26">
        <v>384.7</v>
      </c>
      <c r="AC70" s="26">
        <v>6</v>
      </c>
      <c r="AD70" s="26">
        <v>4.7</v>
      </c>
      <c r="AE70" s="26">
        <v>457.6</v>
      </c>
      <c r="AF70" s="21">
        <f t="shared" si="0"/>
        <v>1.3111888111888113</v>
      </c>
      <c r="AG70" s="21">
        <f t="shared" si="1"/>
        <v>1.027097902097902</v>
      </c>
    </row>
    <row r="71" spans="1:33" ht="12.75">
      <c r="A71" s="58" t="s">
        <v>59</v>
      </c>
      <c r="B71" s="26">
        <v>2177.7</v>
      </c>
      <c r="C71" s="26">
        <v>2186.1</v>
      </c>
      <c r="D71" s="26">
        <v>1376.5</v>
      </c>
      <c r="E71" s="26">
        <v>98.7</v>
      </c>
      <c r="F71" s="26">
        <v>571.4</v>
      </c>
      <c r="G71" s="26">
        <v>691.4</v>
      </c>
      <c r="H71" s="26">
        <v>254.2</v>
      </c>
      <c r="I71" s="26">
        <v>148.9</v>
      </c>
      <c r="J71" s="26">
        <v>102.3</v>
      </c>
      <c r="K71" s="26">
        <v>68.2</v>
      </c>
      <c r="L71" s="26" t="e">
        <v>#N/A</v>
      </c>
      <c r="M71" s="26" t="e">
        <v>#N/A</v>
      </c>
      <c r="N71" s="26" t="e">
        <v>#N/A</v>
      </c>
      <c r="O71" s="26" t="e">
        <v>#N/A</v>
      </c>
      <c r="P71" s="26">
        <v>116.8</v>
      </c>
      <c r="Q71" s="26">
        <v>600.6</v>
      </c>
      <c r="R71" s="26">
        <v>84.3</v>
      </c>
      <c r="S71" s="26">
        <v>93.2</v>
      </c>
      <c r="T71" s="29">
        <v>52996.666666666664</v>
      </c>
      <c r="U71" s="26">
        <v>4.1</v>
      </c>
      <c r="V71" s="21">
        <v>47.37</v>
      </c>
      <c r="W71" s="26">
        <v>28</v>
      </c>
      <c r="X71" s="26">
        <v>27.866666666666664</v>
      </c>
      <c r="Y71" s="26">
        <v>47.8</v>
      </c>
      <c r="Z71" s="26">
        <v>1538.6</v>
      </c>
      <c r="AA71" s="21">
        <v>0.55</v>
      </c>
      <c r="AB71" s="26">
        <v>386.2</v>
      </c>
      <c r="AC71" s="26">
        <v>4.3</v>
      </c>
      <c r="AD71" s="26">
        <v>4.2</v>
      </c>
      <c r="AE71" s="26">
        <v>459.6</v>
      </c>
      <c r="AF71" s="21">
        <f t="shared" si="0"/>
        <v>0.9355961705831157</v>
      </c>
      <c r="AG71" s="21">
        <f t="shared" si="1"/>
        <v>0.9138381201044387</v>
      </c>
    </row>
    <row r="72" spans="1:33" ht="12.75">
      <c r="A72" s="59" t="s">
        <v>60</v>
      </c>
      <c r="B72" s="60">
        <v>2198.9</v>
      </c>
      <c r="C72" s="60">
        <v>2203</v>
      </c>
      <c r="D72" s="60">
        <v>1387.7</v>
      </c>
      <c r="E72" s="60">
        <v>97.9</v>
      </c>
      <c r="F72" s="60">
        <v>579.9</v>
      </c>
      <c r="G72" s="60">
        <v>695.6</v>
      </c>
      <c r="H72" s="60">
        <v>256.6</v>
      </c>
      <c r="I72" s="60">
        <v>151.9</v>
      </c>
      <c r="J72" s="60">
        <v>102.2</v>
      </c>
      <c r="K72" s="60">
        <v>70.5</v>
      </c>
      <c r="L72" s="60" t="e">
        <v>#N/A</v>
      </c>
      <c r="M72" s="60" t="e">
        <v>#N/A</v>
      </c>
      <c r="N72" s="60" t="e">
        <v>#N/A</v>
      </c>
      <c r="O72" s="60" t="e">
        <v>#N/A</v>
      </c>
      <c r="P72" s="60">
        <v>115.3</v>
      </c>
      <c r="Q72" s="60">
        <v>605.5</v>
      </c>
      <c r="R72" s="60">
        <v>81.9</v>
      </c>
      <c r="S72" s="60">
        <v>91.3</v>
      </c>
      <c r="T72" s="61">
        <v>52900.333333333336</v>
      </c>
      <c r="U72" s="60">
        <v>4.233333333333333</v>
      </c>
      <c r="V72" s="62">
        <v>42.42</v>
      </c>
      <c r="W72" s="60">
        <v>28.266666666666666</v>
      </c>
      <c r="X72" s="60">
        <v>28</v>
      </c>
      <c r="Y72" s="60">
        <v>48.5</v>
      </c>
      <c r="Z72" s="26">
        <v>1548.7</v>
      </c>
      <c r="AA72" s="62">
        <v>0.79</v>
      </c>
      <c r="AB72" s="60">
        <v>388.5</v>
      </c>
      <c r="AC72" s="60">
        <v>4.3</v>
      </c>
      <c r="AD72" s="60">
        <v>4</v>
      </c>
      <c r="AE72" s="60">
        <v>466.8</v>
      </c>
      <c r="AF72" s="62">
        <f t="shared" si="0"/>
        <v>0.9211653813196229</v>
      </c>
      <c r="AG72" s="62">
        <f t="shared" si="1"/>
        <v>0.8568980291345331</v>
      </c>
    </row>
    <row r="73" spans="1:33" ht="12.75">
      <c r="A73" s="58" t="s">
        <v>61</v>
      </c>
      <c r="B73" s="26">
        <v>2176</v>
      </c>
      <c r="C73" s="26">
        <v>2202.7</v>
      </c>
      <c r="D73" s="26">
        <v>1388.8</v>
      </c>
      <c r="E73" s="26">
        <v>96.7</v>
      </c>
      <c r="F73" s="26">
        <v>577.1</v>
      </c>
      <c r="G73" s="26">
        <v>704.2</v>
      </c>
      <c r="H73" s="26">
        <v>251.8</v>
      </c>
      <c r="I73" s="26">
        <v>147.9</v>
      </c>
      <c r="J73" s="26">
        <v>101.4</v>
      </c>
      <c r="K73" s="26">
        <v>67.8</v>
      </c>
      <c r="L73" s="26" t="e">
        <v>#N/A</v>
      </c>
      <c r="M73" s="26" t="e">
        <v>#N/A</v>
      </c>
      <c r="N73" s="26" t="e">
        <v>#N/A</v>
      </c>
      <c r="O73" s="26" t="e">
        <v>#N/A</v>
      </c>
      <c r="P73" s="26">
        <v>115.1</v>
      </c>
      <c r="Q73" s="26">
        <v>616.6</v>
      </c>
      <c r="R73" s="26">
        <v>79.3</v>
      </c>
      <c r="S73" s="26">
        <v>91.5</v>
      </c>
      <c r="T73" s="29">
        <v>52484</v>
      </c>
      <c r="U73" s="26">
        <v>4.933333333333334</v>
      </c>
      <c r="V73" s="21">
        <v>39.99</v>
      </c>
      <c r="W73" s="26">
        <v>28.4</v>
      </c>
      <c r="X73" s="26">
        <v>26.8</v>
      </c>
      <c r="Y73" s="26">
        <v>48.6</v>
      </c>
      <c r="Z73" s="26">
        <v>1543.1</v>
      </c>
      <c r="AA73" s="21">
        <v>-4.21</v>
      </c>
      <c r="AB73" s="26">
        <v>386.7</v>
      </c>
      <c r="AC73" s="26">
        <v>-1.6</v>
      </c>
      <c r="AD73" s="26">
        <v>3.5</v>
      </c>
      <c r="AE73" s="26">
        <v>462</v>
      </c>
      <c r="AF73" s="21">
        <f t="shared" si="0"/>
        <v>-0.3463203463203463</v>
      </c>
      <c r="AG73" s="21">
        <f t="shared" si="1"/>
        <v>0.7575757575757576</v>
      </c>
    </row>
    <row r="74" spans="1:33" ht="12.75">
      <c r="A74" s="58" t="s">
        <v>62</v>
      </c>
      <c r="B74" s="26">
        <v>2117.4</v>
      </c>
      <c r="C74" s="26">
        <v>2146.7</v>
      </c>
      <c r="D74" s="26">
        <v>1370.1</v>
      </c>
      <c r="E74" s="26">
        <v>90.2</v>
      </c>
      <c r="F74" s="26">
        <v>570.1</v>
      </c>
      <c r="G74" s="26">
        <v>706.6</v>
      </c>
      <c r="H74" s="26">
        <v>236.1</v>
      </c>
      <c r="I74" s="26">
        <v>137.2</v>
      </c>
      <c r="J74" s="26">
        <v>99.1</v>
      </c>
      <c r="K74" s="26">
        <v>60.6</v>
      </c>
      <c r="L74" s="26" t="e">
        <v>#N/A</v>
      </c>
      <c r="M74" s="26" t="e">
        <v>#N/A</v>
      </c>
      <c r="N74" s="26" t="e">
        <v>#N/A</v>
      </c>
      <c r="O74" s="26" t="e">
        <v>#N/A</v>
      </c>
      <c r="P74" s="26">
        <v>110.5</v>
      </c>
      <c r="Q74" s="26">
        <v>609.6</v>
      </c>
      <c r="R74" s="26">
        <v>71.4</v>
      </c>
      <c r="S74" s="26">
        <v>92.6</v>
      </c>
      <c r="T74" s="29">
        <v>51528.666666666664</v>
      </c>
      <c r="U74" s="26">
        <v>6.3</v>
      </c>
      <c r="V74" s="21">
        <v>42.1</v>
      </c>
      <c r="W74" s="26">
        <v>28.73333333333333</v>
      </c>
      <c r="X74" s="26">
        <v>25.3</v>
      </c>
      <c r="Y74" s="26">
        <v>48</v>
      </c>
      <c r="Z74" s="26">
        <v>1524.7</v>
      </c>
      <c r="AA74" s="21">
        <v>-0.74</v>
      </c>
      <c r="AB74" s="26">
        <v>384.3</v>
      </c>
      <c r="AC74" s="26">
        <v>-3.3</v>
      </c>
      <c r="AD74" s="26">
        <v>2.6</v>
      </c>
      <c r="AE74" s="26">
        <v>454.6</v>
      </c>
      <c r="AF74" s="21">
        <f t="shared" si="0"/>
        <v>-0.7259128904531456</v>
      </c>
      <c r="AG74" s="21">
        <f t="shared" si="1"/>
        <v>0.5719313682358117</v>
      </c>
    </row>
    <row r="75" spans="1:33" ht="12.75">
      <c r="A75" s="63" t="s">
        <v>63</v>
      </c>
      <c r="B75" s="64">
        <v>2129.7</v>
      </c>
      <c r="C75" s="64">
        <v>2157.4</v>
      </c>
      <c r="D75" s="64">
        <v>1380.9</v>
      </c>
      <c r="E75" s="64">
        <v>88.7</v>
      </c>
      <c r="F75" s="64">
        <v>574.2</v>
      </c>
      <c r="G75" s="64">
        <v>718.5</v>
      </c>
      <c r="H75" s="64">
        <v>229.2</v>
      </c>
      <c r="I75" s="64">
        <v>131</v>
      </c>
      <c r="J75" s="64">
        <v>95.8</v>
      </c>
      <c r="K75" s="64">
        <v>57.5</v>
      </c>
      <c r="L75" s="64" t="e">
        <v>#N/A</v>
      </c>
      <c r="M75" s="64" t="e">
        <v>#N/A</v>
      </c>
      <c r="N75" s="64" t="e">
        <v>#N/A</v>
      </c>
      <c r="O75" s="64" t="e">
        <v>#N/A</v>
      </c>
      <c r="P75" s="64">
        <v>110.8</v>
      </c>
      <c r="Q75" s="64">
        <v>625</v>
      </c>
      <c r="R75" s="64">
        <v>71.7</v>
      </c>
      <c r="S75" s="64">
        <v>96.5</v>
      </c>
      <c r="T75" s="65">
        <v>50792.666666666664</v>
      </c>
      <c r="U75" s="64">
        <v>7.366666666666667</v>
      </c>
      <c r="V75" s="66">
        <v>45.24</v>
      </c>
      <c r="W75" s="64">
        <v>28.9</v>
      </c>
      <c r="X75" s="64">
        <v>24.866666666666664</v>
      </c>
      <c r="Y75" s="64">
        <v>48.9</v>
      </c>
      <c r="Z75" s="26">
        <v>1534.1</v>
      </c>
      <c r="AA75" s="66">
        <v>0.23</v>
      </c>
      <c r="AB75" s="64">
        <v>382.4</v>
      </c>
      <c r="AC75" s="64">
        <v>-8.4</v>
      </c>
      <c r="AD75" s="64">
        <v>2.5</v>
      </c>
      <c r="AE75" s="64">
        <v>458.9</v>
      </c>
      <c r="AF75" s="66">
        <f t="shared" si="0"/>
        <v>-1.8304641534103292</v>
      </c>
      <c r="AG75" s="66">
        <f t="shared" si="1"/>
        <v>0.5447809980387884</v>
      </c>
    </row>
    <row r="76" spans="1:33" ht="12.75">
      <c r="A76" s="58" t="s">
        <v>64</v>
      </c>
      <c r="B76" s="26">
        <v>2177.5</v>
      </c>
      <c r="C76" s="26">
        <v>2186.7</v>
      </c>
      <c r="D76" s="26">
        <v>1402.3</v>
      </c>
      <c r="E76" s="26">
        <v>90.4</v>
      </c>
      <c r="F76" s="26">
        <v>583.8</v>
      </c>
      <c r="G76" s="26">
        <v>727.9</v>
      </c>
      <c r="H76" s="26">
        <v>232.4</v>
      </c>
      <c r="I76" s="26">
        <v>129</v>
      </c>
      <c r="J76" s="26">
        <v>93.6</v>
      </c>
      <c r="K76" s="26">
        <v>56.9</v>
      </c>
      <c r="L76" s="26" t="e">
        <v>#N/A</v>
      </c>
      <c r="M76" s="26" t="e">
        <v>#N/A</v>
      </c>
      <c r="N76" s="26" t="e">
        <v>#N/A</v>
      </c>
      <c r="O76" s="26" t="e">
        <v>#N/A</v>
      </c>
      <c r="P76" s="26">
        <v>118.9</v>
      </c>
      <c r="Q76" s="26">
        <v>628.4</v>
      </c>
      <c r="R76" s="26">
        <v>72</v>
      </c>
      <c r="S76" s="26">
        <v>95.5</v>
      </c>
      <c r="T76" s="29">
        <v>51126.333333333336</v>
      </c>
      <c r="U76" s="26">
        <v>7.333333333333333</v>
      </c>
      <c r="V76" s="21">
        <v>50.06</v>
      </c>
      <c r="W76" s="26">
        <v>28.9</v>
      </c>
      <c r="X76" s="26">
        <v>26.2</v>
      </c>
      <c r="Y76" s="26">
        <v>49.8</v>
      </c>
      <c r="Z76" s="26">
        <v>1568.1</v>
      </c>
      <c r="AA76" s="21">
        <v>3.44</v>
      </c>
      <c r="AB76" s="26">
        <v>383.7</v>
      </c>
      <c r="AC76" s="26">
        <v>-6.5</v>
      </c>
      <c r="AD76" s="26">
        <v>2.5</v>
      </c>
      <c r="AE76" s="26">
        <v>472.4</v>
      </c>
      <c r="AF76" s="21">
        <f t="shared" si="0"/>
        <v>-1.375952582557155</v>
      </c>
      <c r="AG76" s="21">
        <f t="shared" si="1"/>
        <v>0.5292125317527518</v>
      </c>
    </row>
    <row r="77" spans="1:33" ht="12.75">
      <c r="A77" s="58" t="s">
        <v>65</v>
      </c>
      <c r="B77" s="26">
        <v>2226.5</v>
      </c>
      <c r="C77" s="26">
        <v>2226.3</v>
      </c>
      <c r="D77" s="26">
        <v>1418.8</v>
      </c>
      <c r="E77" s="26">
        <v>93.7</v>
      </c>
      <c r="F77" s="26">
        <v>590.6</v>
      </c>
      <c r="G77" s="26">
        <v>731</v>
      </c>
      <c r="H77" s="26">
        <v>246.8</v>
      </c>
      <c r="I77" s="26">
        <v>133.8</v>
      </c>
      <c r="J77" s="26">
        <v>95.1</v>
      </c>
      <c r="K77" s="26">
        <v>59.9</v>
      </c>
      <c r="L77" s="26" t="e">
        <v>#N/A</v>
      </c>
      <c r="M77" s="26" t="e">
        <v>#N/A</v>
      </c>
      <c r="N77" s="26" t="e">
        <v>#N/A</v>
      </c>
      <c r="O77" s="26" t="e">
        <v>#N/A</v>
      </c>
      <c r="P77" s="26">
        <v>131.6</v>
      </c>
      <c r="Q77" s="26">
        <v>641.5</v>
      </c>
      <c r="R77" s="26">
        <v>71.9</v>
      </c>
      <c r="S77" s="26">
        <v>101.1</v>
      </c>
      <c r="T77" s="29">
        <v>51726</v>
      </c>
      <c r="U77" s="26">
        <v>6.366666666666667</v>
      </c>
      <c r="V77" s="21">
        <v>55.21</v>
      </c>
      <c r="W77" s="26">
        <v>28.96666666666667</v>
      </c>
      <c r="X77" s="26">
        <v>27.333333333333332</v>
      </c>
      <c r="Y77" s="26">
        <v>50.5</v>
      </c>
      <c r="Z77" s="26">
        <v>1588</v>
      </c>
      <c r="AA77" s="21">
        <v>1.77</v>
      </c>
      <c r="AB77" s="26">
        <v>386.6</v>
      </c>
      <c r="AC77" s="26">
        <v>-3.6</v>
      </c>
      <c r="AD77" s="26">
        <v>3.5</v>
      </c>
      <c r="AE77" s="26">
        <v>485.8</v>
      </c>
      <c r="AF77" s="21">
        <f t="shared" si="0"/>
        <v>-0.7410456978180321</v>
      </c>
      <c r="AG77" s="21">
        <f t="shared" si="1"/>
        <v>0.7204610951008645</v>
      </c>
    </row>
    <row r="78" spans="1:33" ht="12.75">
      <c r="A78" s="58" t="s">
        <v>66</v>
      </c>
      <c r="B78" s="26">
        <v>2273</v>
      </c>
      <c r="C78" s="26">
        <v>2275.1</v>
      </c>
      <c r="D78" s="26">
        <v>1445.2</v>
      </c>
      <c r="E78" s="26">
        <v>99.1</v>
      </c>
      <c r="F78" s="26">
        <v>597.4</v>
      </c>
      <c r="G78" s="26">
        <v>741.3</v>
      </c>
      <c r="H78" s="26">
        <v>262.2</v>
      </c>
      <c r="I78" s="26">
        <v>138.2</v>
      </c>
      <c r="J78" s="26">
        <v>94.8</v>
      </c>
      <c r="K78" s="26">
        <v>63.3</v>
      </c>
      <c r="L78" s="26">
        <v>2.2</v>
      </c>
      <c r="M78" s="26" t="e">
        <v>#N/A</v>
      </c>
      <c r="N78" s="26">
        <v>42.3</v>
      </c>
      <c r="O78" s="26">
        <v>26.4</v>
      </c>
      <c r="P78" s="26">
        <v>146.7</v>
      </c>
      <c r="Q78" s="26">
        <v>651.5</v>
      </c>
      <c r="R78" s="26">
        <v>69.1</v>
      </c>
      <c r="S78" s="26">
        <v>102.3</v>
      </c>
      <c r="T78" s="29">
        <v>52619.666666666664</v>
      </c>
      <c r="U78" s="26">
        <v>5.833333333333333</v>
      </c>
      <c r="V78" s="21">
        <v>55.44</v>
      </c>
      <c r="W78" s="26">
        <v>29</v>
      </c>
      <c r="X78" s="26">
        <v>28.566666666666666</v>
      </c>
      <c r="Y78" s="26">
        <v>50.7</v>
      </c>
      <c r="Z78" s="26">
        <v>1599.5</v>
      </c>
      <c r="AA78" s="21">
        <v>-0.02</v>
      </c>
      <c r="AB78" s="26">
        <v>388.9</v>
      </c>
      <c r="AC78" s="26">
        <v>3.7</v>
      </c>
      <c r="AD78" s="26">
        <v>3</v>
      </c>
      <c r="AE78" s="26">
        <v>496.1</v>
      </c>
      <c r="AF78" s="21">
        <f t="shared" si="0"/>
        <v>0.7458173755291272</v>
      </c>
      <c r="AG78" s="21">
        <f t="shared" si="1"/>
        <v>0.6047167909695625</v>
      </c>
    </row>
    <row r="79" spans="1:33" ht="12.75">
      <c r="A79" s="58" t="s">
        <v>67</v>
      </c>
      <c r="B79" s="26">
        <v>2332.4</v>
      </c>
      <c r="C79" s="26">
        <v>2314.9</v>
      </c>
      <c r="D79" s="26">
        <v>1468.2</v>
      </c>
      <c r="E79" s="26">
        <v>102.9</v>
      </c>
      <c r="F79" s="26">
        <v>602.3</v>
      </c>
      <c r="G79" s="26">
        <v>754.4</v>
      </c>
      <c r="H79" s="26">
        <v>270.6</v>
      </c>
      <c r="I79" s="26">
        <v>142.3</v>
      </c>
      <c r="J79" s="26">
        <v>97.7</v>
      </c>
      <c r="K79" s="26">
        <v>65.1</v>
      </c>
      <c r="L79" s="26">
        <v>2.2</v>
      </c>
      <c r="M79" s="26" t="e">
        <v>#N/A</v>
      </c>
      <c r="N79" s="26">
        <v>41.4</v>
      </c>
      <c r="O79" s="26">
        <v>29.2</v>
      </c>
      <c r="P79" s="26">
        <v>151.9</v>
      </c>
      <c r="Q79" s="26">
        <v>663.9</v>
      </c>
      <c r="R79" s="26">
        <v>70.6</v>
      </c>
      <c r="S79" s="26">
        <v>108</v>
      </c>
      <c r="T79" s="29">
        <v>53379.333333333336</v>
      </c>
      <c r="U79" s="26">
        <v>5.1</v>
      </c>
      <c r="V79" s="21">
        <v>58.47</v>
      </c>
      <c r="W79" s="26">
        <v>29.03333333333333</v>
      </c>
      <c r="X79" s="26">
        <v>29.933333333333337</v>
      </c>
      <c r="Y79" s="26">
        <v>51.4</v>
      </c>
      <c r="Z79" s="26">
        <v>1629.6</v>
      </c>
      <c r="AA79" s="21">
        <v>3.49</v>
      </c>
      <c r="AB79" s="26">
        <v>394.7</v>
      </c>
      <c r="AC79" s="26">
        <v>4.9</v>
      </c>
      <c r="AD79" s="26">
        <v>3.6</v>
      </c>
      <c r="AE79" s="26">
        <v>509.2</v>
      </c>
      <c r="AF79" s="21">
        <f t="shared" si="0"/>
        <v>0.9622937941869599</v>
      </c>
      <c r="AG79" s="21">
        <f t="shared" si="1"/>
        <v>0.7069913589945012</v>
      </c>
    </row>
    <row r="80" spans="1:33" ht="12.75">
      <c r="A80" s="58" t="s">
        <v>68</v>
      </c>
      <c r="B80" s="26">
        <v>2331.4</v>
      </c>
      <c r="C80" s="26">
        <v>2344.3</v>
      </c>
      <c r="D80" s="26">
        <v>1483.8</v>
      </c>
      <c r="E80" s="26">
        <v>104.9</v>
      </c>
      <c r="F80" s="26">
        <v>605.4</v>
      </c>
      <c r="G80" s="26">
        <v>764.8</v>
      </c>
      <c r="H80" s="26">
        <v>273.9</v>
      </c>
      <c r="I80" s="26">
        <v>146.9</v>
      </c>
      <c r="J80" s="26">
        <v>100.6</v>
      </c>
      <c r="K80" s="26">
        <v>67.3</v>
      </c>
      <c r="L80" s="26">
        <v>2.3</v>
      </c>
      <c r="M80" s="26" t="e">
        <v>#N/A</v>
      </c>
      <c r="N80" s="26">
        <v>41.6</v>
      </c>
      <c r="O80" s="26">
        <v>31.7</v>
      </c>
      <c r="P80" s="26">
        <v>149</v>
      </c>
      <c r="Q80" s="26">
        <v>668.1</v>
      </c>
      <c r="R80" s="26">
        <v>76.4</v>
      </c>
      <c r="S80" s="26">
        <v>109.4</v>
      </c>
      <c r="T80" s="29">
        <v>53380</v>
      </c>
      <c r="U80" s="26">
        <v>5.266666666666667</v>
      </c>
      <c r="V80" s="21">
        <v>56.88</v>
      </c>
      <c r="W80" s="26">
        <v>29.233333333333334</v>
      </c>
      <c r="X80" s="26">
        <v>28.73333333333333</v>
      </c>
      <c r="Y80" s="26">
        <v>51.5</v>
      </c>
      <c r="Z80" s="26">
        <v>1627</v>
      </c>
      <c r="AA80" s="21">
        <v>-5.19</v>
      </c>
      <c r="AB80" s="26">
        <v>395.2</v>
      </c>
      <c r="AC80" s="26">
        <v>2.5</v>
      </c>
      <c r="AD80" s="26">
        <v>4.2</v>
      </c>
      <c r="AE80" s="26">
        <v>510.2</v>
      </c>
      <c r="AF80" s="21">
        <f t="shared" si="0"/>
        <v>0.4900039200313603</v>
      </c>
      <c r="AG80" s="21">
        <f t="shared" si="1"/>
        <v>0.8232065856526853</v>
      </c>
    </row>
    <row r="81" spans="1:33" ht="12.75">
      <c r="A81" s="58" t="s">
        <v>69</v>
      </c>
      <c r="B81" s="26">
        <v>2339.1</v>
      </c>
      <c r="C81" s="26">
        <v>2335.5</v>
      </c>
      <c r="D81" s="26">
        <v>1485.6</v>
      </c>
      <c r="E81" s="26">
        <v>99.6</v>
      </c>
      <c r="F81" s="26">
        <v>609.5</v>
      </c>
      <c r="G81" s="26">
        <v>774.5</v>
      </c>
      <c r="H81" s="26">
        <v>270.2</v>
      </c>
      <c r="I81" s="26">
        <v>146.3</v>
      </c>
      <c r="J81" s="26">
        <v>99.8</v>
      </c>
      <c r="K81" s="26">
        <v>67.2</v>
      </c>
      <c r="L81" s="26">
        <v>2.5</v>
      </c>
      <c r="M81" s="26" t="e">
        <v>#N/A</v>
      </c>
      <c r="N81" s="26">
        <v>44.1</v>
      </c>
      <c r="O81" s="26">
        <v>28</v>
      </c>
      <c r="P81" s="26">
        <v>144.7</v>
      </c>
      <c r="Q81" s="26">
        <v>662.2</v>
      </c>
      <c r="R81" s="26">
        <v>73.5</v>
      </c>
      <c r="S81" s="26">
        <v>106.7</v>
      </c>
      <c r="T81" s="29">
        <v>53581.666666666664</v>
      </c>
      <c r="U81" s="26">
        <v>5.6</v>
      </c>
      <c r="V81" s="21">
        <v>59.89</v>
      </c>
      <c r="W81" s="26">
        <v>29.4</v>
      </c>
      <c r="X81" s="26">
        <v>28.866666666666664</v>
      </c>
      <c r="Y81" s="26">
        <v>51.4</v>
      </c>
      <c r="Z81" s="26">
        <v>1639.2</v>
      </c>
      <c r="AA81" s="21">
        <v>2.81</v>
      </c>
      <c r="AB81" s="26">
        <v>398.7</v>
      </c>
      <c r="AC81" s="26">
        <v>1.8</v>
      </c>
      <c r="AD81" s="26">
        <v>4.3</v>
      </c>
      <c r="AE81" s="26">
        <v>514.2</v>
      </c>
      <c r="AF81" s="21">
        <f t="shared" si="0"/>
        <v>0.35005834305717615</v>
      </c>
      <c r="AG81" s="21">
        <f t="shared" si="1"/>
        <v>0.8362504861921429</v>
      </c>
    </row>
    <row r="82" spans="1:33" ht="12.75">
      <c r="A82" s="58" t="s">
        <v>70</v>
      </c>
      <c r="B82" s="26">
        <v>2391</v>
      </c>
      <c r="C82" s="26">
        <v>2360.4</v>
      </c>
      <c r="D82" s="26">
        <v>1499.2</v>
      </c>
      <c r="E82" s="26">
        <v>103</v>
      </c>
      <c r="F82" s="26">
        <v>609.3</v>
      </c>
      <c r="G82" s="26">
        <v>784</v>
      </c>
      <c r="H82" s="26">
        <v>279.5</v>
      </c>
      <c r="I82" s="26">
        <v>151.7</v>
      </c>
      <c r="J82" s="26">
        <v>104</v>
      </c>
      <c r="K82" s="26">
        <v>69.5</v>
      </c>
      <c r="L82" s="26">
        <v>2.6</v>
      </c>
      <c r="M82" s="26" t="e">
        <v>#N/A</v>
      </c>
      <c r="N82" s="26">
        <v>45.1</v>
      </c>
      <c r="O82" s="26">
        <v>31.6</v>
      </c>
      <c r="P82" s="26">
        <v>148.8</v>
      </c>
      <c r="Q82" s="26">
        <v>648.8</v>
      </c>
      <c r="R82" s="26">
        <v>83.8</v>
      </c>
      <c r="S82" s="26">
        <v>110.5</v>
      </c>
      <c r="T82" s="29">
        <v>54295.333333333336</v>
      </c>
      <c r="U82" s="26">
        <v>5.133333333333334</v>
      </c>
      <c r="V82" s="21">
        <v>55.34</v>
      </c>
      <c r="W82" s="26">
        <v>29.4</v>
      </c>
      <c r="X82" s="26">
        <v>30.6</v>
      </c>
      <c r="Y82" s="26">
        <v>52.6</v>
      </c>
      <c r="Z82" s="26">
        <v>1657.7</v>
      </c>
      <c r="AA82" s="21">
        <v>4.63</v>
      </c>
      <c r="AB82" s="26">
        <v>407.4</v>
      </c>
      <c r="AC82" s="26">
        <v>11.6</v>
      </c>
      <c r="AD82" s="26">
        <v>4.2</v>
      </c>
      <c r="AE82" s="26">
        <v>527.9</v>
      </c>
      <c r="AF82" s="21">
        <f t="shared" si="0"/>
        <v>2.1973858685357075</v>
      </c>
      <c r="AG82" s="21">
        <f t="shared" si="1"/>
        <v>0.7956052282629287</v>
      </c>
    </row>
    <row r="83" spans="1:33" ht="12.75">
      <c r="A83" s="59" t="s">
        <v>71</v>
      </c>
      <c r="B83" s="60">
        <v>2379.2</v>
      </c>
      <c r="C83" s="60">
        <v>2382.7</v>
      </c>
      <c r="D83" s="60">
        <v>1518.1</v>
      </c>
      <c r="E83" s="60">
        <v>105.4</v>
      </c>
      <c r="F83" s="60">
        <v>616.6</v>
      </c>
      <c r="G83" s="60">
        <v>791.9</v>
      </c>
      <c r="H83" s="60">
        <v>273.9</v>
      </c>
      <c r="I83" s="60">
        <v>154.1</v>
      </c>
      <c r="J83" s="60">
        <v>105.2</v>
      </c>
      <c r="K83" s="60">
        <v>70.8</v>
      </c>
      <c r="L83" s="60">
        <v>2.8</v>
      </c>
      <c r="M83" s="60" t="e">
        <v>#N/A</v>
      </c>
      <c r="N83" s="60">
        <v>48.4</v>
      </c>
      <c r="O83" s="60">
        <v>30.2</v>
      </c>
      <c r="P83" s="60">
        <v>136.6</v>
      </c>
      <c r="Q83" s="60">
        <v>657.4</v>
      </c>
      <c r="R83" s="60">
        <v>87.3</v>
      </c>
      <c r="S83" s="60">
        <v>111.1</v>
      </c>
      <c r="T83" s="61">
        <v>54424</v>
      </c>
      <c r="U83" s="60">
        <v>5.233333333333333</v>
      </c>
      <c r="V83" s="62">
        <v>56.92</v>
      </c>
      <c r="W83" s="60">
        <v>29.566666666666666</v>
      </c>
      <c r="X83" s="60">
        <v>29.933333333333334</v>
      </c>
      <c r="Y83" s="60">
        <v>51.8</v>
      </c>
      <c r="Z83" s="26">
        <v>1666.5</v>
      </c>
      <c r="AA83" s="62">
        <v>-5.7</v>
      </c>
      <c r="AB83" s="60">
        <v>409.8</v>
      </c>
      <c r="AC83" s="60">
        <v>8.1</v>
      </c>
      <c r="AD83" s="60">
        <v>4.2</v>
      </c>
      <c r="AE83" s="60">
        <v>527.1</v>
      </c>
      <c r="AF83" s="62">
        <f t="shared" si="0"/>
        <v>1.5367103016505406</v>
      </c>
      <c r="AG83" s="62">
        <f t="shared" si="1"/>
        <v>0.796812749003984</v>
      </c>
    </row>
    <row r="84" spans="1:33" ht="12.75">
      <c r="A84" s="58" t="s">
        <v>72</v>
      </c>
      <c r="B84" s="26">
        <v>2383.6</v>
      </c>
      <c r="C84" s="26">
        <v>2380</v>
      </c>
      <c r="D84" s="26">
        <v>1512.1</v>
      </c>
      <c r="E84" s="26">
        <v>104.6</v>
      </c>
      <c r="F84" s="26">
        <v>612.3</v>
      </c>
      <c r="G84" s="26">
        <v>792.2</v>
      </c>
      <c r="H84" s="26">
        <v>266.7</v>
      </c>
      <c r="I84" s="26">
        <v>150.4</v>
      </c>
      <c r="J84" s="26">
        <v>105.4</v>
      </c>
      <c r="K84" s="26">
        <v>67.9</v>
      </c>
      <c r="L84" s="26">
        <v>2.8</v>
      </c>
      <c r="M84" s="26" t="e">
        <v>#N/A</v>
      </c>
      <c r="N84" s="26">
        <v>45.6</v>
      </c>
      <c r="O84" s="26">
        <v>30.2</v>
      </c>
      <c r="P84" s="26">
        <v>132.4</v>
      </c>
      <c r="Q84" s="26">
        <v>665.9</v>
      </c>
      <c r="R84" s="26">
        <v>89.3</v>
      </c>
      <c r="S84" s="26">
        <v>107.8</v>
      </c>
      <c r="T84" s="29">
        <v>54158.333333333336</v>
      </c>
      <c r="U84" s="26">
        <v>5.533333333333334</v>
      </c>
      <c r="V84" s="21">
        <v>53.52</v>
      </c>
      <c r="W84" s="26">
        <v>29.6</v>
      </c>
      <c r="X84" s="26">
        <v>29.433333333333334</v>
      </c>
      <c r="Y84" s="26">
        <v>52</v>
      </c>
      <c r="Z84" s="26">
        <v>1667.7</v>
      </c>
      <c r="AA84" s="21">
        <v>1.17</v>
      </c>
      <c r="AB84" s="26">
        <v>413.5</v>
      </c>
      <c r="AC84" s="26">
        <v>6.5</v>
      </c>
      <c r="AD84" s="26">
        <v>4.3</v>
      </c>
      <c r="AE84" s="26">
        <v>529.9</v>
      </c>
      <c r="AF84" s="21">
        <f t="shared" si="0"/>
        <v>1.2266465370824684</v>
      </c>
      <c r="AG84" s="21">
        <f t="shared" si="1"/>
        <v>0.8114738629930176</v>
      </c>
    </row>
    <row r="85" spans="1:33" ht="12.75">
      <c r="A85" s="58" t="s">
        <v>73</v>
      </c>
      <c r="B85" s="26">
        <v>2352.9</v>
      </c>
      <c r="C85" s="26">
        <v>2391.1</v>
      </c>
      <c r="D85" s="26">
        <v>1513.5</v>
      </c>
      <c r="E85" s="26">
        <v>101.8</v>
      </c>
      <c r="F85" s="26">
        <v>612.8</v>
      </c>
      <c r="G85" s="26">
        <v>800.1</v>
      </c>
      <c r="H85" s="26">
        <v>265.9</v>
      </c>
      <c r="I85" s="26">
        <v>149.9</v>
      </c>
      <c r="J85" s="26">
        <v>109.5</v>
      </c>
      <c r="K85" s="26">
        <v>65.8</v>
      </c>
      <c r="L85" s="26">
        <v>3</v>
      </c>
      <c r="M85" s="26" t="e">
        <v>#N/A</v>
      </c>
      <c r="N85" s="26">
        <v>44</v>
      </c>
      <c r="O85" s="26">
        <v>26.8</v>
      </c>
      <c r="P85" s="26">
        <v>132.2</v>
      </c>
      <c r="Q85" s="26">
        <v>673.1</v>
      </c>
      <c r="R85" s="26">
        <v>89.3</v>
      </c>
      <c r="S85" s="26">
        <v>102.7</v>
      </c>
      <c r="T85" s="29">
        <v>53801.333333333336</v>
      </c>
      <c r="U85" s="26">
        <v>6.266666666666666</v>
      </c>
      <c r="V85" s="21">
        <v>58.11</v>
      </c>
      <c r="W85" s="26">
        <v>29.8</v>
      </c>
      <c r="X85" s="26">
        <v>28.733333333333334</v>
      </c>
      <c r="Y85" s="26">
        <v>51.4</v>
      </c>
      <c r="Z85" s="26">
        <v>1667.2</v>
      </c>
      <c r="AA85" s="21">
        <v>-7.02</v>
      </c>
      <c r="AB85" s="26">
        <v>409.6</v>
      </c>
      <c r="AC85" s="26">
        <v>2.1</v>
      </c>
      <c r="AD85" s="26">
        <v>4.4</v>
      </c>
      <c r="AE85" s="26">
        <v>524.6</v>
      </c>
      <c r="AF85" s="21">
        <f t="shared" si="0"/>
        <v>0.4003049942813572</v>
      </c>
      <c r="AG85" s="21">
        <f t="shared" si="1"/>
        <v>0.8387342737323675</v>
      </c>
    </row>
    <row r="86" spans="1:33" ht="12.75">
      <c r="A86" s="63" t="s">
        <v>74</v>
      </c>
      <c r="B86" s="64">
        <v>2366.5</v>
      </c>
      <c r="C86" s="64">
        <v>2392.9</v>
      </c>
      <c r="D86" s="64">
        <v>1512.8</v>
      </c>
      <c r="E86" s="64">
        <v>95.8</v>
      </c>
      <c r="F86" s="64">
        <v>616.7</v>
      </c>
      <c r="G86" s="64">
        <v>807.8</v>
      </c>
      <c r="H86" s="64">
        <v>262.3</v>
      </c>
      <c r="I86" s="64">
        <v>146.4</v>
      </c>
      <c r="J86" s="64">
        <v>108.9</v>
      </c>
      <c r="K86" s="64">
        <v>63.5</v>
      </c>
      <c r="L86" s="64">
        <v>2.8</v>
      </c>
      <c r="M86" s="64" t="e">
        <v>#N/A</v>
      </c>
      <c r="N86" s="64">
        <v>41.3</v>
      </c>
      <c r="O86" s="64">
        <v>25.8</v>
      </c>
      <c r="P86" s="64">
        <v>132.8</v>
      </c>
      <c r="Q86" s="64">
        <v>680.4</v>
      </c>
      <c r="R86" s="64">
        <v>89.9</v>
      </c>
      <c r="S86" s="64">
        <v>102.2</v>
      </c>
      <c r="T86" s="65">
        <v>53474.666666666664</v>
      </c>
      <c r="U86" s="64">
        <v>6.8</v>
      </c>
      <c r="V86" s="66">
        <v>65.06</v>
      </c>
      <c r="W86" s="64">
        <v>29.8</v>
      </c>
      <c r="X86" s="64">
        <v>28.3</v>
      </c>
      <c r="Y86" s="64">
        <v>52.1</v>
      </c>
      <c r="Z86" s="26">
        <v>1680.6</v>
      </c>
      <c r="AA86" s="66">
        <v>1.95</v>
      </c>
      <c r="AB86" s="64">
        <v>407.7</v>
      </c>
      <c r="AC86" s="64">
        <v>2.4</v>
      </c>
      <c r="AD86" s="64">
        <v>4</v>
      </c>
      <c r="AE86" s="64">
        <v>528.9</v>
      </c>
      <c r="AF86" s="66">
        <f t="shared" si="0"/>
        <v>0.45377197958026094</v>
      </c>
      <c r="AG86" s="66">
        <f t="shared" si="1"/>
        <v>0.7562866326337683</v>
      </c>
    </row>
    <row r="87" spans="1:33" ht="12.75">
      <c r="A87" s="58" t="s">
        <v>75</v>
      </c>
      <c r="B87" s="26">
        <v>2410.8</v>
      </c>
      <c r="C87" s="26">
        <v>2418.3</v>
      </c>
      <c r="D87" s="26">
        <v>1535.2</v>
      </c>
      <c r="E87" s="26">
        <v>97.8</v>
      </c>
      <c r="F87" s="26">
        <v>623.2</v>
      </c>
      <c r="G87" s="26">
        <v>822.1</v>
      </c>
      <c r="H87" s="26">
        <v>266.1</v>
      </c>
      <c r="I87" s="26">
        <v>149.3</v>
      </c>
      <c r="J87" s="26">
        <v>107.1</v>
      </c>
      <c r="K87" s="26">
        <v>66.4</v>
      </c>
      <c r="L87" s="26">
        <v>3.1</v>
      </c>
      <c r="M87" s="26" t="e">
        <v>#N/A</v>
      </c>
      <c r="N87" s="26">
        <v>42.8</v>
      </c>
      <c r="O87" s="26">
        <v>26.9</v>
      </c>
      <c r="P87" s="26">
        <v>133.2</v>
      </c>
      <c r="Q87" s="26">
        <v>687.2</v>
      </c>
      <c r="R87" s="26">
        <v>85.7</v>
      </c>
      <c r="S87" s="26">
        <v>103.5</v>
      </c>
      <c r="T87" s="29">
        <v>53685</v>
      </c>
      <c r="U87" s="26">
        <v>7</v>
      </c>
      <c r="V87" s="21">
        <v>64.64</v>
      </c>
      <c r="W87" s="26">
        <v>29.8</v>
      </c>
      <c r="X87" s="26">
        <v>29.4</v>
      </c>
      <c r="Y87" s="26">
        <v>53.5</v>
      </c>
      <c r="Z87" s="26">
        <v>1705.4</v>
      </c>
      <c r="AA87" s="21">
        <v>3.19</v>
      </c>
      <c r="AB87" s="26">
        <v>409.3</v>
      </c>
      <c r="AC87" s="26">
        <v>0.6</v>
      </c>
      <c r="AD87" s="26">
        <v>4</v>
      </c>
      <c r="AE87" s="26">
        <v>539.9</v>
      </c>
      <c r="AF87" s="21">
        <f t="shared" si="0"/>
        <v>0.11113169105389886</v>
      </c>
      <c r="AG87" s="21">
        <f t="shared" si="1"/>
        <v>0.7408779403593259</v>
      </c>
    </row>
    <row r="88" spans="1:33" ht="12.75">
      <c r="A88" s="58" t="s">
        <v>76</v>
      </c>
      <c r="B88" s="26">
        <v>2450.4</v>
      </c>
      <c r="C88" s="26">
        <v>2437.7</v>
      </c>
      <c r="D88" s="26">
        <v>1542.9</v>
      </c>
      <c r="E88" s="26">
        <v>100.2</v>
      </c>
      <c r="F88" s="26">
        <v>623.7</v>
      </c>
      <c r="G88" s="26">
        <v>825.4</v>
      </c>
      <c r="H88" s="26">
        <v>272.6</v>
      </c>
      <c r="I88" s="26">
        <v>150.8</v>
      </c>
      <c r="J88" s="26">
        <v>107.1</v>
      </c>
      <c r="K88" s="26">
        <v>67.4</v>
      </c>
      <c r="L88" s="26">
        <v>3.2</v>
      </c>
      <c r="M88" s="26" t="e">
        <v>#N/A</v>
      </c>
      <c r="N88" s="26">
        <v>43</v>
      </c>
      <c r="O88" s="26">
        <v>28.1</v>
      </c>
      <c r="P88" s="26">
        <v>140.5</v>
      </c>
      <c r="Q88" s="26">
        <v>694</v>
      </c>
      <c r="R88" s="26">
        <v>89.2</v>
      </c>
      <c r="S88" s="26">
        <v>110.4</v>
      </c>
      <c r="T88" s="29">
        <v>54178</v>
      </c>
      <c r="U88" s="26">
        <v>6.766666666666667</v>
      </c>
      <c r="V88" s="21">
        <v>66.73</v>
      </c>
      <c r="W88" s="26">
        <v>29.933333333333334</v>
      </c>
      <c r="X88" s="26">
        <v>30.366666666666664</v>
      </c>
      <c r="Y88" s="26">
        <v>54.2</v>
      </c>
      <c r="Z88" s="26">
        <v>1729.4</v>
      </c>
      <c r="AA88" s="21">
        <v>3.39</v>
      </c>
      <c r="AB88" s="26">
        <v>414.6</v>
      </c>
      <c r="AC88" s="26">
        <v>2.4</v>
      </c>
      <c r="AD88" s="26">
        <v>4.5</v>
      </c>
      <c r="AE88" s="26">
        <v>550.3</v>
      </c>
      <c r="AF88" s="21">
        <f t="shared" si="0"/>
        <v>0.4361257495911321</v>
      </c>
      <c r="AG88" s="21">
        <f t="shared" si="1"/>
        <v>0.8177357804833727</v>
      </c>
    </row>
    <row r="89" spans="1:33" ht="12.75">
      <c r="A89" s="58" t="s">
        <v>77</v>
      </c>
      <c r="B89" s="26">
        <v>2500.4</v>
      </c>
      <c r="C89" s="26">
        <v>2493.2</v>
      </c>
      <c r="D89" s="26">
        <v>1574.2</v>
      </c>
      <c r="E89" s="26">
        <v>105.2</v>
      </c>
      <c r="F89" s="26">
        <v>632.5</v>
      </c>
      <c r="G89" s="26">
        <v>840.7</v>
      </c>
      <c r="H89" s="26">
        <v>281.6</v>
      </c>
      <c r="I89" s="26">
        <v>155.7</v>
      </c>
      <c r="J89" s="26">
        <v>106.6</v>
      </c>
      <c r="K89" s="26">
        <v>71.4</v>
      </c>
      <c r="L89" s="26">
        <v>3.3</v>
      </c>
      <c r="M89" s="26" t="e">
        <v>#N/A</v>
      </c>
      <c r="N89" s="26">
        <v>46.3</v>
      </c>
      <c r="O89" s="26">
        <v>31.6</v>
      </c>
      <c r="P89" s="26">
        <v>145.2</v>
      </c>
      <c r="Q89" s="26">
        <v>711.1</v>
      </c>
      <c r="R89" s="26">
        <v>90.8</v>
      </c>
      <c r="S89" s="26">
        <v>113</v>
      </c>
      <c r="T89" s="29">
        <v>54580.666666666664</v>
      </c>
      <c r="U89" s="26">
        <v>6.2</v>
      </c>
      <c r="V89" s="21">
        <v>71.55</v>
      </c>
      <c r="W89" s="26">
        <v>30</v>
      </c>
      <c r="X89" s="26">
        <v>31.433333333333334</v>
      </c>
      <c r="Y89" s="26">
        <v>54.8</v>
      </c>
      <c r="Z89" s="26">
        <v>1764.4</v>
      </c>
      <c r="AA89" s="21">
        <v>-0.82</v>
      </c>
      <c r="AB89" s="26">
        <v>419</v>
      </c>
      <c r="AC89" s="26">
        <v>4.5</v>
      </c>
      <c r="AD89" s="26">
        <v>4.6</v>
      </c>
      <c r="AE89" s="26">
        <v>563.4</v>
      </c>
      <c r="AF89" s="21">
        <f t="shared" si="0"/>
        <v>0.7987220447284344</v>
      </c>
      <c r="AG89" s="21">
        <f t="shared" si="1"/>
        <v>0.8164714235001775</v>
      </c>
    </row>
    <row r="90" spans="1:33" ht="12.75">
      <c r="A90" s="58" t="s">
        <v>78</v>
      </c>
      <c r="B90" s="26">
        <v>2544</v>
      </c>
      <c r="C90" s="26">
        <v>2522.5</v>
      </c>
      <c r="D90" s="26">
        <v>1590.6</v>
      </c>
      <c r="E90" s="26">
        <v>107.6</v>
      </c>
      <c r="F90" s="26">
        <v>638</v>
      </c>
      <c r="G90" s="26">
        <v>848.3</v>
      </c>
      <c r="H90" s="26">
        <v>287.5</v>
      </c>
      <c r="I90" s="26">
        <v>159.2</v>
      </c>
      <c r="J90" s="26">
        <v>108.5</v>
      </c>
      <c r="K90" s="26">
        <v>73.2</v>
      </c>
      <c r="L90" s="26">
        <v>3.5</v>
      </c>
      <c r="M90" s="26" t="e">
        <v>#N/A</v>
      </c>
      <c r="N90" s="26">
        <v>46.6</v>
      </c>
      <c r="O90" s="26">
        <v>32.7</v>
      </c>
      <c r="P90" s="26">
        <v>147.8</v>
      </c>
      <c r="Q90" s="26">
        <v>723.4</v>
      </c>
      <c r="R90" s="26">
        <v>90.1</v>
      </c>
      <c r="S90" s="26">
        <v>116.4</v>
      </c>
      <c r="T90" s="29">
        <v>54944.666666666664</v>
      </c>
      <c r="U90" s="26">
        <v>5.633333333333333</v>
      </c>
      <c r="V90" s="21">
        <v>69.55</v>
      </c>
      <c r="W90" s="26">
        <v>30.1</v>
      </c>
      <c r="X90" s="26">
        <v>31.9</v>
      </c>
      <c r="Y90" s="26">
        <v>55.8</v>
      </c>
      <c r="Z90" s="26">
        <v>1777.9</v>
      </c>
      <c r="AA90" s="21">
        <v>2.36</v>
      </c>
      <c r="AB90" s="26">
        <v>426.1</v>
      </c>
      <c r="AC90" s="26">
        <v>2.3</v>
      </c>
      <c r="AD90" s="26">
        <v>4.9</v>
      </c>
      <c r="AE90" s="26">
        <v>576.8</v>
      </c>
      <c r="AF90" s="21">
        <f t="shared" si="0"/>
        <v>0.39875173370319</v>
      </c>
      <c r="AG90" s="21">
        <f t="shared" si="1"/>
        <v>0.8495145631067963</v>
      </c>
    </row>
    <row r="91" spans="1:33" ht="12.75">
      <c r="A91" s="58" t="s">
        <v>79</v>
      </c>
      <c r="B91" s="26">
        <v>2571.5</v>
      </c>
      <c r="C91" s="26">
        <v>2564.6</v>
      </c>
      <c r="D91" s="26">
        <v>1609.9</v>
      </c>
      <c r="E91" s="26">
        <v>110.4</v>
      </c>
      <c r="F91" s="26">
        <v>641</v>
      </c>
      <c r="G91" s="26">
        <v>861.4</v>
      </c>
      <c r="H91" s="26">
        <v>296.3</v>
      </c>
      <c r="I91" s="26">
        <v>164</v>
      </c>
      <c r="J91" s="26">
        <v>112.5</v>
      </c>
      <c r="K91" s="26">
        <v>75.1</v>
      </c>
      <c r="L91" s="26">
        <v>3.4</v>
      </c>
      <c r="M91" s="26" t="e">
        <v>#N/A</v>
      </c>
      <c r="N91" s="26">
        <v>47</v>
      </c>
      <c r="O91" s="26">
        <v>34.1</v>
      </c>
      <c r="P91" s="26">
        <v>152.4</v>
      </c>
      <c r="Q91" s="26">
        <v>731.7</v>
      </c>
      <c r="R91" s="26">
        <v>96.1</v>
      </c>
      <c r="S91" s="26">
        <v>119</v>
      </c>
      <c r="T91" s="29">
        <v>55511.333333333336</v>
      </c>
      <c r="U91" s="26">
        <v>5.533333333333334</v>
      </c>
      <c r="V91" s="21">
        <v>54.75</v>
      </c>
      <c r="W91" s="26">
        <v>30.2</v>
      </c>
      <c r="X91" s="26">
        <v>32.166666666666664</v>
      </c>
      <c r="Y91" s="26">
        <v>55.6</v>
      </c>
      <c r="Z91" s="26">
        <v>1799.3</v>
      </c>
      <c r="AA91" s="21">
        <v>-2.2</v>
      </c>
      <c r="AB91" s="26">
        <v>430.5</v>
      </c>
      <c r="AC91" s="26">
        <v>2</v>
      </c>
      <c r="AD91" s="26">
        <v>5</v>
      </c>
      <c r="AE91" s="26">
        <v>583.9</v>
      </c>
      <c r="AF91" s="21">
        <f t="shared" si="0"/>
        <v>0.34252440486384655</v>
      </c>
      <c r="AG91" s="21">
        <f t="shared" si="1"/>
        <v>0.8563110121596165</v>
      </c>
    </row>
    <row r="92" spans="1:33" ht="12.75">
      <c r="A92" s="58" t="s">
        <v>80</v>
      </c>
      <c r="B92" s="26">
        <v>2596.8</v>
      </c>
      <c r="C92" s="26">
        <v>2586.2</v>
      </c>
      <c r="D92" s="26">
        <v>1622.9</v>
      </c>
      <c r="E92" s="26">
        <v>111.3</v>
      </c>
      <c r="F92" s="26">
        <v>645.9</v>
      </c>
      <c r="G92" s="26">
        <v>869</v>
      </c>
      <c r="H92" s="26">
        <v>298.8</v>
      </c>
      <c r="I92" s="26">
        <v>166.1</v>
      </c>
      <c r="J92" s="26">
        <v>115.5</v>
      </c>
      <c r="K92" s="26">
        <v>75.5</v>
      </c>
      <c r="L92" s="26">
        <v>3.3</v>
      </c>
      <c r="M92" s="26" t="e">
        <v>#N/A</v>
      </c>
      <c r="N92" s="26">
        <v>45.1</v>
      </c>
      <c r="O92" s="26">
        <v>35.7</v>
      </c>
      <c r="P92" s="26">
        <v>152.3</v>
      </c>
      <c r="Q92" s="26">
        <v>740.8</v>
      </c>
      <c r="R92" s="26">
        <v>95.9</v>
      </c>
      <c r="S92" s="26">
        <v>120.5</v>
      </c>
      <c r="T92" s="29">
        <v>55756.666666666664</v>
      </c>
      <c r="U92" s="26">
        <v>5.566666666666667</v>
      </c>
      <c r="V92" s="21">
        <v>56.27</v>
      </c>
      <c r="W92" s="26">
        <v>30.3</v>
      </c>
      <c r="X92" s="26">
        <v>32.56666666666667</v>
      </c>
      <c r="Y92" s="26">
        <v>56.3</v>
      </c>
      <c r="Z92" s="26">
        <v>1811.4</v>
      </c>
      <c r="AA92" s="21">
        <v>0.64</v>
      </c>
      <c r="AB92" s="26">
        <v>435.6</v>
      </c>
      <c r="AC92" s="26">
        <v>3</v>
      </c>
      <c r="AD92" s="26">
        <v>5.5</v>
      </c>
      <c r="AE92" s="26">
        <v>591</v>
      </c>
      <c r="AF92" s="21">
        <f t="shared" si="0"/>
        <v>0.5076142131979695</v>
      </c>
      <c r="AG92" s="21">
        <f t="shared" si="1"/>
        <v>0.9306260575296108</v>
      </c>
    </row>
    <row r="93" spans="1:33" ht="12.75">
      <c r="A93" s="58" t="s">
        <v>81</v>
      </c>
      <c r="B93" s="26">
        <v>2603.3</v>
      </c>
      <c r="C93" s="26">
        <v>2604.6</v>
      </c>
      <c r="D93" s="26">
        <v>1645.9</v>
      </c>
      <c r="E93" s="26">
        <v>116.5</v>
      </c>
      <c r="F93" s="26">
        <v>649.8</v>
      </c>
      <c r="G93" s="26">
        <v>880</v>
      </c>
      <c r="H93" s="26">
        <v>297.5</v>
      </c>
      <c r="I93" s="26">
        <v>165.1</v>
      </c>
      <c r="J93" s="26">
        <v>112.7</v>
      </c>
      <c r="K93" s="26">
        <v>75.9</v>
      </c>
      <c r="L93" s="26">
        <v>3.5</v>
      </c>
      <c r="M93" s="26" t="e">
        <v>#N/A</v>
      </c>
      <c r="N93" s="26">
        <v>43.8</v>
      </c>
      <c r="O93" s="26">
        <v>35.8</v>
      </c>
      <c r="P93" s="26">
        <v>152.1</v>
      </c>
      <c r="Q93" s="26">
        <v>744.2</v>
      </c>
      <c r="R93" s="26">
        <v>92.5</v>
      </c>
      <c r="S93" s="26">
        <v>122</v>
      </c>
      <c r="T93" s="29">
        <v>55922</v>
      </c>
      <c r="U93" s="26">
        <v>5.533333333333334</v>
      </c>
      <c r="V93" s="21">
        <v>63.1</v>
      </c>
      <c r="W93" s="26">
        <v>30.4</v>
      </c>
      <c r="X93" s="26">
        <v>32.833333333333336</v>
      </c>
      <c r="Y93" s="26">
        <v>56.7</v>
      </c>
      <c r="Z93" s="26">
        <v>1825.5</v>
      </c>
      <c r="AA93" s="21">
        <v>-1.78</v>
      </c>
      <c r="AB93" s="26">
        <v>438.6</v>
      </c>
      <c r="AC93" s="26">
        <v>2.2</v>
      </c>
      <c r="AD93" s="26">
        <v>5.5</v>
      </c>
      <c r="AE93" s="26">
        <v>594.4</v>
      </c>
      <c r="AF93" s="21">
        <f t="shared" si="0"/>
        <v>0.370121130551817</v>
      </c>
      <c r="AG93" s="21">
        <f t="shared" si="1"/>
        <v>0.9253028263795424</v>
      </c>
    </row>
    <row r="94" spans="1:33" ht="12.75">
      <c r="A94" s="58" t="s">
        <v>82</v>
      </c>
      <c r="B94" s="26">
        <v>2634.1</v>
      </c>
      <c r="C94" s="26">
        <v>2619.3</v>
      </c>
      <c r="D94" s="26">
        <v>1657.1</v>
      </c>
      <c r="E94" s="26">
        <v>119</v>
      </c>
      <c r="F94" s="26">
        <v>652.5</v>
      </c>
      <c r="G94" s="26">
        <v>884.5</v>
      </c>
      <c r="H94" s="26">
        <v>300.7</v>
      </c>
      <c r="I94" s="26">
        <v>164.7</v>
      </c>
      <c r="J94" s="26">
        <v>108.7</v>
      </c>
      <c r="K94" s="26">
        <v>77.3</v>
      </c>
      <c r="L94" s="26">
        <v>3.7</v>
      </c>
      <c r="M94" s="26" t="e">
        <v>#N/A</v>
      </c>
      <c r="N94" s="26">
        <v>46</v>
      </c>
      <c r="O94" s="26">
        <v>33.5</v>
      </c>
      <c r="P94" s="26">
        <v>157.6</v>
      </c>
      <c r="Q94" s="26">
        <v>740</v>
      </c>
      <c r="R94" s="26">
        <v>92.8</v>
      </c>
      <c r="S94" s="26">
        <v>119.1</v>
      </c>
      <c r="T94" s="29">
        <v>56047.666666666664</v>
      </c>
      <c r="U94" s="26">
        <v>5.766666666666667</v>
      </c>
      <c r="V94" s="21">
        <v>66.57</v>
      </c>
      <c r="W94" s="26">
        <v>30.46666666666667</v>
      </c>
      <c r="X94" s="26">
        <v>33.43333333333333</v>
      </c>
      <c r="Y94" s="26">
        <v>57.1</v>
      </c>
      <c r="Z94" s="26">
        <v>1838.9</v>
      </c>
      <c r="AA94" s="21">
        <v>2.51</v>
      </c>
      <c r="AB94" s="26">
        <v>444.6</v>
      </c>
      <c r="AC94" s="26">
        <v>4</v>
      </c>
      <c r="AD94" s="26">
        <v>5.3</v>
      </c>
      <c r="AE94" s="26">
        <v>603.4</v>
      </c>
      <c r="AF94" s="21">
        <f t="shared" si="0"/>
        <v>0.6629101756711966</v>
      </c>
      <c r="AG94" s="21">
        <f t="shared" si="1"/>
        <v>0.8783559827643355</v>
      </c>
    </row>
    <row r="95" spans="1:33" ht="12.75">
      <c r="A95" s="58" t="s">
        <v>83</v>
      </c>
      <c r="B95" s="26">
        <v>2668.4</v>
      </c>
      <c r="C95" s="26">
        <v>2663.9</v>
      </c>
      <c r="D95" s="26">
        <v>1673</v>
      </c>
      <c r="E95" s="26">
        <v>121.8</v>
      </c>
      <c r="F95" s="26">
        <v>655.1</v>
      </c>
      <c r="G95" s="26">
        <v>894.3</v>
      </c>
      <c r="H95" s="26">
        <v>314.6</v>
      </c>
      <c r="I95" s="26">
        <v>169.9</v>
      </c>
      <c r="J95" s="26">
        <v>113.9</v>
      </c>
      <c r="K95" s="26">
        <v>79</v>
      </c>
      <c r="L95" s="26">
        <v>4</v>
      </c>
      <c r="M95" s="26" t="e">
        <v>#N/A</v>
      </c>
      <c r="N95" s="26">
        <v>48.2</v>
      </c>
      <c r="O95" s="26">
        <v>31.9</v>
      </c>
      <c r="P95" s="26">
        <v>168.9</v>
      </c>
      <c r="Q95" s="26">
        <v>744.3</v>
      </c>
      <c r="R95" s="26">
        <v>101.3</v>
      </c>
      <c r="S95" s="26">
        <v>121.9</v>
      </c>
      <c r="T95" s="29">
        <v>56510</v>
      </c>
      <c r="U95" s="26">
        <v>5.733333333333334</v>
      </c>
      <c r="V95" s="21">
        <v>69.37</v>
      </c>
      <c r="W95" s="26">
        <v>30.53333333333333</v>
      </c>
      <c r="X95" s="26">
        <v>34.3</v>
      </c>
      <c r="Y95" s="26">
        <v>57.6</v>
      </c>
      <c r="Z95" s="26">
        <v>1857.2</v>
      </c>
      <c r="AA95" s="21">
        <v>-1.52</v>
      </c>
      <c r="AB95" s="26">
        <v>448.8</v>
      </c>
      <c r="AC95" s="26">
        <v>6.2</v>
      </c>
      <c r="AD95" s="26">
        <v>5.5</v>
      </c>
      <c r="AE95" s="26">
        <v>612.1</v>
      </c>
      <c r="AF95" s="21">
        <f aca="true" t="shared" si="2" ref="AF95:AF158">100*(AC95/AE95)</f>
        <v>1.0129063878451232</v>
      </c>
      <c r="AG95" s="21">
        <f aca="true" t="shared" si="3" ref="AG95:AG158">100*(AD95/AE95)</f>
        <v>0.8985459892174481</v>
      </c>
    </row>
    <row r="96" spans="1:33" ht="12.75">
      <c r="A96" s="58" t="s">
        <v>84</v>
      </c>
      <c r="B96" s="26">
        <v>2719.6</v>
      </c>
      <c r="C96" s="26">
        <v>2712</v>
      </c>
      <c r="D96" s="26">
        <v>1695.7</v>
      </c>
      <c r="E96" s="26">
        <v>123.2</v>
      </c>
      <c r="F96" s="26">
        <v>660.5</v>
      </c>
      <c r="G96" s="26">
        <v>912.3</v>
      </c>
      <c r="H96" s="26">
        <v>322.8</v>
      </c>
      <c r="I96" s="26">
        <v>175.1</v>
      </c>
      <c r="J96" s="26">
        <v>114.6</v>
      </c>
      <c r="K96" s="26">
        <v>82.6</v>
      </c>
      <c r="L96" s="26">
        <v>4.2</v>
      </c>
      <c r="M96" s="26" t="e">
        <v>#N/A</v>
      </c>
      <c r="N96" s="26">
        <v>50.6</v>
      </c>
      <c r="O96" s="26">
        <v>33.1</v>
      </c>
      <c r="P96" s="26">
        <v>172</v>
      </c>
      <c r="Q96" s="26">
        <v>765.9</v>
      </c>
      <c r="R96" s="26">
        <v>102.1</v>
      </c>
      <c r="S96" s="26">
        <v>125</v>
      </c>
      <c r="T96" s="29">
        <v>56824.333333333336</v>
      </c>
      <c r="U96" s="26">
        <v>5.5</v>
      </c>
      <c r="V96" s="21">
        <v>71.7</v>
      </c>
      <c r="W96" s="26">
        <v>30.733333333333334</v>
      </c>
      <c r="X96" s="26">
        <v>34.53333333333333</v>
      </c>
      <c r="Y96" s="26">
        <v>58.8</v>
      </c>
      <c r="Z96" s="26">
        <v>1879.2</v>
      </c>
      <c r="AA96" s="21">
        <v>0.53</v>
      </c>
      <c r="AB96" s="26">
        <v>453.6</v>
      </c>
      <c r="AC96" s="26">
        <v>5.7</v>
      </c>
      <c r="AD96" s="26">
        <v>6</v>
      </c>
      <c r="AE96" s="26">
        <v>624.9</v>
      </c>
      <c r="AF96" s="21">
        <f t="shared" si="2"/>
        <v>0.9121459433509362</v>
      </c>
      <c r="AG96" s="21">
        <f t="shared" si="3"/>
        <v>0.9601536245799328</v>
      </c>
    </row>
    <row r="97" spans="1:33" ht="12.75">
      <c r="A97" s="58" t="s">
        <v>85</v>
      </c>
      <c r="B97" s="26">
        <v>2739.4</v>
      </c>
      <c r="C97" s="26">
        <v>2739.6</v>
      </c>
      <c r="D97" s="26">
        <v>1710</v>
      </c>
      <c r="E97" s="26">
        <v>125.2</v>
      </c>
      <c r="F97" s="26">
        <v>660.8</v>
      </c>
      <c r="G97" s="26">
        <v>924.8</v>
      </c>
      <c r="H97" s="26">
        <v>333</v>
      </c>
      <c r="I97" s="26">
        <v>180.8</v>
      </c>
      <c r="J97" s="26">
        <v>116.9</v>
      </c>
      <c r="K97" s="26">
        <v>85.9</v>
      </c>
      <c r="L97" s="26">
        <v>4.3</v>
      </c>
      <c r="M97" s="26" t="e">
        <v>#N/A</v>
      </c>
      <c r="N97" s="26">
        <v>52</v>
      </c>
      <c r="O97" s="26">
        <v>35.4</v>
      </c>
      <c r="P97" s="26">
        <v>177.3</v>
      </c>
      <c r="Q97" s="26">
        <v>759.2</v>
      </c>
      <c r="R97" s="26">
        <v>106.7</v>
      </c>
      <c r="S97" s="26">
        <v>124.6</v>
      </c>
      <c r="T97" s="29">
        <v>57176.666666666664</v>
      </c>
      <c r="U97" s="26">
        <v>5.566666666666666</v>
      </c>
      <c r="V97" s="21">
        <v>75.02</v>
      </c>
      <c r="W97" s="26">
        <v>30.833333333333332</v>
      </c>
      <c r="X97" s="26">
        <v>35.1</v>
      </c>
      <c r="Y97" s="26">
        <v>58.8</v>
      </c>
      <c r="Z97" s="26">
        <v>1910.5</v>
      </c>
      <c r="AA97" s="21">
        <v>-1.14</v>
      </c>
      <c r="AB97" s="26">
        <v>456.9</v>
      </c>
      <c r="AC97" s="26">
        <v>5</v>
      </c>
      <c r="AD97" s="26">
        <v>5.9</v>
      </c>
      <c r="AE97" s="26">
        <v>634.3</v>
      </c>
      <c r="AF97" s="21">
        <f t="shared" si="2"/>
        <v>0.7882705344474223</v>
      </c>
      <c r="AG97" s="21">
        <f t="shared" si="3"/>
        <v>0.9301592306479586</v>
      </c>
    </row>
    <row r="98" spans="1:33" ht="12.75">
      <c r="A98" s="58" t="s">
        <v>86</v>
      </c>
      <c r="B98" s="26">
        <v>2800.5</v>
      </c>
      <c r="C98" s="26">
        <v>2799.3</v>
      </c>
      <c r="D98" s="26">
        <v>1743.8</v>
      </c>
      <c r="E98" s="26">
        <v>130</v>
      </c>
      <c r="F98" s="26">
        <v>673.4</v>
      </c>
      <c r="G98" s="26">
        <v>938.5</v>
      </c>
      <c r="H98" s="26">
        <v>345.9</v>
      </c>
      <c r="I98" s="26">
        <v>185.4</v>
      </c>
      <c r="J98" s="26">
        <v>120</v>
      </c>
      <c r="K98" s="26">
        <v>88.1</v>
      </c>
      <c r="L98" s="26">
        <v>4.5</v>
      </c>
      <c r="M98" s="26" t="e">
        <v>#N/A</v>
      </c>
      <c r="N98" s="26">
        <v>53.1</v>
      </c>
      <c r="O98" s="26">
        <v>36.4</v>
      </c>
      <c r="P98" s="26">
        <v>188.1</v>
      </c>
      <c r="Q98" s="26">
        <v>763.1</v>
      </c>
      <c r="R98" s="26">
        <v>112.6</v>
      </c>
      <c r="S98" s="26">
        <v>124.5</v>
      </c>
      <c r="T98" s="29">
        <v>57534.666666666664</v>
      </c>
      <c r="U98" s="26">
        <v>5.466666666666666</v>
      </c>
      <c r="V98" s="21">
        <v>78.98</v>
      </c>
      <c r="W98" s="26">
        <v>30.9</v>
      </c>
      <c r="X98" s="26">
        <v>35.6</v>
      </c>
      <c r="Y98" s="26">
        <v>60.2</v>
      </c>
      <c r="Z98" s="26">
        <v>1947.6</v>
      </c>
      <c r="AA98" s="21">
        <v>0.22</v>
      </c>
      <c r="AB98" s="26">
        <v>460.5</v>
      </c>
      <c r="AC98" s="26">
        <v>1.9</v>
      </c>
      <c r="AD98" s="26">
        <v>6.3</v>
      </c>
      <c r="AE98" s="26">
        <v>650.4</v>
      </c>
      <c r="AF98" s="21">
        <f t="shared" si="2"/>
        <v>0.2921279212792128</v>
      </c>
      <c r="AG98" s="21">
        <f t="shared" si="3"/>
        <v>0.9686346863468636</v>
      </c>
    </row>
    <row r="99" spans="1:33" ht="12.75">
      <c r="A99" s="58" t="s">
        <v>87</v>
      </c>
      <c r="B99" s="26">
        <v>2833.8</v>
      </c>
      <c r="C99" s="26">
        <v>2833.5</v>
      </c>
      <c r="D99" s="26">
        <v>1775</v>
      </c>
      <c r="E99" s="26">
        <v>133.4</v>
      </c>
      <c r="F99" s="26">
        <v>685.7</v>
      </c>
      <c r="G99" s="26">
        <v>952.5</v>
      </c>
      <c r="H99" s="26">
        <v>344.9</v>
      </c>
      <c r="I99" s="26">
        <v>190.2</v>
      </c>
      <c r="J99" s="26">
        <v>124.1</v>
      </c>
      <c r="K99" s="26">
        <v>89.8</v>
      </c>
      <c r="L99" s="26">
        <v>4.5</v>
      </c>
      <c r="M99" s="26" t="e">
        <v>#N/A</v>
      </c>
      <c r="N99" s="26">
        <v>53.2</v>
      </c>
      <c r="O99" s="26">
        <v>37.8</v>
      </c>
      <c r="P99" s="26">
        <v>178.6</v>
      </c>
      <c r="Q99" s="26">
        <v>772.9</v>
      </c>
      <c r="R99" s="26">
        <v>111.7</v>
      </c>
      <c r="S99" s="26">
        <v>127.3</v>
      </c>
      <c r="T99" s="29">
        <v>57960</v>
      </c>
      <c r="U99" s="26">
        <v>5.2</v>
      </c>
      <c r="V99" s="21">
        <v>81.69</v>
      </c>
      <c r="W99" s="26">
        <v>31</v>
      </c>
      <c r="X99" s="26">
        <v>36.46666666666667</v>
      </c>
      <c r="Y99" s="26">
        <v>60.6</v>
      </c>
      <c r="Z99" s="26">
        <v>1999.4</v>
      </c>
      <c r="AA99" s="21">
        <v>-0.1</v>
      </c>
      <c r="AB99" s="26">
        <v>463.8</v>
      </c>
      <c r="AC99" s="26">
        <v>-2.7</v>
      </c>
      <c r="AD99" s="26">
        <v>6.3</v>
      </c>
      <c r="AE99" s="26">
        <v>659.6</v>
      </c>
      <c r="AF99" s="21">
        <f t="shared" si="2"/>
        <v>-0.4093389933292905</v>
      </c>
      <c r="AG99" s="21">
        <f t="shared" si="3"/>
        <v>0.9551243177683444</v>
      </c>
    </row>
    <row r="100" spans="1:33" ht="12.75">
      <c r="A100" s="58" t="s">
        <v>88</v>
      </c>
      <c r="B100" s="26">
        <v>2872</v>
      </c>
      <c r="C100" s="26">
        <v>2868.3</v>
      </c>
      <c r="D100" s="26">
        <v>1807.8</v>
      </c>
      <c r="E100" s="26">
        <v>137.8</v>
      </c>
      <c r="F100" s="26">
        <v>698.1</v>
      </c>
      <c r="G100" s="26">
        <v>965.9</v>
      </c>
      <c r="H100" s="26">
        <v>350.3</v>
      </c>
      <c r="I100" s="26">
        <v>196.5</v>
      </c>
      <c r="J100" s="26">
        <v>128.2</v>
      </c>
      <c r="K100" s="26">
        <v>92.9</v>
      </c>
      <c r="L100" s="26">
        <v>4.5</v>
      </c>
      <c r="M100" s="26" t="e">
        <v>#N/A</v>
      </c>
      <c r="N100" s="26">
        <v>55.9</v>
      </c>
      <c r="O100" s="26">
        <v>40.5</v>
      </c>
      <c r="P100" s="26">
        <v>175.7</v>
      </c>
      <c r="Q100" s="26">
        <v>766.4</v>
      </c>
      <c r="R100" s="26">
        <v>115</v>
      </c>
      <c r="S100" s="26">
        <v>130.7</v>
      </c>
      <c r="T100" s="29">
        <v>58539.666666666664</v>
      </c>
      <c r="U100" s="26">
        <v>5</v>
      </c>
      <c r="V100" s="21">
        <v>84.18</v>
      </c>
      <c r="W100" s="26">
        <v>31.066666666666666</v>
      </c>
      <c r="X100" s="26">
        <v>37.03333333333334</v>
      </c>
      <c r="Y100" s="26">
        <v>61.1</v>
      </c>
      <c r="Z100" s="26">
        <v>2027.8</v>
      </c>
      <c r="AA100" s="21">
        <v>0.53</v>
      </c>
      <c r="AB100" s="26">
        <v>467.9</v>
      </c>
      <c r="AC100" s="26">
        <v>1.1</v>
      </c>
      <c r="AD100" s="26">
        <v>6.5</v>
      </c>
      <c r="AE100" s="26">
        <v>671.2</v>
      </c>
      <c r="AF100" s="21">
        <f t="shared" si="2"/>
        <v>0.16388557806912993</v>
      </c>
      <c r="AG100" s="21">
        <f t="shared" si="3"/>
        <v>0.968414779499404</v>
      </c>
    </row>
    <row r="101" spans="1:33" ht="12.75">
      <c r="A101" s="58" t="s">
        <v>89</v>
      </c>
      <c r="B101" s="26">
        <v>2879.5</v>
      </c>
      <c r="C101" s="26">
        <v>2875.5</v>
      </c>
      <c r="D101" s="26">
        <v>1812.8</v>
      </c>
      <c r="E101" s="26">
        <v>133.2</v>
      </c>
      <c r="F101" s="26">
        <v>700.5</v>
      </c>
      <c r="G101" s="26">
        <v>979.3</v>
      </c>
      <c r="H101" s="26">
        <v>352.7</v>
      </c>
      <c r="I101" s="26">
        <v>200.4</v>
      </c>
      <c r="J101" s="26">
        <v>129.2</v>
      </c>
      <c r="K101" s="26">
        <v>95.4</v>
      </c>
      <c r="L101" s="26">
        <v>4.9</v>
      </c>
      <c r="M101" s="26" t="e">
        <v>#N/A</v>
      </c>
      <c r="N101" s="26">
        <v>60.5</v>
      </c>
      <c r="O101" s="26">
        <v>36.8</v>
      </c>
      <c r="P101" s="26">
        <v>172.5</v>
      </c>
      <c r="Q101" s="26">
        <v>766.1</v>
      </c>
      <c r="R101" s="26">
        <v>117.4</v>
      </c>
      <c r="S101" s="26">
        <v>134.3</v>
      </c>
      <c r="T101" s="29">
        <v>59046.666666666664</v>
      </c>
      <c r="U101" s="26">
        <v>4.966666666666666</v>
      </c>
      <c r="V101" s="21">
        <v>84.75</v>
      </c>
      <c r="W101" s="26">
        <v>31.2</v>
      </c>
      <c r="X101" s="26">
        <v>37.6</v>
      </c>
      <c r="Y101" s="26">
        <v>60.3</v>
      </c>
      <c r="Z101" s="26">
        <v>2052.6</v>
      </c>
      <c r="AA101" s="21">
        <v>0.06</v>
      </c>
      <c r="AB101" s="26">
        <v>472</v>
      </c>
      <c r="AC101" s="26">
        <v>3.1</v>
      </c>
      <c r="AD101" s="26">
        <v>6.4</v>
      </c>
      <c r="AE101" s="26">
        <v>676.3</v>
      </c>
      <c r="AF101" s="21">
        <f t="shared" si="2"/>
        <v>0.4583764601508207</v>
      </c>
      <c r="AG101" s="21">
        <f t="shared" si="3"/>
        <v>0.9463255951500814</v>
      </c>
    </row>
    <row r="102" spans="1:33" ht="12.75">
      <c r="A102" s="58" t="s">
        <v>90</v>
      </c>
      <c r="B102" s="26">
        <v>2950.1</v>
      </c>
      <c r="C102" s="26">
        <v>2920.2</v>
      </c>
      <c r="D102" s="26">
        <v>1852.5</v>
      </c>
      <c r="E102" s="26">
        <v>146</v>
      </c>
      <c r="F102" s="26">
        <v>708.5</v>
      </c>
      <c r="G102" s="26">
        <v>988.4</v>
      </c>
      <c r="H102" s="26">
        <v>368.9</v>
      </c>
      <c r="I102" s="26">
        <v>214</v>
      </c>
      <c r="J102" s="26">
        <v>135.8</v>
      </c>
      <c r="K102" s="26">
        <v>102.8</v>
      </c>
      <c r="L102" s="26">
        <v>5</v>
      </c>
      <c r="M102" s="26">
        <v>0</v>
      </c>
      <c r="N102" s="26">
        <v>61.3</v>
      </c>
      <c r="O102" s="26">
        <v>46.3</v>
      </c>
      <c r="P102" s="26">
        <v>173.1</v>
      </c>
      <c r="Q102" s="26">
        <v>765.5</v>
      </c>
      <c r="R102" s="26">
        <v>103.2</v>
      </c>
      <c r="S102" s="26">
        <v>129.4</v>
      </c>
      <c r="T102" s="29">
        <v>59648.333333333336</v>
      </c>
      <c r="U102" s="26">
        <v>4.9</v>
      </c>
      <c r="V102" s="21">
        <v>86.16</v>
      </c>
      <c r="W102" s="26">
        <v>31.3</v>
      </c>
      <c r="X102" s="26">
        <v>39</v>
      </c>
      <c r="Y102" s="26">
        <v>61.3</v>
      </c>
      <c r="Z102" s="26">
        <v>2071.8</v>
      </c>
      <c r="AA102" s="21">
        <v>3.7</v>
      </c>
      <c r="AB102" s="26">
        <v>481.6</v>
      </c>
      <c r="AC102" s="26">
        <v>7.4</v>
      </c>
      <c r="AD102" s="26">
        <v>6.2</v>
      </c>
      <c r="AE102" s="26">
        <v>696.5</v>
      </c>
      <c r="AF102" s="21">
        <f t="shared" si="2"/>
        <v>1.0624551328068916</v>
      </c>
      <c r="AG102" s="21">
        <f t="shared" si="3"/>
        <v>0.8901651112706389</v>
      </c>
    </row>
    <row r="103" spans="1:33" ht="12.75">
      <c r="A103" s="58" t="s">
        <v>91</v>
      </c>
      <c r="B103" s="26">
        <v>2989.9</v>
      </c>
      <c r="C103" s="26">
        <v>2973.2</v>
      </c>
      <c r="D103" s="26">
        <v>1873.2</v>
      </c>
      <c r="E103" s="26">
        <v>146.4</v>
      </c>
      <c r="F103" s="26">
        <v>716.4</v>
      </c>
      <c r="G103" s="26">
        <v>1002.5</v>
      </c>
      <c r="H103" s="26">
        <v>379.2</v>
      </c>
      <c r="I103" s="26">
        <v>222.1</v>
      </c>
      <c r="J103" s="26">
        <v>145.3</v>
      </c>
      <c r="K103" s="26">
        <v>104.8</v>
      </c>
      <c r="L103" s="26">
        <v>5.3</v>
      </c>
      <c r="M103" s="26">
        <v>0</v>
      </c>
      <c r="N103" s="26">
        <v>64.1</v>
      </c>
      <c r="O103" s="26">
        <v>46</v>
      </c>
      <c r="P103" s="26">
        <v>174.5</v>
      </c>
      <c r="Q103" s="26">
        <v>781.3</v>
      </c>
      <c r="R103" s="26">
        <v>119.6</v>
      </c>
      <c r="S103" s="26">
        <v>144.7</v>
      </c>
      <c r="T103" s="29">
        <v>60360.666666666664</v>
      </c>
      <c r="U103" s="26">
        <v>4.666666666666666</v>
      </c>
      <c r="V103" s="21">
        <v>84.12</v>
      </c>
      <c r="W103" s="26">
        <v>31.5</v>
      </c>
      <c r="X103" s="26">
        <v>39.9</v>
      </c>
      <c r="Y103" s="26">
        <v>61.7</v>
      </c>
      <c r="Z103" s="26">
        <v>2096.4</v>
      </c>
      <c r="AA103" s="21">
        <v>-1.72</v>
      </c>
      <c r="AB103" s="26">
        <v>488.5</v>
      </c>
      <c r="AC103" s="26">
        <v>6.6</v>
      </c>
      <c r="AD103" s="26">
        <v>6.5</v>
      </c>
      <c r="AE103" s="26">
        <v>709</v>
      </c>
      <c r="AF103" s="21">
        <f t="shared" si="2"/>
        <v>0.9308885754583921</v>
      </c>
      <c r="AG103" s="21">
        <f t="shared" si="3"/>
        <v>0.9167842031029618</v>
      </c>
    </row>
    <row r="104" spans="1:33" ht="12.75">
      <c r="A104" s="58" t="s">
        <v>92</v>
      </c>
      <c r="B104" s="26">
        <v>3050.7</v>
      </c>
      <c r="C104" s="26">
        <v>3029.4</v>
      </c>
      <c r="D104" s="26">
        <v>1905.3</v>
      </c>
      <c r="E104" s="26">
        <v>151.6</v>
      </c>
      <c r="F104" s="26">
        <v>726.9</v>
      </c>
      <c r="G104" s="26">
        <v>1016.2</v>
      </c>
      <c r="H104" s="26">
        <v>389.5</v>
      </c>
      <c r="I104" s="26">
        <v>230.5</v>
      </c>
      <c r="J104" s="26">
        <v>146.8</v>
      </c>
      <c r="K104" s="26">
        <v>110.5</v>
      </c>
      <c r="L104" s="26">
        <v>5.6</v>
      </c>
      <c r="M104" s="26">
        <v>0</v>
      </c>
      <c r="N104" s="26">
        <v>67.8</v>
      </c>
      <c r="O104" s="26">
        <v>47.8</v>
      </c>
      <c r="P104" s="26">
        <v>175.2</v>
      </c>
      <c r="Q104" s="26">
        <v>800.3</v>
      </c>
      <c r="R104" s="26">
        <v>117.5</v>
      </c>
      <c r="S104" s="26">
        <v>145.3</v>
      </c>
      <c r="T104" s="29">
        <v>61104</v>
      </c>
      <c r="U104" s="26">
        <v>4.366666666666667</v>
      </c>
      <c r="V104" s="21">
        <v>89.96</v>
      </c>
      <c r="W104" s="26">
        <v>31.6</v>
      </c>
      <c r="X104" s="26">
        <v>40.76666666666667</v>
      </c>
      <c r="Y104" s="26">
        <v>62.8</v>
      </c>
      <c r="Z104" s="26">
        <v>2155.3</v>
      </c>
      <c r="AA104" s="21">
        <v>0.67</v>
      </c>
      <c r="AB104" s="26">
        <v>496.4</v>
      </c>
      <c r="AC104" s="26">
        <v>-0.6</v>
      </c>
      <c r="AD104" s="26">
        <v>6.5</v>
      </c>
      <c r="AE104" s="26">
        <v>726.2</v>
      </c>
      <c r="AF104" s="21">
        <f t="shared" si="2"/>
        <v>-0.08262186725419994</v>
      </c>
      <c r="AG104" s="21">
        <f t="shared" si="3"/>
        <v>0.8950702285871659</v>
      </c>
    </row>
    <row r="105" spans="1:33" ht="12.75">
      <c r="A105" s="58" t="s">
        <v>93</v>
      </c>
      <c r="B105" s="26">
        <v>3123.6</v>
      </c>
      <c r="C105" s="26">
        <v>3111.4</v>
      </c>
      <c r="D105" s="26">
        <v>1959.3</v>
      </c>
      <c r="E105" s="26">
        <v>158.1</v>
      </c>
      <c r="F105" s="26">
        <v>752.1</v>
      </c>
      <c r="G105" s="26">
        <v>1033.5</v>
      </c>
      <c r="H105" s="26">
        <v>398.4</v>
      </c>
      <c r="I105" s="26">
        <v>240.3</v>
      </c>
      <c r="J105" s="26">
        <v>153.5</v>
      </c>
      <c r="K105" s="26">
        <v>115</v>
      </c>
      <c r="L105" s="26">
        <v>6</v>
      </c>
      <c r="M105" s="26">
        <v>0</v>
      </c>
      <c r="N105" s="26">
        <v>69.3</v>
      </c>
      <c r="O105" s="26">
        <v>49.8</v>
      </c>
      <c r="P105" s="26">
        <v>171.4</v>
      </c>
      <c r="Q105" s="26">
        <v>817.2</v>
      </c>
      <c r="R105" s="26">
        <v>125.6</v>
      </c>
      <c r="S105" s="26">
        <v>152.4</v>
      </c>
      <c r="T105" s="29">
        <v>61896.666666666664</v>
      </c>
      <c r="U105" s="26">
        <v>4.1</v>
      </c>
      <c r="V105" s="21">
        <v>92.43</v>
      </c>
      <c r="W105" s="26">
        <v>31.8</v>
      </c>
      <c r="X105" s="26">
        <v>41.56666666666666</v>
      </c>
      <c r="Y105" s="26">
        <v>63.8</v>
      </c>
      <c r="Z105" s="26">
        <v>2200.4</v>
      </c>
      <c r="AA105" s="21">
        <v>-1.13</v>
      </c>
      <c r="AB105" s="26">
        <v>502.6</v>
      </c>
      <c r="AC105" s="26">
        <v>-0.7</v>
      </c>
      <c r="AD105" s="26">
        <v>6.8</v>
      </c>
      <c r="AE105" s="26">
        <v>748.7</v>
      </c>
      <c r="AF105" s="21">
        <f t="shared" si="2"/>
        <v>-0.09349539201282221</v>
      </c>
      <c r="AG105" s="21">
        <f t="shared" si="3"/>
        <v>0.9082409509817014</v>
      </c>
    </row>
    <row r="106" spans="1:33" ht="12.75">
      <c r="A106" s="58" t="s">
        <v>94</v>
      </c>
      <c r="B106" s="26">
        <v>3201.1</v>
      </c>
      <c r="C106" s="26">
        <v>3165.1</v>
      </c>
      <c r="D106" s="26">
        <v>1988.6</v>
      </c>
      <c r="E106" s="26">
        <v>165.7</v>
      </c>
      <c r="F106" s="26">
        <v>759</v>
      </c>
      <c r="G106" s="26">
        <v>1043.6</v>
      </c>
      <c r="H106" s="26">
        <v>413.4</v>
      </c>
      <c r="I106" s="26">
        <v>251</v>
      </c>
      <c r="J106" s="26">
        <v>157.2</v>
      </c>
      <c r="K106" s="26">
        <v>121.5</v>
      </c>
      <c r="L106" s="26">
        <v>6.5</v>
      </c>
      <c r="M106" s="26">
        <v>0</v>
      </c>
      <c r="N106" s="26">
        <v>71.8</v>
      </c>
      <c r="O106" s="26">
        <v>53.2</v>
      </c>
      <c r="P106" s="26">
        <v>175.3</v>
      </c>
      <c r="Q106" s="26">
        <v>832.5</v>
      </c>
      <c r="R106" s="26">
        <v>124</v>
      </c>
      <c r="S106" s="26">
        <v>156.3</v>
      </c>
      <c r="T106" s="29">
        <v>62731</v>
      </c>
      <c r="U106" s="26">
        <v>3.8666666666666667</v>
      </c>
      <c r="V106" s="21">
        <v>89.23</v>
      </c>
      <c r="W106" s="26">
        <v>32.06666666666667</v>
      </c>
      <c r="X106" s="26">
        <v>42.73333333333333</v>
      </c>
      <c r="Y106" s="26">
        <v>64.8</v>
      </c>
      <c r="Z106" s="26">
        <v>2219.3</v>
      </c>
      <c r="AA106" s="21">
        <v>2.99</v>
      </c>
      <c r="AB106" s="26">
        <v>513.3</v>
      </c>
      <c r="AC106" s="26">
        <v>5.3</v>
      </c>
      <c r="AD106" s="26">
        <v>7.7</v>
      </c>
      <c r="AE106" s="26">
        <v>772.3</v>
      </c>
      <c r="AF106" s="21">
        <f t="shared" si="2"/>
        <v>0.6862618153567267</v>
      </c>
      <c r="AG106" s="21">
        <f t="shared" si="3"/>
        <v>0.9970218826880748</v>
      </c>
    </row>
    <row r="107" spans="1:33" ht="12.75">
      <c r="A107" s="58" t="s">
        <v>95</v>
      </c>
      <c r="B107" s="26">
        <v>3213.2</v>
      </c>
      <c r="C107" s="26">
        <v>3180</v>
      </c>
      <c r="D107" s="26">
        <v>1994</v>
      </c>
      <c r="E107" s="26">
        <v>158.8</v>
      </c>
      <c r="F107" s="26">
        <v>765.6</v>
      </c>
      <c r="G107" s="26">
        <v>1056.1</v>
      </c>
      <c r="H107" s="26">
        <v>407.7</v>
      </c>
      <c r="I107" s="26">
        <v>254.6</v>
      </c>
      <c r="J107" s="26">
        <v>154.1</v>
      </c>
      <c r="K107" s="26">
        <v>125.7</v>
      </c>
      <c r="L107" s="26">
        <v>7</v>
      </c>
      <c r="M107" s="26">
        <v>0</v>
      </c>
      <c r="N107" s="26">
        <v>75.9</v>
      </c>
      <c r="O107" s="26">
        <v>53.1</v>
      </c>
      <c r="P107" s="26">
        <v>161.2</v>
      </c>
      <c r="Q107" s="26">
        <v>857.8</v>
      </c>
      <c r="R107" s="26">
        <v>123.1</v>
      </c>
      <c r="S107" s="26">
        <v>160.2</v>
      </c>
      <c r="T107" s="29">
        <v>63618.333333333336</v>
      </c>
      <c r="U107" s="26">
        <v>3.8333333333333335</v>
      </c>
      <c r="V107" s="21">
        <v>84.74</v>
      </c>
      <c r="W107" s="26">
        <v>32.36666666666667</v>
      </c>
      <c r="X107" s="26">
        <v>43.63333333333333</v>
      </c>
      <c r="Y107" s="26">
        <v>64.5</v>
      </c>
      <c r="Z107" s="26">
        <v>2224.6</v>
      </c>
      <c r="AA107" s="21">
        <v>-0.34</v>
      </c>
      <c r="AB107" s="26">
        <v>523.4</v>
      </c>
      <c r="AC107" s="26">
        <v>4.3</v>
      </c>
      <c r="AD107" s="26">
        <v>8</v>
      </c>
      <c r="AE107" s="26">
        <v>781.5</v>
      </c>
      <c r="AF107" s="21">
        <f t="shared" si="2"/>
        <v>0.5502239283429302</v>
      </c>
      <c r="AG107" s="21">
        <f t="shared" si="3"/>
        <v>1.0236724248240563</v>
      </c>
    </row>
    <row r="108" spans="1:33" ht="12.75">
      <c r="A108" s="58" t="s">
        <v>96</v>
      </c>
      <c r="B108" s="26">
        <v>3233.6</v>
      </c>
      <c r="C108" s="26">
        <v>3205</v>
      </c>
      <c r="D108" s="26">
        <v>2016.6</v>
      </c>
      <c r="E108" s="26">
        <v>164.2</v>
      </c>
      <c r="F108" s="26">
        <v>770.8</v>
      </c>
      <c r="G108" s="26">
        <v>1065.2</v>
      </c>
      <c r="H108" s="26">
        <v>407.5</v>
      </c>
      <c r="I108" s="26">
        <v>257.6</v>
      </c>
      <c r="J108" s="26">
        <v>157.6</v>
      </c>
      <c r="K108" s="26">
        <v>126.5</v>
      </c>
      <c r="L108" s="26">
        <v>7.4</v>
      </c>
      <c r="M108" s="26">
        <v>0</v>
      </c>
      <c r="N108" s="26">
        <v>76.8</v>
      </c>
      <c r="O108" s="26">
        <v>51.2</v>
      </c>
      <c r="P108" s="26">
        <v>156</v>
      </c>
      <c r="Q108" s="26">
        <v>870.1</v>
      </c>
      <c r="R108" s="26">
        <v>123.9</v>
      </c>
      <c r="S108" s="26">
        <v>169.2</v>
      </c>
      <c r="T108" s="29">
        <v>64320.666666666664</v>
      </c>
      <c r="U108" s="26">
        <v>3.766666666666667</v>
      </c>
      <c r="V108" s="21">
        <v>76.56</v>
      </c>
      <c r="W108" s="26">
        <v>32.666666666666664</v>
      </c>
      <c r="X108" s="26">
        <v>44.333333333333336</v>
      </c>
      <c r="Y108" s="26">
        <v>64.4</v>
      </c>
      <c r="Z108" s="26">
        <v>2254</v>
      </c>
      <c r="AA108" s="21">
        <v>-0.56</v>
      </c>
      <c r="AB108" s="26">
        <v>532.5</v>
      </c>
      <c r="AC108" s="26">
        <v>1.6</v>
      </c>
      <c r="AD108" s="26">
        <v>8</v>
      </c>
      <c r="AE108" s="26">
        <v>794.8</v>
      </c>
      <c r="AF108" s="21">
        <f t="shared" si="2"/>
        <v>0.2013085052843483</v>
      </c>
      <c r="AG108" s="21">
        <f t="shared" si="3"/>
        <v>1.0065425264217414</v>
      </c>
    </row>
    <row r="109" spans="1:33" ht="12.75">
      <c r="A109" s="58" t="s">
        <v>97</v>
      </c>
      <c r="B109" s="26">
        <v>3261.8</v>
      </c>
      <c r="C109" s="26">
        <v>3214.5</v>
      </c>
      <c r="D109" s="26">
        <v>2025.1</v>
      </c>
      <c r="E109" s="26">
        <v>164.3</v>
      </c>
      <c r="F109" s="26">
        <v>767.8</v>
      </c>
      <c r="G109" s="26">
        <v>1079.9</v>
      </c>
      <c r="H109" s="26">
        <v>395</v>
      </c>
      <c r="I109" s="26">
        <v>256.8</v>
      </c>
      <c r="J109" s="26">
        <v>152.2</v>
      </c>
      <c r="K109" s="26">
        <v>128.3</v>
      </c>
      <c r="L109" s="26">
        <v>7.8</v>
      </c>
      <c r="M109" s="26">
        <v>0</v>
      </c>
      <c r="N109" s="26">
        <v>77.3</v>
      </c>
      <c r="O109" s="26">
        <v>51.3</v>
      </c>
      <c r="P109" s="26">
        <v>139.6</v>
      </c>
      <c r="Q109" s="26">
        <v>888</v>
      </c>
      <c r="R109" s="26">
        <v>126.1</v>
      </c>
      <c r="S109" s="26">
        <v>171.1</v>
      </c>
      <c r="T109" s="29">
        <v>64861.666666666664</v>
      </c>
      <c r="U109" s="26">
        <v>3.7</v>
      </c>
      <c r="V109" s="21">
        <v>80.33</v>
      </c>
      <c r="W109" s="26">
        <v>32.9</v>
      </c>
      <c r="X109" s="26">
        <v>44.73333333333333</v>
      </c>
      <c r="Y109" s="26">
        <v>64.8</v>
      </c>
      <c r="Z109" s="26">
        <v>2280.5</v>
      </c>
      <c r="AA109" s="21">
        <v>2.33</v>
      </c>
      <c r="AB109" s="26">
        <v>545.4</v>
      </c>
      <c r="AC109" s="26">
        <v>-0.3</v>
      </c>
      <c r="AD109" s="26">
        <v>7.3</v>
      </c>
      <c r="AE109" s="26">
        <v>808.6</v>
      </c>
      <c r="AF109" s="21">
        <f t="shared" si="2"/>
        <v>-0.03710116250309176</v>
      </c>
      <c r="AG109" s="21">
        <f t="shared" si="3"/>
        <v>0.9027949542418996</v>
      </c>
    </row>
    <row r="110" spans="1:33" ht="12.75">
      <c r="A110" s="58" t="s">
        <v>98</v>
      </c>
      <c r="B110" s="26">
        <v>3291.8</v>
      </c>
      <c r="C110" s="26">
        <v>3246.9</v>
      </c>
      <c r="D110" s="26">
        <v>2037.3</v>
      </c>
      <c r="E110" s="26">
        <v>161.2</v>
      </c>
      <c r="F110" s="26">
        <v>773.7</v>
      </c>
      <c r="G110" s="26">
        <v>1093.3</v>
      </c>
      <c r="H110" s="26">
        <v>385.6</v>
      </c>
      <c r="I110" s="26">
        <v>251.3</v>
      </c>
      <c r="J110" s="26">
        <v>153.8</v>
      </c>
      <c r="K110" s="26">
        <v>123.3</v>
      </c>
      <c r="L110" s="26">
        <v>7.6</v>
      </c>
      <c r="M110" s="26">
        <v>0</v>
      </c>
      <c r="N110" s="26">
        <v>78.2</v>
      </c>
      <c r="O110" s="26">
        <v>47.7</v>
      </c>
      <c r="P110" s="26">
        <v>135.4</v>
      </c>
      <c r="Q110" s="26">
        <v>925.6</v>
      </c>
      <c r="R110" s="26">
        <v>127.9</v>
      </c>
      <c r="S110" s="26">
        <v>173.5</v>
      </c>
      <c r="T110" s="29">
        <v>65253.666666666664</v>
      </c>
      <c r="U110" s="26">
        <v>3.8333333333333335</v>
      </c>
      <c r="V110" s="21">
        <v>90.2</v>
      </c>
      <c r="W110" s="26">
        <v>32.96666666666667</v>
      </c>
      <c r="X110" s="26">
        <v>44.5</v>
      </c>
      <c r="Y110" s="26">
        <v>65.5</v>
      </c>
      <c r="Z110" s="26">
        <v>2312.6</v>
      </c>
      <c r="AA110" s="21">
        <v>-0.19</v>
      </c>
      <c r="AB110" s="26">
        <v>558</v>
      </c>
      <c r="AC110" s="26">
        <v>-8.8</v>
      </c>
      <c r="AD110" s="26">
        <v>7.4</v>
      </c>
      <c r="AE110" s="26">
        <v>819.3</v>
      </c>
      <c r="AF110" s="21">
        <f t="shared" si="2"/>
        <v>-1.0740876357866473</v>
      </c>
      <c r="AG110" s="21">
        <f t="shared" si="3"/>
        <v>0.9032100573660443</v>
      </c>
    </row>
    <row r="111" spans="1:33" ht="12.75">
      <c r="A111" s="58" t="s">
        <v>99</v>
      </c>
      <c r="B111" s="26">
        <v>3289.7</v>
      </c>
      <c r="C111" s="26">
        <v>3281.5</v>
      </c>
      <c r="D111" s="26">
        <v>2064.6</v>
      </c>
      <c r="E111" s="26">
        <v>168.3</v>
      </c>
      <c r="F111" s="26">
        <v>777.4</v>
      </c>
      <c r="G111" s="26">
        <v>1106.7</v>
      </c>
      <c r="H111" s="26">
        <v>395.8</v>
      </c>
      <c r="I111" s="26">
        <v>250.6</v>
      </c>
      <c r="J111" s="26">
        <v>149.4</v>
      </c>
      <c r="K111" s="26">
        <v>124.9</v>
      </c>
      <c r="L111" s="26">
        <v>7.6</v>
      </c>
      <c r="M111" s="26">
        <v>0</v>
      </c>
      <c r="N111" s="26">
        <v>76.9</v>
      </c>
      <c r="O111" s="26">
        <v>49.7</v>
      </c>
      <c r="P111" s="26">
        <v>150.8</v>
      </c>
      <c r="Q111" s="26">
        <v>921.3</v>
      </c>
      <c r="R111" s="26">
        <v>126.6</v>
      </c>
      <c r="S111" s="26">
        <v>172.4</v>
      </c>
      <c r="T111" s="29">
        <v>65485</v>
      </c>
      <c r="U111" s="26">
        <v>3.8333333333333335</v>
      </c>
      <c r="V111" s="21">
        <v>90.64</v>
      </c>
      <c r="W111" s="26">
        <v>33.166666666666664</v>
      </c>
      <c r="X111" s="26">
        <v>44.333333333333336</v>
      </c>
      <c r="Y111" s="26">
        <v>65.7</v>
      </c>
      <c r="Z111" s="26">
        <v>2329.9</v>
      </c>
      <c r="AA111" s="21">
        <v>-4.39</v>
      </c>
      <c r="AB111" s="26">
        <v>563.7</v>
      </c>
      <c r="AC111" s="26">
        <v>-9.3</v>
      </c>
      <c r="AD111" s="26">
        <v>6.8</v>
      </c>
      <c r="AE111" s="26">
        <v>823.9</v>
      </c>
      <c r="AF111" s="21">
        <f t="shared" si="2"/>
        <v>-1.1287777642917831</v>
      </c>
      <c r="AG111" s="21">
        <f t="shared" si="3"/>
        <v>0.8253428814176478</v>
      </c>
    </row>
    <row r="112" spans="1:33" ht="12.75">
      <c r="A112" s="58" t="s">
        <v>100</v>
      </c>
      <c r="B112" s="26">
        <v>3313.5</v>
      </c>
      <c r="C112" s="26">
        <v>3297.4</v>
      </c>
      <c r="D112" s="26">
        <v>2075.2</v>
      </c>
      <c r="E112" s="26">
        <v>166.8</v>
      </c>
      <c r="F112" s="26">
        <v>778.1</v>
      </c>
      <c r="G112" s="26">
        <v>1122.2</v>
      </c>
      <c r="H112" s="26">
        <v>399.6</v>
      </c>
      <c r="I112" s="26">
        <v>249.3</v>
      </c>
      <c r="J112" s="26">
        <v>151</v>
      </c>
      <c r="K112" s="26">
        <v>123.1</v>
      </c>
      <c r="L112" s="26">
        <v>7.5</v>
      </c>
      <c r="M112" s="26">
        <v>0</v>
      </c>
      <c r="N112" s="26">
        <v>73.3</v>
      </c>
      <c r="O112" s="26">
        <v>51.8</v>
      </c>
      <c r="P112" s="26">
        <v>158.3</v>
      </c>
      <c r="Q112" s="26">
        <v>926.8</v>
      </c>
      <c r="R112" s="26">
        <v>125.3</v>
      </c>
      <c r="S112" s="26">
        <v>174.7</v>
      </c>
      <c r="T112" s="29">
        <v>65961.33333333333</v>
      </c>
      <c r="U112" s="26">
        <v>3.8</v>
      </c>
      <c r="V112" s="21">
        <v>96.71</v>
      </c>
      <c r="W112" s="26">
        <v>33.5</v>
      </c>
      <c r="X112" s="26">
        <v>44.63333333333333</v>
      </c>
      <c r="Y112" s="26">
        <v>65.9</v>
      </c>
      <c r="Z112" s="26">
        <v>2351.4</v>
      </c>
      <c r="AA112" s="21">
        <v>0.97</v>
      </c>
      <c r="AB112" s="26">
        <v>570.8</v>
      </c>
      <c r="AC112" s="26">
        <v>-7.5</v>
      </c>
      <c r="AD112" s="26">
        <v>6.4</v>
      </c>
      <c r="AE112" s="26">
        <v>838.7</v>
      </c>
      <c r="AF112" s="21">
        <f t="shared" si="2"/>
        <v>-0.8942410873971622</v>
      </c>
      <c r="AG112" s="21">
        <f t="shared" si="3"/>
        <v>0.7630857279122452</v>
      </c>
    </row>
    <row r="113" spans="1:33" ht="12.75">
      <c r="A113" s="58" t="s">
        <v>101</v>
      </c>
      <c r="B113" s="26">
        <v>3338.3</v>
      </c>
      <c r="C113" s="26">
        <v>3326.9</v>
      </c>
      <c r="D113" s="26">
        <v>2087.9</v>
      </c>
      <c r="E113" s="26">
        <v>167</v>
      </c>
      <c r="F113" s="26">
        <v>782.3</v>
      </c>
      <c r="G113" s="26">
        <v>1131.4</v>
      </c>
      <c r="H113" s="26">
        <v>412</v>
      </c>
      <c r="I113" s="26">
        <v>254.4</v>
      </c>
      <c r="J113" s="26">
        <v>151.2</v>
      </c>
      <c r="K113" s="26">
        <v>127</v>
      </c>
      <c r="L113" s="26">
        <v>8</v>
      </c>
      <c r="M113" s="26">
        <v>0</v>
      </c>
      <c r="N113" s="26">
        <v>74.9</v>
      </c>
      <c r="O113" s="26">
        <v>52.7</v>
      </c>
      <c r="P113" s="26">
        <v>167.6</v>
      </c>
      <c r="Q113" s="26">
        <v>934.8</v>
      </c>
      <c r="R113" s="26">
        <v>128.3</v>
      </c>
      <c r="S113" s="26">
        <v>184</v>
      </c>
      <c r="T113" s="29">
        <v>66492.66666666667</v>
      </c>
      <c r="U113" s="26">
        <v>3.9</v>
      </c>
      <c r="V113" s="21">
        <v>96.47</v>
      </c>
      <c r="W113" s="26">
        <v>33.86666666666667</v>
      </c>
      <c r="X113" s="26">
        <v>45.833333333333336</v>
      </c>
      <c r="Y113" s="26">
        <v>66</v>
      </c>
      <c r="Z113" s="26">
        <v>2367.9</v>
      </c>
      <c r="AA113" s="21">
        <v>-0.52</v>
      </c>
      <c r="AB113" s="26">
        <v>577.1</v>
      </c>
      <c r="AC113" s="26">
        <v>-7.7</v>
      </c>
      <c r="AD113" s="26">
        <v>7.2</v>
      </c>
      <c r="AE113" s="26">
        <v>854.4</v>
      </c>
      <c r="AF113" s="21">
        <f t="shared" si="2"/>
        <v>-0.9012172284644195</v>
      </c>
      <c r="AG113" s="21">
        <f t="shared" si="3"/>
        <v>0.8426966292134831</v>
      </c>
    </row>
    <row r="114" spans="1:33" ht="12.75">
      <c r="A114" s="58" t="s">
        <v>102</v>
      </c>
      <c r="B114" s="26">
        <v>3406.2</v>
      </c>
      <c r="C114" s="26">
        <v>3394.2</v>
      </c>
      <c r="D114" s="26">
        <v>2136.2</v>
      </c>
      <c r="E114" s="26">
        <v>177.7</v>
      </c>
      <c r="F114" s="26">
        <v>799.5</v>
      </c>
      <c r="G114" s="26">
        <v>1144.1</v>
      </c>
      <c r="H114" s="26">
        <v>421.9</v>
      </c>
      <c r="I114" s="26">
        <v>262.3</v>
      </c>
      <c r="J114" s="26">
        <v>154.2</v>
      </c>
      <c r="K114" s="26">
        <v>131.8</v>
      </c>
      <c r="L114" s="26">
        <v>8.1</v>
      </c>
      <c r="M114" s="26">
        <v>0</v>
      </c>
      <c r="N114" s="26">
        <v>76</v>
      </c>
      <c r="O114" s="26">
        <v>60</v>
      </c>
      <c r="P114" s="26">
        <v>168.6</v>
      </c>
      <c r="Q114" s="26">
        <v>951.4</v>
      </c>
      <c r="R114" s="26">
        <v>131.3</v>
      </c>
      <c r="S114" s="26">
        <v>194.7</v>
      </c>
      <c r="T114" s="29">
        <v>66922.33333333333</v>
      </c>
      <c r="U114" s="26">
        <v>3.733333333333333</v>
      </c>
      <c r="V114" s="21">
        <v>90.2</v>
      </c>
      <c r="W114" s="26">
        <v>34.2</v>
      </c>
      <c r="X114" s="26">
        <v>46.46666666666667</v>
      </c>
      <c r="Y114" s="26">
        <v>67.5</v>
      </c>
      <c r="Z114" s="26">
        <v>2409.5</v>
      </c>
      <c r="AA114" s="21">
        <v>0.07</v>
      </c>
      <c r="AB114" s="26">
        <v>583.3</v>
      </c>
      <c r="AC114" s="26">
        <v>-4.8</v>
      </c>
      <c r="AD114" s="26">
        <v>7.1</v>
      </c>
      <c r="AE114" s="26">
        <v>881.4</v>
      </c>
      <c r="AF114" s="21">
        <f t="shared" si="2"/>
        <v>-0.5445881552076242</v>
      </c>
      <c r="AG114" s="21">
        <f t="shared" si="3"/>
        <v>0.8055366462446109</v>
      </c>
    </row>
    <row r="115" spans="1:33" ht="12.75">
      <c r="A115" s="58" t="s">
        <v>103</v>
      </c>
      <c r="B115" s="26">
        <v>3464.8</v>
      </c>
      <c r="C115" s="26">
        <v>3428.5</v>
      </c>
      <c r="D115" s="26">
        <v>2169.6</v>
      </c>
      <c r="E115" s="26">
        <v>181.1</v>
      </c>
      <c r="F115" s="26">
        <v>809.7</v>
      </c>
      <c r="G115" s="26">
        <v>1164.3</v>
      </c>
      <c r="H115" s="26">
        <v>419.6</v>
      </c>
      <c r="I115" s="26">
        <v>257.7</v>
      </c>
      <c r="J115" s="26">
        <v>152.9</v>
      </c>
      <c r="K115" s="26">
        <v>128.7</v>
      </c>
      <c r="L115" s="26">
        <v>8</v>
      </c>
      <c r="M115" s="26">
        <v>0</v>
      </c>
      <c r="N115" s="26">
        <v>73.9</v>
      </c>
      <c r="O115" s="26">
        <v>57.5</v>
      </c>
      <c r="P115" s="26">
        <v>172.8</v>
      </c>
      <c r="Q115" s="26">
        <v>956</v>
      </c>
      <c r="R115" s="26">
        <v>133.5</v>
      </c>
      <c r="S115" s="26">
        <v>197.7</v>
      </c>
      <c r="T115" s="29">
        <v>67565</v>
      </c>
      <c r="U115" s="26">
        <v>3.5666666666666664</v>
      </c>
      <c r="V115" s="21">
        <v>99.58</v>
      </c>
      <c r="W115" s="26">
        <v>34.53333333333334</v>
      </c>
      <c r="X115" s="26">
        <v>47.1</v>
      </c>
      <c r="Y115" s="26">
        <v>68.1</v>
      </c>
      <c r="Z115" s="26">
        <v>2451.2</v>
      </c>
      <c r="AA115" s="21">
        <v>2.87</v>
      </c>
      <c r="AB115" s="26">
        <v>594.6</v>
      </c>
      <c r="AC115" s="26">
        <v>-6.5</v>
      </c>
      <c r="AD115" s="26">
        <v>8.1</v>
      </c>
      <c r="AE115" s="26">
        <v>905.7</v>
      </c>
      <c r="AF115" s="21">
        <f t="shared" si="2"/>
        <v>-0.7176769349674285</v>
      </c>
      <c r="AG115" s="21">
        <f t="shared" si="3"/>
        <v>0.8943358728055647</v>
      </c>
    </row>
    <row r="116" spans="1:33" ht="12.75">
      <c r="A116" s="58" t="s">
        <v>104</v>
      </c>
      <c r="B116" s="26">
        <v>3489.2</v>
      </c>
      <c r="C116" s="26">
        <v>3478.1</v>
      </c>
      <c r="D116" s="26">
        <v>2210.7</v>
      </c>
      <c r="E116" s="26">
        <v>189.3</v>
      </c>
      <c r="F116" s="26">
        <v>822.2</v>
      </c>
      <c r="G116" s="26">
        <v>1179.8</v>
      </c>
      <c r="H116" s="26">
        <v>425.8</v>
      </c>
      <c r="I116" s="26">
        <v>261.1</v>
      </c>
      <c r="J116" s="26">
        <v>151.9</v>
      </c>
      <c r="K116" s="26">
        <v>132</v>
      </c>
      <c r="L116" s="26">
        <v>8.3</v>
      </c>
      <c r="M116" s="26">
        <v>0</v>
      </c>
      <c r="N116" s="26">
        <v>72.8</v>
      </c>
      <c r="O116" s="26">
        <v>60.8</v>
      </c>
      <c r="P116" s="26">
        <v>175.9</v>
      </c>
      <c r="Q116" s="26">
        <v>958.3</v>
      </c>
      <c r="R116" s="26">
        <v>141.8</v>
      </c>
      <c r="S116" s="26">
        <v>209.5</v>
      </c>
      <c r="T116" s="29">
        <v>68195.66666666667</v>
      </c>
      <c r="U116" s="26">
        <v>3.533333333333333</v>
      </c>
      <c r="V116" s="21">
        <v>102.67</v>
      </c>
      <c r="W116" s="26">
        <v>35</v>
      </c>
      <c r="X116" s="26">
        <v>47.43333333333333</v>
      </c>
      <c r="Y116" s="26">
        <v>67.9</v>
      </c>
      <c r="Z116" s="26">
        <v>2457.9</v>
      </c>
      <c r="AA116" s="21">
        <v>-2.89</v>
      </c>
      <c r="AB116" s="26">
        <v>600.7</v>
      </c>
      <c r="AC116" s="26">
        <v>2.4</v>
      </c>
      <c r="AD116" s="26">
        <v>7.4</v>
      </c>
      <c r="AE116" s="26">
        <v>920.9</v>
      </c>
      <c r="AF116" s="21">
        <f t="shared" si="2"/>
        <v>0.2606146161363883</v>
      </c>
      <c r="AG116" s="21">
        <f t="shared" si="3"/>
        <v>0.8035617330871974</v>
      </c>
    </row>
    <row r="117" spans="1:33" ht="12.75">
      <c r="A117" s="58" t="s">
        <v>105</v>
      </c>
      <c r="B117" s="26">
        <v>3504.1</v>
      </c>
      <c r="C117" s="26">
        <v>3499.5</v>
      </c>
      <c r="D117" s="26">
        <v>2220.4</v>
      </c>
      <c r="E117" s="26">
        <v>188</v>
      </c>
      <c r="F117" s="26">
        <v>822.2</v>
      </c>
      <c r="G117" s="26">
        <v>1194.7</v>
      </c>
      <c r="H117" s="26">
        <v>436.5</v>
      </c>
      <c r="I117" s="26">
        <v>269</v>
      </c>
      <c r="J117" s="26">
        <v>155</v>
      </c>
      <c r="K117" s="26">
        <v>136.6</v>
      </c>
      <c r="L117" s="26">
        <v>8.3</v>
      </c>
      <c r="M117" s="26">
        <v>0</v>
      </c>
      <c r="N117" s="26">
        <v>74.6</v>
      </c>
      <c r="O117" s="26">
        <v>64.4</v>
      </c>
      <c r="P117" s="26">
        <v>178.1</v>
      </c>
      <c r="Q117" s="26">
        <v>960.5</v>
      </c>
      <c r="R117" s="26">
        <v>138.7</v>
      </c>
      <c r="S117" s="26">
        <v>207.7</v>
      </c>
      <c r="T117" s="29">
        <v>68873</v>
      </c>
      <c r="U117" s="26">
        <v>3.4</v>
      </c>
      <c r="V117" s="21">
        <v>103.86</v>
      </c>
      <c r="W117" s="26">
        <v>35.43333333333333</v>
      </c>
      <c r="X117" s="26">
        <v>48.166666666666664</v>
      </c>
      <c r="Y117" s="26">
        <v>67.8</v>
      </c>
      <c r="Z117" s="26">
        <v>2474.3</v>
      </c>
      <c r="AA117" s="21">
        <v>-0.75</v>
      </c>
      <c r="AB117" s="26">
        <v>605.5</v>
      </c>
      <c r="AC117" s="26">
        <v>3.7</v>
      </c>
      <c r="AD117" s="26">
        <v>7.3</v>
      </c>
      <c r="AE117" s="26">
        <v>937.8</v>
      </c>
      <c r="AF117" s="21">
        <f t="shared" si="2"/>
        <v>0.39454041373427173</v>
      </c>
      <c r="AG117" s="21">
        <f t="shared" si="3"/>
        <v>0.7784175730432928</v>
      </c>
    </row>
    <row r="118" spans="1:33" ht="12.75">
      <c r="A118" s="58" t="s">
        <v>106</v>
      </c>
      <c r="B118" s="26">
        <v>3558.3</v>
      </c>
      <c r="C118" s="26">
        <v>3535</v>
      </c>
      <c r="D118" s="26">
        <v>2244.8</v>
      </c>
      <c r="E118" s="26">
        <v>191.5</v>
      </c>
      <c r="F118" s="26">
        <v>829.9</v>
      </c>
      <c r="G118" s="26">
        <v>1206.6</v>
      </c>
      <c r="H118" s="26">
        <v>449.8</v>
      </c>
      <c r="I118" s="26">
        <v>276.7</v>
      </c>
      <c r="J118" s="26">
        <v>157.3</v>
      </c>
      <c r="K118" s="26">
        <v>141.6</v>
      </c>
      <c r="L118" s="26">
        <v>8.9</v>
      </c>
      <c r="M118" s="26">
        <v>0</v>
      </c>
      <c r="N118" s="26">
        <v>77</v>
      </c>
      <c r="O118" s="26">
        <v>65.8</v>
      </c>
      <c r="P118" s="26">
        <v>184.6</v>
      </c>
      <c r="Q118" s="26">
        <v>956.9</v>
      </c>
      <c r="R118" s="26">
        <v>124.1</v>
      </c>
      <c r="S118" s="26">
        <v>188.2</v>
      </c>
      <c r="T118" s="29">
        <v>69535</v>
      </c>
      <c r="U118" s="26">
        <v>3.4</v>
      </c>
      <c r="V118" s="21">
        <v>101.51</v>
      </c>
      <c r="W118" s="26">
        <v>35.86666666666667</v>
      </c>
      <c r="X118" s="26">
        <v>49.13333333333333</v>
      </c>
      <c r="Y118" s="26">
        <v>68.4</v>
      </c>
      <c r="Z118" s="26">
        <v>2477.5</v>
      </c>
      <c r="AA118" s="21">
        <v>2.17</v>
      </c>
      <c r="AB118" s="26">
        <v>614.1</v>
      </c>
      <c r="AC118" s="26">
        <v>14.9</v>
      </c>
      <c r="AD118" s="26">
        <v>7.4</v>
      </c>
      <c r="AE118" s="26">
        <v>961.9</v>
      </c>
      <c r="AF118" s="21">
        <f t="shared" si="2"/>
        <v>1.549017569393908</v>
      </c>
      <c r="AG118" s="21">
        <f t="shared" si="3"/>
        <v>0.769310739162075</v>
      </c>
    </row>
    <row r="119" spans="1:33" ht="12.75">
      <c r="A119" s="58" t="s">
        <v>107</v>
      </c>
      <c r="B119" s="26">
        <v>3567.6</v>
      </c>
      <c r="C119" s="26">
        <v>3551.3</v>
      </c>
      <c r="D119" s="26">
        <v>2258.8</v>
      </c>
      <c r="E119" s="26">
        <v>190.9</v>
      </c>
      <c r="F119" s="26">
        <v>834.1</v>
      </c>
      <c r="G119" s="26">
        <v>1219.4</v>
      </c>
      <c r="H119" s="26">
        <v>452</v>
      </c>
      <c r="I119" s="26">
        <v>279.7</v>
      </c>
      <c r="J119" s="26">
        <v>158.6</v>
      </c>
      <c r="K119" s="26">
        <v>143.4</v>
      </c>
      <c r="L119" s="26">
        <v>9.7</v>
      </c>
      <c r="M119" s="26">
        <v>0</v>
      </c>
      <c r="N119" s="26">
        <v>78.5</v>
      </c>
      <c r="O119" s="26">
        <v>64.5</v>
      </c>
      <c r="P119" s="26">
        <v>182.6</v>
      </c>
      <c r="Q119" s="26">
        <v>956</v>
      </c>
      <c r="R119" s="26">
        <v>150.5</v>
      </c>
      <c r="S119" s="26">
        <v>225.3</v>
      </c>
      <c r="T119" s="29">
        <v>70208.66666666667</v>
      </c>
      <c r="U119" s="26">
        <v>3.4333333333333336</v>
      </c>
      <c r="V119" s="21">
        <v>97.71</v>
      </c>
      <c r="W119" s="26">
        <v>36.43333333333333</v>
      </c>
      <c r="X119" s="26">
        <v>49.333333333333336</v>
      </c>
      <c r="Y119" s="26">
        <v>67.9</v>
      </c>
      <c r="Z119" s="26">
        <v>2501.5</v>
      </c>
      <c r="AA119" s="21">
        <v>-0.79</v>
      </c>
      <c r="AB119" s="26">
        <v>621.2</v>
      </c>
      <c r="AC119" s="26">
        <v>12.3</v>
      </c>
      <c r="AD119" s="26">
        <v>7.7</v>
      </c>
      <c r="AE119" s="26">
        <v>977</v>
      </c>
      <c r="AF119" s="21">
        <f t="shared" si="2"/>
        <v>1.2589559877175025</v>
      </c>
      <c r="AG119" s="21">
        <f t="shared" si="3"/>
        <v>0.7881269191402251</v>
      </c>
    </row>
    <row r="120" spans="1:33" ht="12.75">
      <c r="A120" s="58" t="s">
        <v>108</v>
      </c>
      <c r="B120" s="26">
        <v>3588.3</v>
      </c>
      <c r="C120" s="26">
        <v>3569</v>
      </c>
      <c r="D120" s="26">
        <v>2269</v>
      </c>
      <c r="E120" s="26">
        <v>190.4</v>
      </c>
      <c r="F120" s="26">
        <v>835.4</v>
      </c>
      <c r="G120" s="26">
        <v>1231</v>
      </c>
      <c r="H120" s="26">
        <v>459.6</v>
      </c>
      <c r="I120" s="26">
        <v>287.4</v>
      </c>
      <c r="J120" s="26">
        <v>166.2</v>
      </c>
      <c r="K120" s="26">
        <v>145.7</v>
      </c>
      <c r="L120" s="26">
        <v>10.4</v>
      </c>
      <c r="M120" s="26">
        <v>0</v>
      </c>
      <c r="N120" s="26">
        <v>81</v>
      </c>
      <c r="O120" s="26">
        <v>62.8</v>
      </c>
      <c r="P120" s="26">
        <v>181.1</v>
      </c>
      <c r="Q120" s="26">
        <v>954.1</v>
      </c>
      <c r="R120" s="26">
        <v>148.8</v>
      </c>
      <c r="S120" s="26">
        <v>222.4</v>
      </c>
      <c r="T120" s="29">
        <v>70766.66666666667</v>
      </c>
      <c r="U120" s="26">
        <v>3.5666666666666664</v>
      </c>
      <c r="V120" s="21">
        <v>93.12</v>
      </c>
      <c r="W120" s="26">
        <v>36.93333333333333</v>
      </c>
      <c r="X120" s="26">
        <v>49.96666666666667</v>
      </c>
      <c r="Y120" s="26">
        <v>67.8</v>
      </c>
      <c r="Z120" s="26">
        <v>2550.2</v>
      </c>
      <c r="AA120" s="21">
        <v>0.36</v>
      </c>
      <c r="AB120" s="26">
        <v>628.8</v>
      </c>
      <c r="AC120" s="26">
        <v>6.7</v>
      </c>
      <c r="AD120" s="26">
        <v>8.4</v>
      </c>
      <c r="AE120" s="26">
        <v>997.2</v>
      </c>
      <c r="AF120" s="21">
        <f t="shared" si="2"/>
        <v>0.6718812675491376</v>
      </c>
      <c r="AG120" s="21">
        <f t="shared" si="3"/>
        <v>0.842358604091456</v>
      </c>
    </row>
    <row r="121" spans="1:33" ht="12.75">
      <c r="A121" s="59" t="s">
        <v>109</v>
      </c>
      <c r="B121" s="60">
        <v>3571.4</v>
      </c>
      <c r="C121" s="60">
        <v>3568.3</v>
      </c>
      <c r="D121" s="60">
        <v>2286.5</v>
      </c>
      <c r="E121" s="60">
        <v>189.5</v>
      </c>
      <c r="F121" s="60">
        <v>840.6</v>
      </c>
      <c r="G121" s="60">
        <v>1247.4</v>
      </c>
      <c r="H121" s="60">
        <v>448</v>
      </c>
      <c r="I121" s="60">
        <v>285.7</v>
      </c>
      <c r="J121" s="60">
        <v>164.9</v>
      </c>
      <c r="K121" s="60">
        <v>145</v>
      </c>
      <c r="L121" s="60">
        <v>10.9</v>
      </c>
      <c r="M121" s="60">
        <v>0</v>
      </c>
      <c r="N121" s="60">
        <v>80.2</v>
      </c>
      <c r="O121" s="60">
        <v>59.3</v>
      </c>
      <c r="P121" s="60">
        <v>167.9</v>
      </c>
      <c r="Q121" s="60">
        <v>943.1</v>
      </c>
      <c r="R121" s="60">
        <v>151.4</v>
      </c>
      <c r="S121" s="60">
        <v>219.9</v>
      </c>
      <c r="T121" s="61">
        <v>71020.33333333333</v>
      </c>
      <c r="U121" s="60">
        <v>3.5666666666666664</v>
      </c>
      <c r="V121" s="62">
        <v>92.06</v>
      </c>
      <c r="W121" s="60">
        <v>37.5</v>
      </c>
      <c r="X121" s="60">
        <v>49.63333333333333</v>
      </c>
      <c r="Y121" s="60">
        <v>67.5</v>
      </c>
      <c r="Z121" s="60">
        <v>2568.1</v>
      </c>
      <c r="AA121" s="62">
        <v>-1.81</v>
      </c>
      <c r="AB121" s="60">
        <v>632.9</v>
      </c>
      <c r="AC121" s="60">
        <v>4.5</v>
      </c>
      <c r="AD121" s="60">
        <v>8.3</v>
      </c>
      <c r="AE121" s="60">
        <v>1005.3</v>
      </c>
      <c r="AF121" s="62">
        <f t="shared" si="2"/>
        <v>0.44762757385854973</v>
      </c>
      <c r="AG121" s="62">
        <f t="shared" si="3"/>
        <v>0.8256241917835474</v>
      </c>
    </row>
    <row r="122" spans="1:33" ht="12.75">
      <c r="A122" s="58" t="s">
        <v>110</v>
      </c>
      <c r="B122" s="26">
        <v>3566.5</v>
      </c>
      <c r="C122" s="26">
        <v>3578.9</v>
      </c>
      <c r="D122" s="26">
        <v>2300.8</v>
      </c>
      <c r="E122" s="26">
        <v>186.1</v>
      </c>
      <c r="F122" s="26">
        <v>849.2</v>
      </c>
      <c r="G122" s="26">
        <v>1259.9</v>
      </c>
      <c r="H122" s="26">
        <v>446.2</v>
      </c>
      <c r="I122" s="26">
        <v>283.8</v>
      </c>
      <c r="J122" s="26">
        <v>163.7</v>
      </c>
      <c r="K122" s="26">
        <v>144.1</v>
      </c>
      <c r="L122" s="26">
        <v>11.3</v>
      </c>
      <c r="M122" s="26">
        <v>0</v>
      </c>
      <c r="N122" s="26">
        <v>81.9</v>
      </c>
      <c r="O122" s="26">
        <v>54.3</v>
      </c>
      <c r="P122" s="26">
        <v>168.2</v>
      </c>
      <c r="Q122" s="26">
        <v>936.2</v>
      </c>
      <c r="R122" s="26">
        <v>155</v>
      </c>
      <c r="S122" s="26">
        <v>219.2</v>
      </c>
      <c r="T122" s="29">
        <v>71176.66666666667</v>
      </c>
      <c r="U122" s="26">
        <v>4.166666666666667</v>
      </c>
      <c r="V122" s="21">
        <v>89.63</v>
      </c>
      <c r="W122" s="26">
        <v>38.1</v>
      </c>
      <c r="X122" s="26">
        <v>48.43333333333334</v>
      </c>
      <c r="Y122" s="26">
        <v>67.7</v>
      </c>
      <c r="Z122" s="26">
        <v>2581.9</v>
      </c>
      <c r="AA122" s="21">
        <v>-1.73</v>
      </c>
      <c r="AB122" s="26">
        <v>633.8</v>
      </c>
      <c r="AC122" s="26">
        <v>-1.8</v>
      </c>
      <c r="AD122" s="26">
        <v>8.1</v>
      </c>
      <c r="AE122" s="26">
        <v>1018.2</v>
      </c>
      <c r="AF122" s="21">
        <f t="shared" si="2"/>
        <v>-0.1767825574543312</v>
      </c>
      <c r="AG122" s="21">
        <f t="shared" si="3"/>
        <v>0.7955215085444902</v>
      </c>
    </row>
    <row r="123" spans="1:33" ht="12.75">
      <c r="A123" s="58" t="s">
        <v>111</v>
      </c>
      <c r="B123" s="26">
        <v>3573.9</v>
      </c>
      <c r="C123" s="26">
        <v>3573.2</v>
      </c>
      <c r="D123" s="26">
        <v>2312</v>
      </c>
      <c r="E123" s="26">
        <v>188</v>
      </c>
      <c r="F123" s="26">
        <v>851</v>
      </c>
      <c r="G123" s="26">
        <v>1267.2</v>
      </c>
      <c r="H123" s="26">
        <v>436.5</v>
      </c>
      <c r="I123" s="26">
        <v>282.4</v>
      </c>
      <c r="J123" s="26">
        <v>162</v>
      </c>
      <c r="K123" s="26">
        <v>143.9</v>
      </c>
      <c r="L123" s="26">
        <v>11.4</v>
      </c>
      <c r="M123" s="26">
        <v>0</v>
      </c>
      <c r="N123" s="26">
        <v>80.9</v>
      </c>
      <c r="O123" s="26">
        <v>53.1</v>
      </c>
      <c r="P123" s="26">
        <v>157</v>
      </c>
      <c r="Q123" s="26">
        <v>927.3</v>
      </c>
      <c r="R123" s="26">
        <v>160.1</v>
      </c>
      <c r="S123" s="26">
        <v>223.5</v>
      </c>
      <c r="T123" s="29">
        <v>71049.66666666667</v>
      </c>
      <c r="U123" s="26">
        <v>4.766666666666667</v>
      </c>
      <c r="V123" s="21">
        <v>72.72</v>
      </c>
      <c r="W123" s="26">
        <v>38.63333333333333</v>
      </c>
      <c r="X123" s="26">
        <v>48.13333333333333</v>
      </c>
      <c r="Y123" s="26">
        <v>68.7</v>
      </c>
      <c r="Z123" s="26">
        <v>2626</v>
      </c>
      <c r="AA123" s="21">
        <v>1.48</v>
      </c>
      <c r="AB123" s="26">
        <v>637.3</v>
      </c>
      <c r="AC123" s="26">
        <v>-14.7</v>
      </c>
      <c r="AD123" s="26">
        <v>7.7</v>
      </c>
      <c r="AE123" s="26">
        <v>1034.4</v>
      </c>
      <c r="AF123" s="21">
        <f t="shared" si="2"/>
        <v>-1.4211136890951275</v>
      </c>
      <c r="AG123" s="21">
        <f t="shared" si="3"/>
        <v>0.7443928847641144</v>
      </c>
    </row>
    <row r="124" spans="1:33" ht="12.75">
      <c r="A124" s="58" t="s">
        <v>112</v>
      </c>
      <c r="B124" s="26">
        <v>3605.2</v>
      </c>
      <c r="C124" s="26">
        <v>3605</v>
      </c>
      <c r="D124" s="26">
        <v>2332.2</v>
      </c>
      <c r="E124" s="26">
        <v>188.6</v>
      </c>
      <c r="F124" s="26">
        <v>856.5</v>
      </c>
      <c r="G124" s="26">
        <v>1283.1</v>
      </c>
      <c r="H124" s="26">
        <v>444</v>
      </c>
      <c r="I124" s="26">
        <v>283.8</v>
      </c>
      <c r="J124" s="26">
        <v>162.6</v>
      </c>
      <c r="K124" s="26">
        <v>144.6</v>
      </c>
      <c r="L124" s="26">
        <v>11</v>
      </c>
      <c r="M124" s="26">
        <v>0</v>
      </c>
      <c r="N124" s="26">
        <v>80.7</v>
      </c>
      <c r="O124" s="26">
        <v>54.3</v>
      </c>
      <c r="P124" s="26">
        <v>165.4</v>
      </c>
      <c r="Q124" s="26">
        <v>930.9</v>
      </c>
      <c r="R124" s="26">
        <v>159.9</v>
      </c>
      <c r="S124" s="26">
        <v>223</v>
      </c>
      <c r="T124" s="29">
        <v>70871.66666666667</v>
      </c>
      <c r="U124" s="26">
        <v>5.166666666666667</v>
      </c>
      <c r="V124" s="21">
        <v>84.21</v>
      </c>
      <c r="W124" s="26">
        <v>39.03333333333334</v>
      </c>
      <c r="X124" s="26">
        <v>47.96666666666667</v>
      </c>
      <c r="Y124" s="26">
        <v>70</v>
      </c>
      <c r="Z124" s="26">
        <v>2661.1</v>
      </c>
      <c r="AA124" s="21">
        <v>-0.03</v>
      </c>
      <c r="AB124" s="26">
        <v>640.6</v>
      </c>
      <c r="AC124" s="26">
        <v>-18.5</v>
      </c>
      <c r="AD124" s="26">
        <v>7.1</v>
      </c>
      <c r="AE124" s="26">
        <v>1051.9</v>
      </c>
      <c r="AF124" s="21">
        <f t="shared" si="2"/>
        <v>-1.7587223120068447</v>
      </c>
      <c r="AG124" s="21">
        <f t="shared" si="3"/>
        <v>0.6749691035269512</v>
      </c>
    </row>
    <row r="125" spans="1:33" ht="12.75">
      <c r="A125" s="63" t="s">
        <v>113</v>
      </c>
      <c r="B125" s="64">
        <v>3566.5</v>
      </c>
      <c r="C125" s="64">
        <v>3597.4</v>
      </c>
      <c r="D125" s="64">
        <v>2324.9</v>
      </c>
      <c r="E125" s="64">
        <v>175</v>
      </c>
      <c r="F125" s="64">
        <v>863.2</v>
      </c>
      <c r="G125" s="64">
        <v>1292.2</v>
      </c>
      <c r="H125" s="64">
        <v>444.6</v>
      </c>
      <c r="I125" s="64">
        <v>273.3</v>
      </c>
      <c r="J125" s="64">
        <v>160.8</v>
      </c>
      <c r="K125" s="64">
        <v>137.1</v>
      </c>
      <c r="L125" s="64">
        <v>11.2</v>
      </c>
      <c r="M125" s="64">
        <v>0</v>
      </c>
      <c r="N125" s="64">
        <v>78.2</v>
      </c>
      <c r="O125" s="64">
        <v>45.4</v>
      </c>
      <c r="P125" s="64">
        <v>182.8</v>
      </c>
      <c r="Q125" s="64">
        <v>929.9</v>
      </c>
      <c r="R125" s="64">
        <v>162.1</v>
      </c>
      <c r="S125" s="64">
        <v>226.5</v>
      </c>
      <c r="T125" s="65">
        <v>70459.33333333333</v>
      </c>
      <c r="U125" s="64">
        <v>5.833333333333333</v>
      </c>
      <c r="V125" s="66">
        <v>92.15</v>
      </c>
      <c r="W125" s="64">
        <v>39.6</v>
      </c>
      <c r="X125" s="64">
        <v>46.96666666666667</v>
      </c>
      <c r="Y125" s="64">
        <v>69.3</v>
      </c>
      <c r="Z125" s="64">
        <v>2650.9</v>
      </c>
      <c r="AA125" s="66">
        <v>-3.44</v>
      </c>
      <c r="AB125" s="64">
        <v>637.3</v>
      </c>
      <c r="AC125" s="64">
        <v>-22.4</v>
      </c>
      <c r="AD125" s="64">
        <v>5.4</v>
      </c>
      <c r="AE125" s="64">
        <v>1054.2</v>
      </c>
      <c r="AF125" s="66">
        <f t="shared" si="2"/>
        <v>-2.1248339973439574</v>
      </c>
      <c r="AG125" s="66">
        <f t="shared" si="3"/>
        <v>0.512236767216847</v>
      </c>
    </row>
    <row r="126" spans="1:33" ht="12.75">
      <c r="A126" s="58" t="s">
        <v>114</v>
      </c>
      <c r="B126" s="26">
        <v>3666.1</v>
      </c>
      <c r="C126" s="26">
        <v>3643.1</v>
      </c>
      <c r="D126" s="26">
        <v>2369.8</v>
      </c>
      <c r="E126" s="26">
        <v>194.6</v>
      </c>
      <c r="F126" s="26">
        <v>866.2</v>
      </c>
      <c r="G126" s="26">
        <v>1303.5</v>
      </c>
      <c r="H126" s="26">
        <v>454.6</v>
      </c>
      <c r="I126" s="26">
        <v>275.9</v>
      </c>
      <c r="J126" s="26">
        <v>160.3</v>
      </c>
      <c r="K126" s="26">
        <v>139.4</v>
      </c>
      <c r="L126" s="26">
        <v>11</v>
      </c>
      <c r="M126" s="26">
        <v>0</v>
      </c>
      <c r="N126" s="26">
        <v>74.4</v>
      </c>
      <c r="O126" s="26">
        <v>53.7</v>
      </c>
      <c r="P126" s="26">
        <v>192.5</v>
      </c>
      <c r="Q126" s="26">
        <v>918.6</v>
      </c>
      <c r="R126" s="26">
        <v>160.7</v>
      </c>
      <c r="S126" s="26">
        <v>223.8</v>
      </c>
      <c r="T126" s="29">
        <v>70707</v>
      </c>
      <c r="U126" s="26">
        <v>5.933333333333334</v>
      </c>
      <c r="V126" s="21">
        <v>100.31</v>
      </c>
      <c r="W126" s="26">
        <v>39.93333333333333</v>
      </c>
      <c r="X126" s="26">
        <v>47.833333333333336</v>
      </c>
      <c r="Y126" s="26">
        <v>71.5</v>
      </c>
      <c r="Z126" s="26">
        <v>2703.5</v>
      </c>
      <c r="AA126" s="21">
        <v>6.09</v>
      </c>
      <c r="AB126" s="26">
        <v>646.2</v>
      </c>
      <c r="AC126" s="26">
        <v>-21.6</v>
      </c>
      <c r="AD126" s="26">
        <v>4.8</v>
      </c>
      <c r="AE126" s="26">
        <v>1099.9</v>
      </c>
      <c r="AF126" s="21">
        <f t="shared" si="2"/>
        <v>-1.9638148922629328</v>
      </c>
      <c r="AG126" s="21">
        <f t="shared" si="3"/>
        <v>0.43640330939176286</v>
      </c>
    </row>
    <row r="127" spans="1:33" ht="12.75">
      <c r="A127" s="58" t="s">
        <v>115</v>
      </c>
      <c r="B127" s="26">
        <v>3686.2</v>
      </c>
      <c r="C127" s="26">
        <v>3667.8</v>
      </c>
      <c r="D127" s="26">
        <v>2391.4</v>
      </c>
      <c r="E127" s="26">
        <v>199.1</v>
      </c>
      <c r="F127" s="26">
        <v>869.4</v>
      </c>
      <c r="G127" s="26">
        <v>1316.6</v>
      </c>
      <c r="H127" s="26">
        <v>473.2</v>
      </c>
      <c r="I127" s="26">
        <v>279.7</v>
      </c>
      <c r="J127" s="26">
        <v>159.9</v>
      </c>
      <c r="K127" s="26">
        <v>142.8</v>
      </c>
      <c r="L127" s="26">
        <v>11.8</v>
      </c>
      <c r="M127" s="26">
        <v>0.1</v>
      </c>
      <c r="N127" s="26">
        <v>73.2</v>
      </c>
      <c r="O127" s="26">
        <v>55.1</v>
      </c>
      <c r="P127" s="26">
        <v>211.9</v>
      </c>
      <c r="Q127" s="26">
        <v>915.2</v>
      </c>
      <c r="R127" s="26">
        <v>160.6</v>
      </c>
      <c r="S127" s="26">
        <v>240.7</v>
      </c>
      <c r="T127" s="29">
        <v>71076</v>
      </c>
      <c r="U127" s="26">
        <v>5.9</v>
      </c>
      <c r="V127" s="21">
        <v>99.7</v>
      </c>
      <c r="W127" s="26">
        <v>40.3</v>
      </c>
      <c r="X127" s="26">
        <v>48.26666666666667</v>
      </c>
      <c r="Y127" s="26">
        <v>71.7</v>
      </c>
      <c r="Z127" s="26">
        <v>2742.6</v>
      </c>
      <c r="AA127" s="21">
        <v>-0.48</v>
      </c>
      <c r="AB127" s="26">
        <v>654.2</v>
      </c>
      <c r="AC127" s="26">
        <v>-28.4</v>
      </c>
      <c r="AD127" s="26">
        <v>5.9</v>
      </c>
      <c r="AE127" s="26">
        <v>1120.6</v>
      </c>
      <c r="AF127" s="21">
        <f t="shared" si="2"/>
        <v>-2.534356594681421</v>
      </c>
      <c r="AG127" s="21">
        <f t="shared" si="3"/>
        <v>0.5265036587542389</v>
      </c>
    </row>
    <row r="128" spans="1:33" ht="12.75">
      <c r="A128" s="58" t="s">
        <v>116</v>
      </c>
      <c r="B128" s="26">
        <v>3714.5</v>
      </c>
      <c r="C128" s="26">
        <v>3698.9</v>
      </c>
      <c r="D128" s="26">
        <v>2409.8</v>
      </c>
      <c r="E128" s="26">
        <v>204.4</v>
      </c>
      <c r="F128" s="26">
        <v>869.5</v>
      </c>
      <c r="G128" s="26">
        <v>1328.2</v>
      </c>
      <c r="H128" s="26">
        <v>481.9</v>
      </c>
      <c r="I128" s="26">
        <v>280.7</v>
      </c>
      <c r="J128" s="26">
        <v>159.3</v>
      </c>
      <c r="K128" s="26">
        <v>143.8</v>
      </c>
      <c r="L128" s="26">
        <v>12.1</v>
      </c>
      <c r="M128" s="26">
        <v>0.1</v>
      </c>
      <c r="N128" s="26">
        <v>73.1</v>
      </c>
      <c r="O128" s="26">
        <v>55.1</v>
      </c>
      <c r="P128" s="26">
        <v>222.4</v>
      </c>
      <c r="Q128" s="26">
        <v>911.9</v>
      </c>
      <c r="R128" s="26">
        <v>169.4</v>
      </c>
      <c r="S128" s="26">
        <v>246</v>
      </c>
      <c r="T128" s="29">
        <v>71322</v>
      </c>
      <c r="U128" s="26">
        <v>6.033333333333334</v>
      </c>
      <c r="V128" s="21">
        <v>98.34</v>
      </c>
      <c r="W128" s="26">
        <v>40.7</v>
      </c>
      <c r="X128" s="26">
        <v>48.4</v>
      </c>
      <c r="Y128" s="26">
        <v>72.4</v>
      </c>
      <c r="Z128" s="26">
        <v>2752.9</v>
      </c>
      <c r="AA128" s="21">
        <v>-0.3</v>
      </c>
      <c r="AB128" s="26">
        <v>661.5</v>
      </c>
      <c r="AC128" s="26">
        <v>-28.6</v>
      </c>
      <c r="AD128" s="26">
        <v>6.5</v>
      </c>
      <c r="AE128" s="26">
        <v>1140.8</v>
      </c>
      <c r="AF128" s="21">
        <f t="shared" si="2"/>
        <v>-2.507012622720898</v>
      </c>
      <c r="AG128" s="21">
        <f t="shared" si="3"/>
        <v>0.5697755960729313</v>
      </c>
    </row>
    <row r="129" spans="1:33" ht="12.75">
      <c r="A129" s="58" t="s">
        <v>117</v>
      </c>
      <c r="B129" s="26">
        <v>3723.8</v>
      </c>
      <c r="C129" s="26">
        <v>3742.5</v>
      </c>
      <c r="D129" s="26">
        <v>2449.8</v>
      </c>
      <c r="E129" s="26">
        <v>213.4</v>
      </c>
      <c r="F129" s="26">
        <v>876.8</v>
      </c>
      <c r="G129" s="26">
        <v>1348.9</v>
      </c>
      <c r="H129" s="26">
        <v>494.8</v>
      </c>
      <c r="I129" s="26">
        <v>286.4</v>
      </c>
      <c r="J129" s="26">
        <v>158.9</v>
      </c>
      <c r="K129" s="26">
        <v>148.8</v>
      </c>
      <c r="L129" s="26">
        <v>12.6</v>
      </c>
      <c r="M129" s="26">
        <v>0.1</v>
      </c>
      <c r="N129" s="26">
        <v>74.8</v>
      </c>
      <c r="O129" s="26">
        <v>59.7</v>
      </c>
      <c r="P129" s="26">
        <v>231</v>
      </c>
      <c r="Q129" s="26">
        <v>909.4</v>
      </c>
      <c r="R129" s="26">
        <v>151</v>
      </c>
      <c r="S129" s="26">
        <v>229.3</v>
      </c>
      <c r="T129" s="29">
        <v>71754</v>
      </c>
      <c r="U129" s="26">
        <v>5.933333333333334</v>
      </c>
      <c r="V129" s="21">
        <v>102.09</v>
      </c>
      <c r="W129" s="26">
        <v>41</v>
      </c>
      <c r="X129" s="26">
        <v>49.53333333333333</v>
      </c>
      <c r="Y129" s="26">
        <v>71.6</v>
      </c>
      <c r="Z129" s="26">
        <v>2782.1</v>
      </c>
      <c r="AA129" s="21">
        <v>-3.69</v>
      </c>
      <c r="AB129" s="26">
        <v>661.3</v>
      </c>
      <c r="AC129" s="26">
        <v>-28.6</v>
      </c>
      <c r="AD129" s="26">
        <v>8.5</v>
      </c>
      <c r="AE129" s="26">
        <v>1153.1</v>
      </c>
      <c r="AF129" s="21">
        <f t="shared" si="2"/>
        <v>-2.4802705749718155</v>
      </c>
      <c r="AG129" s="21">
        <f t="shared" si="3"/>
        <v>0.7371433527014136</v>
      </c>
    </row>
    <row r="130" spans="1:33" ht="12.75">
      <c r="A130" s="58" t="s">
        <v>118</v>
      </c>
      <c r="B130" s="26">
        <v>3796.9</v>
      </c>
      <c r="C130" s="26">
        <v>3802.2</v>
      </c>
      <c r="D130" s="26">
        <v>2482.2</v>
      </c>
      <c r="E130" s="26">
        <v>218.5</v>
      </c>
      <c r="F130" s="26">
        <v>882.1</v>
      </c>
      <c r="G130" s="26">
        <v>1370.2</v>
      </c>
      <c r="H130" s="26">
        <v>517.1</v>
      </c>
      <c r="I130" s="26">
        <v>296.1</v>
      </c>
      <c r="J130" s="26">
        <v>163.1</v>
      </c>
      <c r="K130" s="26">
        <v>154.5</v>
      </c>
      <c r="L130" s="26">
        <v>13.2</v>
      </c>
      <c r="M130" s="26">
        <v>0.1</v>
      </c>
      <c r="N130" s="26">
        <v>74.7</v>
      </c>
      <c r="O130" s="26">
        <v>62.9</v>
      </c>
      <c r="P130" s="26">
        <v>246.4</v>
      </c>
      <c r="Q130" s="26">
        <v>920.8</v>
      </c>
      <c r="R130" s="26">
        <v>168.8</v>
      </c>
      <c r="S130" s="26">
        <v>262.8</v>
      </c>
      <c r="T130" s="29">
        <v>72545.33333333333</v>
      </c>
      <c r="U130" s="26">
        <v>5.766666666666667</v>
      </c>
      <c r="V130" s="21">
        <v>107.2</v>
      </c>
      <c r="W130" s="26">
        <v>41.333333333333336</v>
      </c>
      <c r="X130" s="26">
        <v>51.666666666666664</v>
      </c>
      <c r="Y130" s="26">
        <v>72.9</v>
      </c>
      <c r="Z130" s="26">
        <v>2797.6</v>
      </c>
      <c r="AA130" s="21">
        <v>1.4</v>
      </c>
      <c r="AB130" s="26">
        <v>663.7</v>
      </c>
      <c r="AC130" s="26">
        <v>-19.2</v>
      </c>
      <c r="AD130" s="26">
        <v>8.9</v>
      </c>
      <c r="AE130" s="26">
        <v>1192.5</v>
      </c>
      <c r="AF130" s="21">
        <f t="shared" si="2"/>
        <v>-1.6100628930817609</v>
      </c>
      <c r="AG130" s="21">
        <f t="shared" si="3"/>
        <v>0.7463312368972747</v>
      </c>
    </row>
    <row r="131" spans="1:33" ht="12.75">
      <c r="A131" s="58" t="s">
        <v>119</v>
      </c>
      <c r="B131" s="26">
        <v>3883.8</v>
      </c>
      <c r="C131" s="26">
        <v>3862.7</v>
      </c>
      <c r="D131" s="26">
        <v>2527.5</v>
      </c>
      <c r="E131" s="26">
        <v>223.9</v>
      </c>
      <c r="F131" s="26">
        <v>903.8</v>
      </c>
      <c r="G131" s="26">
        <v>1385.5</v>
      </c>
      <c r="H131" s="26">
        <v>526.2</v>
      </c>
      <c r="I131" s="26">
        <v>301.1</v>
      </c>
      <c r="J131" s="26">
        <v>164</v>
      </c>
      <c r="K131" s="26">
        <v>158.1</v>
      </c>
      <c r="L131" s="26">
        <v>13.2</v>
      </c>
      <c r="M131" s="26">
        <v>0.1</v>
      </c>
      <c r="N131" s="26">
        <v>78.2</v>
      </c>
      <c r="O131" s="26">
        <v>63.2</v>
      </c>
      <c r="P131" s="26">
        <v>251.3</v>
      </c>
      <c r="Q131" s="26">
        <v>921.9</v>
      </c>
      <c r="R131" s="26">
        <v>166.4</v>
      </c>
      <c r="S131" s="26">
        <v>253.4</v>
      </c>
      <c r="T131" s="29">
        <v>73348.33333333333</v>
      </c>
      <c r="U131" s="26">
        <v>5.7</v>
      </c>
      <c r="V131" s="21">
        <v>107.14</v>
      </c>
      <c r="W131" s="26">
        <v>41.6</v>
      </c>
      <c r="X131" s="26">
        <v>52.666666666666664</v>
      </c>
      <c r="Y131" s="26">
        <v>74.2</v>
      </c>
      <c r="Z131" s="26">
        <v>2822.9</v>
      </c>
      <c r="AA131" s="21">
        <v>2.82</v>
      </c>
      <c r="AB131" s="26">
        <v>671.9</v>
      </c>
      <c r="AC131" s="26">
        <v>-26</v>
      </c>
      <c r="AD131" s="26">
        <v>18.6</v>
      </c>
      <c r="AE131" s="26">
        <v>1227.5</v>
      </c>
      <c r="AF131" s="21">
        <f t="shared" si="2"/>
        <v>-2.1181262729124235</v>
      </c>
      <c r="AG131" s="21">
        <f t="shared" si="3"/>
        <v>1.5152749490835031</v>
      </c>
    </row>
    <row r="132" spans="1:33" ht="12.75">
      <c r="A132" s="58" t="s">
        <v>120</v>
      </c>
      <c r="B132" s="26">
        <v>3922.3</v>
      </c>
      <c r="C132" s="26">
        <v>3897.2</v>
      </c>
      <c r="D132" s="26">
        <v>2565.9</v>
      </c>
      <c r="E132" s="26">
        <v>229.8</v>
      </c>
      <c r="F132" s="26">
        <v>916.6</v>
      </c>
      <c r="G132" s="26">
        <v>1402.8</v>
      </c>
      <c r="H132" s="26">
        <v>532.1</v>
      </c>
      <c r="I132" s="26">
        <v>305.8</v>
      </c>
      <c r="J132" s="26">
        <v>164.2</v>
      </c>
      <c r="K132" s="26">
        <v>161.9</v>
      </c>
      <c r="L132" s="26">
        <v>13.6</v>
      </c>
      <c r="M132" s="26">
        <v>0.1</v>
      </c>
      <c r="N132" s="26">
        <v>81.4</v>
      </c>
      <c r="O132" s="26">
        <v>61.9</v>
      </c>
      <c r="P132" s="26">
        <v>251.9</v>
      </c>
      <c r="Q132" s="26">
        <v>907.6</v>
      </c>
      <c r="R132" s="26">
        <v>173.8</v>
      </c>
      <c r="S132" s="26">
        <v>258.7</v>
      </c>
      <c r="T132" s="29">
        <v>73893.33333333333</v>
      </c>
      <c r="U132" s="26">
        <v>5.566666666666666</v>
      </c>
      <c r="V132" s="21">
        <v>110.55</v>
      </c>
      <c r="W132" s="26">
        <v>41.93333333333333</v>
      </c>
      <c r="X132" s="26">
        <v>53.333333333333336</v>
      </c>
      <c r="Y132" s="26">
        <v>74.6</v>
      </c>
      <c r="Z132" s="26">
        <v>2883.6</v>
      </c>
      <c r="AA132" s="21">
        <v>0.45</v>
      </c>
      <c r="AB132" s="26">
        <v>680.9</v>
      </c>
      <c r="AC132" s="26">
        <v>-14.4</v>
      </c>
      <c r="AD132" s="26">
        <v>10.1</v>
      </c>
      <c r="AE132" s="26">
        <v>1252</v>
      </c>
      <c r="AF132" s="21">
        <f t="shared" si="2"/>
        <v>-1.1501597444089458</v>
      </c>
      <c r="AG132" s="21">
        <f t="shared" si="3"/>
        <v>0.8067092651757188</v>
      </c>
    </row>
    <row r="133" spans="1:33" ht="12.75">
      <c r="A133" s="58" t="s">
        <v>121</v>
      </c>
      <c r="B133" s="26">
        <v>3990.5</v>
      </c>
      <c r="C133" s="26">
        <v>3988.5</v>
      </c>
      <c r="D133" s="26">
        <v>2626.3</v>
      </c>
      <c r="E133" s="26">
        <v>242.2</v>
      </c>
      <c r="F133" s="26">
        <v>932.5</v>
      </c>
      <c r="G133" s="26">
        <v>1430.6</v>
      </c>
      <c r="H133" s="26">
        <v>557</v>
      </c>
      <c r="I133" s="26">
        <v>321.9</v>
      </c>
      <c r="J133" s="26">
        <v>166.8</v>
      </c>
      <c r="K133" s="26">
        <v>173.9</v>
      </c>
      <c r="L133" s="26">
        <v>14</v>
      </c>
      <c r="M133" s="26">
        <v>0.1</v>
      </c>
      <c r="N133" s="26">
        <v>84.2</v>
      </c>
      <c r="O133" s="26">
        <v>71.9</v>
      </c>
      <c r="P133" s="26">
        <v>260.9</v>
      </c>
      <c r="Q133" s="26">
        <v>909.1</v>
      </c>
      <c r="R133" s="26">
        <v>184.9</v>
      </c>
      <c r="S133" s="26">
        <v>270.3</v>
      </c>
      <c r="T133" s="29">
        <v>74881</v>
      </c>
      <c r="U133" s="26">
        <v>5.366666666666666</v>
      </c>
      <c r="V133" s="21">
        <v>118.05</v>
      </c>
      <c r="W133" s="26">
        <v>42.36666666666667</v>
      </c>
      <c r="X133" s="26">
        <v>55.1</v>
      </c>
      <c r="Y133" s="26">
        <v>75.2</v>
      </c>
      <c r="Z133" s="26">
        <v>2993</v>
      </c>
      <c r="AA133" s="21">
        <v>-2.27</v>
      </c>
      <c r="AB133" s="26">
        <v>685</v>
      </c>
      <c r="AC133" s="26">
        <v>-30.4</v>
      </c>
      <c r="AD133" s="26">
        <v>24.7</v>
      </c>
      <c r="AE133" s="26">
        <v>1289.7</v>
      </c>
      <c r="AF133" s="21">
        <f t="shared" si="2"/>
        <v>-2.3571373187562994</v>
      </c>
      <c r="AG133" s="21">
        <f t="shared" si="3"/>
        <v>1.9151740714894936</v>
      </c>
    </row>
    <row r="134" spans="1:33" ht="12.75">
      <c r="A134" s="58" t="s">
        <v>122</v>
      </c>
      <c r="B134" s="26">
        <v>4092.3</v>
      </c>
      <c r="C134" s="26">
        <v>4075.5</v>
      </c>
      <c r="D134" s="26">
        <v>2674.2</v>
      </c>
      <c r="E134" s="26">
        <v>257.9</v>
      </c>
      <c r="F134" s="26">
        <v>942.7</v>
      </c>
      <c r="G134" s="26">
        <v>1444.6</v>
      </c>
      <c r="H134" s="26">
        <v>580.6</v>
      </c>
      <c r="I134" s="26">
        <v>337</v>
      </c>
      <c r="J134" s="26">
        <v>172.3</v>
      </c>
      <c r="K134" s="26">
        <v>183.5</v>
      </c>
      <c r="L134" s="26">
        <v>14.9</v>
      </c>
      <c r="M134" s="26">
        <v>0.1</v>
      </c>
      <c r="N134" s="26">
        <v>87.3</v>
      </c>
      <c r="O134" s="26">
        <v>75.6</v>
      </c>
      <c r="P134" s="26">
        <v>269.6</v>
      </c>
      <c r="Q134" s="26">
        <v>914.5</v>
      </c>
      <c r="R134" s="26">
        <v>201.8</v>
      </c>
      <c r="S134" s="26">
        <v>282.8</v>
      </c>
      <c r="T134" s="29">
        <v>75839.66666666667</v>
      </c>
      <c r="U134" s="26">
        <v>4.933333333333334</v>
      </c>
      <c r="V134" s="21">
        <v>111.52</v>
      </c>
      <c r="W134" s="26">
        <v>43.03333333333333</v>
      </c>
      <c r="X134" s="26">
        <v>56.76666666666667</v>
      </c>
      <c r="Y134" s="26">
        <v>77</v>
      </c>
      <c r="Z134" s="26">
        <v>3031.9</v>
      </c>
      <c r="AA134" s="21">
        <v>1.62</v>
      </c>
      <c r="AB134" s="26">
        <v>691.3</v>
      </c>
      <c r="AC134" s="26">
        <v>-14.6</v>
      </c>
      <c r="AD134" s="26">
        <v>18.8</v>
      </c>
      <c r="AE134" s="26">
        <v>1338.4</v>
      </c>
      <c r="AF134" s="21">
        <f t="shared" si="2"/>
        <v>-1.090854751942618</v>
      </c>
      <c r="AG134" s="21">
        <f t="shared" si="3"/>
        <v>1.404662283323371</v>
      </c>
    </row>
    <row r="135" spans="1:33" ht="12.75">
      <c r="A135" s="58" t="s">
        <v>123</v>
      </c>
      <c r="B135" s="26">
        <v>4133.3</v>
      </c>
      <c r="C135" s="26">
        <v>4094.4</v>
      </c>
      <c r="D135" s="26">
        <v>2671.4</v>
      </c>
      <c r="E135" s="26">
        <v>253.8</v>
      </c>
      <c r="F135" s="26">
        <v>934.5</v>
      </c>
      <c r="G135" s="26">
        <v>1460.4</v>
      </c>
      <c r="H135" s="26">
        <v>585.4</v>
      </c>
      <c r="I135" s="26">
        <v>350.5</v>
      </c>
      <c r="J135" s="26">
        <v>177.7</v>
      </c>
      <c r="K135" s="26">
        <v>191.7</v>
      </c>
      <c r="L135" s="26">
        <v>15.6</v>
      </c>
      <c r="M135" s="26">
        <v>0.1</v>
      </c>
      <c r="N135" s="26">
        <v>92.6</v>
      </c>
      <c r="O135" s="26">
        <v>79.8</v>
      </c>
      <c r="P135" s="26">
        <v>255.9</v>
      </c>
      <c r="Q135" s="26">
        <v>911.5</v>
      </c>
      <c r="R135" s="26">
        <v>210.5</v>
      </c>
      <c r="S135" s="26">
        <v>274.7</v>
      </c>
      <c r="T135" s="29">
        <v>76522</v>
      </c>
      <c r="U135" s="26">
        <v>4.933333333333334</v>
      </c>
      <c r="V135" s="21">
        <v>104.26</v>
      </c>
      <c r="W135" s="26">
        <v>43.93333333333334</v>
      </c>
      <c r="X135" s="26">
        <v>57.166666666666664</v>
      </c>
      <c r="Y135" s="26">
        <v>77</v>
      </c>
      <c r="Z135" s="26">
        <v>3059.6</v>
      </c>
      <c r="AA135" s="21">
        <v>2.25</v>
      </c>
      <c r="AB135" s="26">
        <v>702.6</v>
      </c>
      <c r="AC135" s="26">
        <v>-13.9</v>
      </c>
      <c r="AD135" s="26">
        <v>15.7</v>
      </c>
      <c r="AE135" s="26">
        <v>1374.4</v>
      </c>
      <c r="AF135" s="21">
        <f t="shared" si="2"/>
        <v>-1.0113504074505237</v>
      </c>
      <c r="AG135" s="21">
        <f t="shared" si="3"/>
        <v>1.1423166472642605</v>
      </c>
    </row>
    <row r="136" spans="1:33" ht="12.75">
      <c r="A136" s="58" t="s">
        <v>124</v>
      </c>
      <c r="B136" s="26">
        <v>4117</v>
      </c>
      <c r="C136" s="26">
        <v>4100.7</v>
      </c>
      <c r="D136" s="26">
        <v>2682.5</v>
      </c>
      <c r="E136" s="26">
        <v>251.8</v>
      </c>
      <c r="F136" s="26">
        <v>940.1</v>
      </c>
      <c r="G136" s="26">
        <v>1469.9</v>
      </c>
      <c r="H136" s="26">
        <v>583.6</v>
      </c>
      <c r="I136" s="26">
        <v>356.3</v>
      </c>
      <c r="J136" s="26">
        <v>181.7</v>
      </c>
      <c r="K136" s="26">
        <v>194.2</v>
      </c>
      <c r="L136" s="26">
        <v>16.2</v>
      </c>
      <c r="M136" s="26">
        <v>0.1</v>
      </c>
      <c r="N136" s="26">
        <v>95.8</v>
      </c>
      <c r="O136" s="26">
        <v>79</v>
      </c>
      <c r="P136" s="26">
        <v>245.1</v>
      </c>
      <c r="Q136" s="26">
        <v>898.5</v>
      </c>
      <c r="R136" s="26">
        <v>212.4</v>
      </c>
      <c r="S136" s="26">
        <v>267.1</v>
      </c>
      <c r="T136" s="29">
        <v>76980</v>
      </c>
      <c r="U136" s="26">
        <v>4.8</v>
      </c>
      <c r="V136" s="21">
        <v>108.43</v>
      </c>
      <c r="W136" s="26">
        <v>44.8</v>
      </c>
      <c r="X136" s="26">
        <v>57.6</v>
      </c>
      <c r="Y136" s="26">
        <v>76.3</v>
      </c>
      <c r="Z136" s="26">
        <v>3079.3</v>
      </c>
      <c r="AA136" s="21">
        <v>-2.11</v>
      </c>
      <c r="AB136" s="26">
        <v>708.7</v>
      </c>
      <c r="AC136" s="26">
        <v>-9.5</v>
      </c>
      <c r="AD136" s="26">
        <v>14.6</v>
      </c>
      <c r="AE136" s="26">
        <v>1394.1</v>
      </c>
      <c r="AF136" s="21">
        <f t="shared" si="2"/>
        <v>-0.681443225019726</v>
      </c>
      <c r="AG136" s="21">
        <f t="shared" si="3"/>
        <v>1.0472706405566314</v>
      </c>
    </row>
    <row r="137" spans="1:33" ht="12.75">
      <c r="A137" s="59" t="s">
        <v>125</v>
      </c>
      <c r="B137" s="60">
        <v>4151.1</v>
      </c>
      <c r="C137" s="60">
        <v>4106.3</v>
      </c>
      <c r="D137" s="60">
        <v>2675.6</v>
      </c>
      <c r="E137" s="60">
        <v>245.4</v>
      </c>
      <c r="F137" s="60">
        <v>936.6</v>
      </c>
      <c r="G137" s="60">
        <v>1478.1</v>
      </c>
      <c r="H137" s="60">
        <v>577.5</v>
      </c>
      <c r="I137" s="60">
        <v>358.9</v>
      </c>
      <c r="J137" s="60">
        <v>180</v>
      </c>
      <c r="K137" s="60">
        <v>197.5</v>
      </c>
      <c r="L137" s="60">
        <v>17.2</v>
      </c>
      <c r="M137" s="60">
        <v>0.1</v>
      </c>
      <c r="N137" s="60">
        <v>100.5</v>
      </c>
      <c r="O137" s="60">
        <v>78.1</v>
      </c>
      <c r="P137" s="60">
        <v>233.3</v>
      </c>
      <c r="Q137" s="60">
        <v>908.4</v>
      </c>
      <c r="R137" s="60">
        <v>221.1</v>
      </c>
      <c r="S137" s="60">
        <v>269.1</v>
      </c>
      <c r="T137" s="61">
        <v>77775.66666666667</v>
      </c>
      <c r="U137" s="60">
        <v>4.766666666666667</v>
      </c>
      <c r="V137" s="62">
        <v>97.55</v>
      </c>
      <c r="W137" s="60">
        <v>45.93333333333334</v>
      </c>
      <c r="X137" s="60">
        <v>58.3</v>
      </c>
      <c r="Y137" s="60">
        <v>75.8</v>
      </c>
      <c r="Z137" s="60">
        <v>3118.3</v>
      </c>
      <c r="AA137" s="62">
        <v>2.84</v>
      </c>
      <c r="AB137" s="60">
        <v>720.6</v>
      </c>
      <c r="AC137" s="60">
        <v>-6.9</v>
      </c>
      <c r="AD137" s="60">
        <v>13.7</v>
      </c>
      <c r="AE137" s="60">
        <v>1435.3</v>
      </c>
      <c r="AF137" s="62">
        <f t="shared" si="2"/>
        <v>-0.48073573468961195</v>
      </c>
      <c r="AG137" s="62">
        <f t="shared" si="3"/>
        <v>0.9545042848185048</v>
      </c>
    </row>
    <row r="138" spans="1:33" ht="12.75">
      <c r="A138" s="58" t="s">
        <v>126</v>
      </c>
      <c r="B138" s="26">
        <v>4119.3</v>
      </c>
      <c r="C138" s="26">
        <v>4101.8</v>
      </c>
      <c r="D138" s="26">
        <v>2652.4</v>
      </c>
      <c r="E138" s="26">
        <v>238.6</v>
      </c>
      <c r="F138" s="26">
        <v>924.3</v>
      </c>
      <c r="G138" s="26">
        <v>1479.6</v>
      </c>
      <c r="H138" s="26">
        <v>564</v>
      </c>
      <c r="I138" s="26">
        <v>358.7</v>
      </c>
      <c r="J138" s="26">
        <v>179.1</v>
      </c>
      <c r="K138" s="26">
        <v>197.9</v>
      </c>
      <c r="L138" s="26">
        <v>17.5</v>
      </c>
      <c r="M138" s="26">
        <v>0.1</v>
      </c>
      <c r="N138" s="26">
        <v>102.5</v>
      </c>
      <c r="O138" s="26">
        <v>75.3</v>
      </c>
      <c r="P138" s="26">
        <v>216.2</v>
      </c>
      <c r="Q138" s="26">
        <v>920</v>
      </c>
      <c r="R138" s="26">
        <v>228.6</v>
      </c>
      <c r="S138" s="26">
        <v>260</v>
      </c>
      <c r="T138" s="29">
        <v>78102.33333333333</v>
      </c>
      <c r="U138" s="26">
        <v>5.133333333333334</v>
      </c>
      <c r="V138" s="21">
        <v>93.98</v>
      </c>
      <c r="W138" s="26">
        <v>47.3</v>
      </c>
      <c r="X138" s="26">
        <v>57.833333333333336</v>
      </c>
      <c r="Y138" s="26">
        <v>75.7</v>
      </c>
      <c r="Z138" s="26">
        <v>3072.1</v>
      </c>
      <c r="AA138" s="21">
        <v>-2.52</v>
      </c>
      <c r="AB138" s="26">
        <v>726.4</v>
      </c>
      <c r="AC138" s="26">
        <v>-9.1</v>
      </c>
      <c r="AD138" s="26">
        <v>11.7</v>
      </c>
      <c r="AE138" s="26">
        <v>1450</v>
      </c>
      <c r="AF138" s="21">
        <f t="shared" si="2"/>
        <v>-0.6275862068965516</v>
      </c>
      <c r="AG138" s="21">
        <f t="shared" si="3"/>
        <v>0.8068965517241379</v>
      </c>
    </row>
    <row r="139" spans="1:33" ht="12.75">
      <c r="A139" s="58" t="s">
        <v>127</v>
      </c>
      <c r="B139" s="26">
        <v>4130.4</v>
      </c>
      <c r="C139" s="26">
        <v>4105.6</v>
      </c>
      <c r="D139" s="26">
        <v>2662</v>
      </c>
      <c r="E139" s="26">
        <v>240.9</v>
      </c>
      <c r="F139" s="26">
        <v>921</v>
      </c>
      <c r="G139" s="26">
        <v>1491.8</v>
      </c>
      <c r="H139" s="26">
        <v>555.8</v>
      </c>
      <c r="I139" s="26">
        <v>357.8</v>
      </c>
      <c r="J139" s="26">
        <v>178.4</v>
      </c>
      <c r="K139" s="26">
        <v>197.5</v>
      </c>
      <c r="L139" s="26">
        <v>17.4</v>
      </c>
      <c r="M139" s="26">
        <v>0.1</v>
      </c>
      <c r="N139" s="26">
        <v>103.6</v>
      </c>
      <c r="O139" s="26">
        <v>73.3</v>
      </c>
      <c r="P139" s="26">
        <v>206.8</v>
      </c>
      <c r="Q139" s="26">
        <v>927.8</v>
      </c>
      <c r="R139" s="26">
        <v>238.4</v>
      </c>
      <c r="S139" s="26">
        <v>273.8</v>
      </c>
      <c r="T139" s="29">
        <v>78367.33333333333</v>
      </c>
      <c r="U139" s="26">
        <v>5.2</v>
      </c>
      <c r="V139" s="21">
        <v>86</v>
      </c>
      <c r="W139" s="26">
        <v>48.56666666666666</v>
      </c>
      <c r="X139" s="26">
        <v>57.96666666666667</v>
      </c>
      <c r="Y139" s="26">
        <v>75.7</v>
      </c>
      <c r="Z139" s="26">
        <v>3045.5</v>
      </c>
      <c r="AA139" s="21">
        <v>0.7</v>
      </c>
      <c r="AB139" s="26">
        <v>734.6</v>
      </c>
      <c r="AC139" s="26">
        <v>-9.3</v>
      </c>
      <c r="AD139" s="26">
        <v>10.6</v>
      </c>
      <c r="AE139" s="26">
        <v>1487.6</v>
      </c>
      <c r="AF139" s="21">
        <f t="shared" si="2"/>
        <v>-0.6251680559290133</v>
      </c>
      <c r="AG139" s="21">
        <f t="shared" si="3"/>
        <v>0.7125571390158645</v>
      </c>
    </row>
    <row r="140" spans="1:33" ht="12.75">
      <c r="A140" s="58" t="s">
        <v>128</v>
      </c>
      <c r="B140" s="26">
        <v>4084.5</v>
      </c>
      <c r="C140" s="26">
        <v>4089.8</v>
      </c>
      <c r="D140" s="26">
        <v>2672.2</v>
      </c>
      <c r="E140" s="26">
        <v>242.9</v>
      </c>
      <c r="F140" s="26">
        <v>922.9</v>
      </c>
      <c r="G140" s="26">
        <v>1497.9</v>
      </c>
      <c r="H140" s="26">
        <v>546.1</v>
      </c>
      <c r="I140" s="26">
        <v>353.8</v>
      </c>
      <c r="J140" s="26">
        <v>170.7</v>
      </c>
      <c r="K140" s="26">
        <v>198.9</v>
      </c>
      <c r="L140" s="26">
        <v>18.6</v>
      </c>
      <c r="M140" s="26">
        <v>0.1</v>
      </c>
      <c r="N140" s="26">
        <v>101.8</v>
      </c>
      <c r="O140" s="26">
        <v>72.5</v>
      </c>
      <c r="P140" s="26">
        <v>200</v>
      </c>
      <c r="Q140" s="26">
        <v>924.2</v>
      </c>
      <c r="R140" s="26">
        <v>226.7</v>
      </c>
      <c r="S140" s="26">
        <v>269</v>
      </c>
      <c r="T140" s="29">
        <v>78497.66666666667</v>
      </c>
      <c r="U140" s="26">
        <v>5.633333333333333</v>
      </c>
      <c r="V140" s="21">
        <v>63.54</v>
      </c>
      <c r="W140" s="26">
        <v>49.93333333333333</v>
      </c>
      <c r="X140" s="26">
        <v>57.6</v>
      </c>
      <c r="Y140" s="26">
        <v>74.7</v>
      </c>
      <c r="Z140" s="26">
        <v>3053.3</v>
      </c>
      <c r="AA140" s="21">
        <v>-2.97</v>
      </c>
      <c r="AB140" s="26">
        <v>736.9</v>
      </c>
      <c r="AC140" s="26">
        <v>-11.1</v>
      </c>
      <c r="AD140" s="26">
        <v>10</v>
      </c>
      <c r="AE140" s="26">
        <v>1514.8</v>
      </c>
      <c r="AF140" s="21">
        <f t="shared" si="2"/>
        <v>-0.7327700026406125</v>
      </c>
      <c r="AG140" s="21">
        <f t="shared" si="3"/>
        <v>0.6601531555320834</v>
      </c>
    </row>
    <row r="141" spans="1:33" ht="12.75">
      <c r="A141" s="58" t="s">
        <v>129</v>
      </c>
      <c r="B141" s="26">
        <v>4062</v>
      </c>
      <c r="C141" s="26">
        <v>4025.8</v>
      </c>
      <c r="D141" s="26">
        <v>2628.4</v>
      </c>
      <c r="E141" s="26">
        <v>217.1</v>
      </c>
      <c r="F141" s="26">
        <v>910</v>
      </c>
      <c r="G141" s="26">
        <v>1510.7</v>
      </c>
      <c r="H141" s="26">
        <v>514.9</v>
      </c>
      <c r="I141" s="26">
        <v>343.7</v>
      </c>
      <c r="J141" s="26">
        <v>168.6</v>
      </c>
      <c r="K141" s="26">
        <v>191.5</v>
      </c>
      <c r="L141" s="26">
        <v>19.2</v>
      </c>
      <c r="M141" s="26">
        <v>0.1</v>
      </c>
      <c r="N141" s="26">
        <v>97.2</v>
      </c>
      <c r="O141" s="26">
        <v>61.8</v>
      </c>
      <c r="P141" s="26">
        <v>173.7</v>
      </c>
      <c r="Q141" s="26">
        <v>927.4</v>
      </c>
      <c r="R141" s="26">
        <v>232.6</v>
      </c>
      <c r="S141" s="26">
        <v>266.3</v>
      </c>
      <c r="T141" s="29">
        <v>78124</v>
      </c>
      <c r="U141" s="26">
        <v>6.6</v>
      </c>
      <c r="V141" s="21">
        <v>68.56</v>
      </c>
      <c r="W141" s="26">
        <v>51.46666666666667</v>
      </c>
      <c r="X141" s="26">
        <v>55.23333333333333</v>
      </c>
      <c r="Y141" s="26">
        <v>75.3</v>
      </c>
      <c r="Z141" s="26">
        <v>3036.7</v>
      </c>
      <c r="AA141" s="21">
        <v>3.92</v>
      </c>
      <c r="AB141" s="26">
        <v>745.6</v>
      </c>
      <c r="AC141" s="26">
        <v>-25.9</v>
      </c>
      <c r="AD141" s="26">
        <v>4.9</v>
      </c>
      <c r="AE141" s="26">
        <v>1551.6</v>
      </c>
      <c r="AF141" s="21">
        <f t="shared" si="2"/>
        <v>-1.6692446506831655</v>
      </c>
      <c r="AG141" s="21">
        <f t="shared" si="3"/>
        <v>0.3158030420211395</v>
      </c>
    </row>
    <row r="142" spans="1:33" ht="12.75">
      <c r="A142" s="63" t="s">
        <v>130</v>
      </c>
      <c r="B142" s="64">
        <v>4010</v>
      </c>
      <c r="C142" s="64">
        <v>4054.7</v>
      </c>
      <c r="D142" s="64">
        <v>2648.8</v>
      </c>
      <c r="E142" s="64">
        <v>222.2</v>
      </c>
      <c r="F142" s="64">
        <v>913.8</v>
      </c>
      <c r="G142" s="64">
        <v>1521.1</v>
      </c>
      <c r="H142" s="64">
        <v>483.6</v>
      </c>
      <c r="I142" s="64">
        <v>322.7</v>
      </c>
      <c r="J142" s="64">
        <v>160</v>
      </c>
      <c r="K142" s="64">
        <v>178.8</v>
      </c>
      <c r="L142" s="64">
        <v>18.7</v>
      </c>
      <c r="M142" s="64">
        <v>0.1</v>
      </c>
      <c r="N142" s="64">
        <v>88.2</v>
      </c>
      <c r="O142" s="64">
        <v>59.8</v>
      </c>
      <c r="P142" s="64">
        <v>162.9</v>
      </c>
      <c r="Q142" s="64">
        <v>940.8</v>
      </c>
      <c r="R142" s="64">
        <v>232.2</v>
      </c>
      <c r="S142" s="64">
        <v>239.6</v>
      </c>
      <c r="T142" s="65">
        <v>76768.66666666667</v>
      </c>
      <c r="U142" s="64">
        <v>8.266666666666666</v>
      </c>
      <c r="V142" s="66">
        <v>83.36</v>
      </c>
      <c r="W142" s="64">
        <v>52.56666666666666</v>
      </c>
      <c r="X142" s="64">
        <v>51.73333333333333</v>
      </c>
      <c r="Y142" s="64">
        <v>76</v>
      </c>
      <c r="Z142" s="64">
        <v>3015</v>
      </c>
      <c r="AA142" s="66">
        <v>-8.23</v>
      </c>
      <c r="AB142" s="64">
        <v>741.8</v>
      </c>
      <c r="AC142" s="64">
        <v>-47</v>
      </c>
      <c r="AD142" s="64">
        <v>0.5</v>
      </c>
      <c r="AE142" s="64">
        <v>1567.2</v>
      </c>
      <c r="AF142" s="66">
        <f t="shared" si="2"/>
        <v>-2.9989790709545683</v>
      </c>
      <c r="AG142" s="66">
        <f t="shared" si="3"/>
        <v>0.03190403266972945</v>
      </c>
    </row>
    <row r="143" spans="1:33" ht="12.75">
      <c r="A143" s="58" t="s">
        <v>131</v>
      </c>
      <c r="B143" s="26">
        <v>4045.2</v>
      </c>
      <c r="C143" s="26">
        <v>4099.2</v>
      </c>
      <c r="D143" s="26">
        <v>2695.4</v>
      </c>
      <c r="E143" s="26">
        <v>226.9</v>
      </c>
      <c r="F143" s="26">
        <v>933.4</v>
      </c>
      <c r="G143" s="26">
        <v>1540.9</v>
      </c>
      <c r="H143" s="26">
        <v>476.7</v>
      </c>
      <c r="I143" s="26">
        <v>314.3</v>
      </c>
      <c r="J143" s="26">
        <v>153.9</v>
      </c>
      <c r="K143" s="26">
        <v>175.3</v>
      </c>
      <c r="L143" s="26">
        <v>17.9</v>
      </c>
      <c r="M143" s="26">
        <v>0.1</v>
      </c>
      <c r="N143" s="26">
        <v>85.4</v>
      </c>
      <c r="O143" s="26">
        <v>57.9</v>
      </c>
      <c r="P143" s="26">
        <v>166.4</v>
      </c>
      <c r="Q143" s="26">
        <v>938.3</v>
      </c>
      <c r="R143" s="26">
        <v>222.7</v>
      </c>
      <c r="S143" s="26">
        <v>220.4</v>
      </c>
      <c r="T143" s="29">
        <v>76381.66666666667</v>
      </c>
      <c r="U143" s="26">
        <v>8.866666666666667</v>
      </c>
      <c r="V143" s="21">
        <v>95.19</v>
      </c>
      <c r="W143" s="26">
        <v>53.2</v>
      </c>
      <c r="X143" s="26">
        <v>50.93333333333333</v>
      </c>
      <c r="Y143" s="26">
        <v>77.3</v>
      </c>
      <c r="Z143" s="26">
        <v>3156.6</v>
      </c>
      <c r="AA143" s="21">
        <v>-1.01</v>
      </c>
      <c r="AB143" s="26">
        <v>735.7</v>
      </c>
      <c r="AC143" s="26">
        <v>-102.3</v>
      </c>
      <c r="AD143" s="26">
        <v>2.5</v>
      </c>
      <c r="AE143" s="26">
        <v>1603.1</v>
      </c>
      <c r="AF143" s="21">
        <f t="shared" si="2"/>
        <v>-6.381386064500032</v>
      </c>
      <c r="AG143" s="21">
        <f t="shared" si="3"/>
        <v>0.1559478510386127</v>
      </c>
    </row>
    <row r="144" spans="1:33" ht="12.75">
      <c r="A144" s="58" t="s">
        <v>132</v>
      </c>
      <c r="B144" s="26">
        <v>4115.4</v>
      </c>
      <c r="C144" s="26">
        <v>4135.9</v>
      </c>
      <c r="D144" s="26">
        <v>2734.7</v>
      </c>
      <c r="E144" s="26">
        <v>241.4</v>
      </c>
      <c r="F144" s="26">
        <v>941.2</v>
      </c>
      <c r="G144" s="26">
        <v>1551.2</v>
      </c>
      <c r="H144" s="26">
        <v>488.5</v>
      </c>
      <c r="I144" s="26">
        <v>317</v>
      </c>
      <c r="J144" s="26">
        <v>154.9</v>
      </c>
      <c r="K144" s="26">
        <v>177.1</v>
      </c>
      <c r="L144" s="26">
        <v>17.8</v>
      </c>
      <c r="M144" s="26">
        <v>0.1</v>
      </c>
      <c r="N144" s="26">
        <v>85.1</v>
      </c>
      <c r="O144" s="26">
        <v>62.3</v>
      </c>
      <c r="P144" s="26">
        <v>178</v>
      </c>
      <c r="Q144" s="26">
        <v>941.8</v>
      </c>
      <c r="R144" s="26">
        <v>226.5</v>
      </c>
      <c r="S144" s="26">
        <v>238.7</v>
      </c>
      <c r="T144" s="29">
        <v>76931.33333333333</v>
      </c>
      <c r="U144" s="26">
        <v>8.466666666666667</v>
      </c>
      <c r="V144" s="21">
        <v>83.87</v>
      </c>
      <c r="W144" s="26">
        <v>54.26666666666667</v>
      </c>
      <c r="X144" s="26">
        <v>52.1</v>
      </c>
      <c r="Y144" s="26">
        <v>78.1</v>
      </c>
      <c r="Z144" s="26">
        <v>3114.9</v>
      </c>
      <c r="AA144" s="21">
        <v>3.28</v>
      </c>
      <c r="AB144" s="26">
        <v>735.7</v>
      </c>
      <c r="AC144" s="26">
        <v>-63.7</v>
      </c>
      <c r="AD144" s="26">
        <v>3.6</v>
      </c>
      <c r="AE144" s="26">
        <v>1659.9</v>
      </c>
      <c r="AF144" s="21">
        <f t="shared" si="2"/>
        <v>-3.8375805771432017</v>
      </c>
      <c r="AG144" s="21">
        <f t="shared" si="3"/>
        <v>0.21688053497198626</v>
      </c>
    </row>
    <row r="145" spans="1:33" ht="12.75">
      <c r="A145" s="58" t="s">
        <v>133</v>
      </c>
      <c r="B145" s="26">
        <v>4167.2</v>
      </c>
      <c r="C145" s="26">
        <v>4184.3</v>
      </c>
      <c r="D145" s="26">
        <v>2764.6</v>
      </c>
      <c r="E145" s="26">
        <v>248.8</v>
      </c>
      <c r="F145" s="26">
        <v>944</v>
      </c>
      <c r="G145" s="26">
        <v>1570.4</v>
      </c>
      <c r="H145" s="26">
        <v>497.8</v>
      </c>
      <c r="I145" s="26">
        <v>320.2</v>
      </c>
      <c r="J145" s="26">
        <v>155</v>
      </c>
      <c r="K145" s="26">
        <v>179.7</v>
      </c>
      <c r="L145" s="26">
        <v>17.8</v>
      </c>
      <c r="M145" s="26">
        <v>0.1</v>
      </c>
      <c r="N145" s="26">
        <v>84.5</v>
      </c>
      <c r="O145" s="26">
        <v>63.8</v>
      </c>
      <c r="P145" s="26">
        <v>185.8</v>
      </c>
      <c r="Q145" s="26">
        <v>949.1</v>
      </c>
      <c r="R145" s="26">
        <v>238.7</v>
      </c>
      <c r="S145" s="26">
        <v>251.5</v>
      </c>
      <c r="T145" s="29">
        <v>77677.66666666667</v>
      </c>
      <c r="U145" s="26">
        <v>8.3</v>
      </c>
      <c r="V145" s="21">
        <v>90.19</v>
      </c>
      <c r="W145" s="26">
        <v>55.26666666666666</v>
      </c>
      <c r="X145" s="26">
        <v>53.13333333333333</v>
      </c>
      <c r="Y145" s="26">
        <v>78.1</v>
      </c>
      <c r="Z145" s="26">
        <v>3147.6</v>
      </c>
      <c r="AA145" s="21">
        <v>0.35</v>
      </c>
      <c r="AB145" s="26">
        <v>736.2</v>
      </c>
      <c r="AC145" s="26">
        <v>-64.2</v>
      </c>
      <c r="AD145" s="26">
        <v>3.2</v>
      </c>
      <c r="AE145" s="26">
        <v>1710.5</v>
      </c>
      <c r="AF145" s="21">
        <f t="shared" si="2"/>
        <v>-3.7532885121309563</v>
      </c>
      <c r="AG145" s="21">
        <f t="shared" si="3"/>
        <v>0.1870798012277112</v>
      </c>
    </row>
    <row r="146" spans="1:33" ht="12.75">
      <c r="A146" s="58" t="s">
        <v>134</v>
      </c>
      <c r="B146" s="26">
        <v>4266.1</v>
      </c>
      <c r="C146" s="26">
        <v>4248.8</v>
      </c>
      <c r="D146" s="26">
        <v>2824.7</v>
      </c>
      <c r="E146" s="26">
        <v>261.9</v>
      </c>
      <c r="F146" s="26">
        <v>962.7</v>
      </c>
      <c r="G146" s="26">
        <v>1593</v>
      </c>
      <c r="H146" s="26">
        <v>518.3</v>
      </c>
      <c r="I146" s="26">
        <v>325.9</v>
      </c>
      <c r="J146" s="26">
        <v>159.3</v>
      </c>
      <c r="K146" s="26">
        <v>182</v>
      </c>
      <c r="L146" s="26">
        <v>18.4</v>
      </c>
      <c r="M146" s="26">
        <v>0.1</v>
      </c>
      <c r="N146" s="26">
        <v>86.2</v>
      </c>
      <c r="O146" s="26">
        <v>65.3</v>
      </c>
      <c r="P146" s="26">
        <v>204.8</v>
      </c>
      <c r="Q146" s="26">
        <v>952.5</v>
      </c>
      <c r="R146" s="26">
        <v>237.9</v>
      </c>
      <c r="S146" s="26">
        <v>267.2</v>
      </c>
      <c r="T146" s="29">
        <v>78583.66666666667</v>
      </c>
      <c r="U146" s="26">
        <v>7.733333333333334</v>
      </c>
      <c r="V146" s="21">
        <v>102.77</v>
      </c>
      <c r="W146" s="26">
        <v>55.9</v>
      </c>
      <c r="X146" s="26">
        <v>54.8</v>
      </c>
      <c r="Y146" s="26">
        <v>79.6</v>
      </c>
      <c r="Z146" s="26">
        <v>3201.9</v>
      </c>
      <c r="AA146" s="21">
        <v>3.52</v>
      </c>
      <c r="AB146" s="26">
        <v>743.1</v>
      </c>
      <c r="AC146" s="26">
        <v>-53.8</v>
      </c>
      <c r="AD146" s="26">
        <v>5.6</v>
      </c>
      <c r="AE146" s="26">
        <v>1770.3</v>
      </c>
      <c r="AF146" s="21">
        <f t="shared" si="2"/>
        <v>-3.039032932271366</v>
      </c>
      <c r="AG146" s="21">
        <f t="shared" si="3"/>
        <v>0.3163305654408857</v>
      </c>
    </row>
    <row r="147" spans="1:33" ht="12.75">
      <c r="A147" s="58" t="s">
        <v>135</v>
      </c>
      <c r="B147" s="26">
        <v>4301.5</v>
      </c>
      <c r="C147" s="26">
        <v>4264.1</v>
      </c>
      <c r="D147" s="26">
        <v>2850.9</v>
      </c>
      <c r="E147" s="26">
        <v>262.5</v>
      </c>
      <c r="F147" s="26">
        <v>975.6</v>
      </c>
      <c r="G147" s="26">
        <v>1605.5</v>
      </c>
      <c r="H147" s="26">
        <v>527.2</v>
      </c>
      <c r="I147" s="26">
        <v>329.8</v>
      </c>
      <c r="J147" s="26">
        <v>158.7</v>
      </c>
      <c r="K147" s="26">
        <v>185.6</v>
      </c>
      <c r="L147" s="26">
        <v>19.8</v>
      </c>
      <c r="M147" s="26">
        <v>0.2</v>
      </c>
      <c r="N147" s="26">
        <v>86.2</v>
      </c>
      <c r="O147" s="26">
        <v>66.4</v>
      </c>
      <c r="P147" s="26">
        <v>210.7</v>
      </c>
      <c r="Q147" s="26">
        <v>943.3</v>
      </c>
      <c r="R147" s="26">
        <v>240.1</v>
      </c>
      <c r="S147" s="26">
        <v>278.8</v>
      </c>
      <c r="T147" s="29">
        <v>79194.66666666667</v>
      </c>
      <c r="U147" s="26">
        <v>7.566666666666667</v>
      </c>
      <c r="V147" s="21">
        <v>104.28</v>
      </c>
      <c r="W147" s="26">
        <v>56.4</v>
      </c>
      <c r="X147" s="26">
        <v>55.53333333333333</v>
      </c>
      <c r="Y147" s="26">
        <v>80.4</v>
      </c>
      <c r="Z147" s="26">
        <v>3229</v>
      </c>
      <c r="AA147" s="21">
        <v>1.94</v>
      </c>
      <c r="AB147" s="26">
        <v>754.1</v>
      </c>
      <c r="AC147" s="26">
        <v>-49.3</v>
      </c>
      <c r="AD147" s="26">
        <v>6.5</v>
      </c>
      <c r="AE147" s="26">
        <v>1803.1</v>
      </c>
      <c r="AF147" s="21">
        <f t="shared" si="2"/>
        <v>-2.7341800232932174</v>
      </c>
      <c r="AG147" s="21">
        <f t="shared" si="3"/>
        <v>0.36049026676279744</v>
      </c>
    </row>
    <row r="148" spans="1:33" ht="12.75">
      <c r="A148" s="58" t="s">
        <v>136</v>
      </c>
      <c r="B148" s="26">
        <v>4321.9</v>
      </c>
      <c r="C148" s="26">
        <v>4289.7</v>
      </c>
      <c r="D148" s="26">
        <v>2880.3</v>
      </c>
      <c r="E148" s="26">
        <v>265</v>
      </c>
      <c r="F148" s="26">
        <v>984</v>
      </c>
      <c r="G148" s="26">
        <v>1625</v>
      </c>
      <c r="H148" s="26">
        <v>532.6</v>
      </c>
      <c r="I148" s="26">
        <v>337</v>
      </c>
      <c r="J148" s="26">
        <v>160.4</v>
      </c>
      <c r="K148" s="26">
        <v>190.8</v>
      </c>
      <c r="L148" s="26">
        <v>21</v>
      </c>
      <c r="M148" s="26">
        <v>0.2</v>
      </c>
      <c r="N148" s="26">
        <v>85.8</v>
      </c>
      <c r="O148" s="26">
        <v>67.9</v>
      </c>
      <c r="P148" s="26">
        <v>207.3</v>
      </c>
      <c r="Q148" s="26">
        <v>938.9</v>
      </c>
      <c r="R148" s="26">
        <v>246.8</v>
      </c>
      <c r="S148" s="26">
        <v>290.2</v>
      </c>
      <c r="T148" s="29">
        <v>79636</v>
      </c>
      <c r="U148" s="26">
        <v>7.733333333333333</v>
      </c>
      <c r="V148" s="21">
        <v>105.24</v>
      </c>
      <c r="W148" s="26">
        <v>57.3</v>
      </c>
      <c r="X148" s="26">
        <v>56.2</v>
      </c>
      <c r="Y148" s="26">
        <v>80.5</v>
      </c>
      <c r="Z148" s="26">
        <v>3259.7</v>
      </c>
      <c r="AA148" s="21">
        <v>-0.45</v>
      </c>
      <c r="AB148" s="26">
        <v>764.3</v>
      </c>
      <c r="AC148" s="26">
        <v>-53</v>
      </c>
      <c r="AD148" s="26">
        <v>6.3</v>
      </c>
      <c r="AE148" s="26">
        <v>1837</v>
      </c>
      <c r="AF148" s="21">
        <f t="shared" si="2"/>
        <v>-2.885138813282526</v>
      </c>
      <c r="AG148" s="21">
        <f t="shared" si="3"/>
        <v>0.3429504627109417</v>
      </c>
    </row>
    <row r="149" spans="1:33" ht="12.75">
      <c r="A149" s="58" t="s">
        <v>137</v>
      </c>
      <c r="B149" s="26">
        <v>4357.4</v>
      </c>
      <c r="C149" s="26">
        <v>4352.4</v>
      </c>
      <c r="D149" s="26">
        <v>2919.6</v>
      </c>
      <c r="E149" s="26">
        <v>269.8</v>
      </c>
      <c r="F149" s="26">
        <v>992.5</v>
      </c>
      <c r="G149" s="26">
        <v>1651.8</v>
      </c>
      <c r="H149" s="26">
        <v>560</v>
      </c>
      <c r="I149" s="26">
        <v>343.6</v>
      </c>
      <c r="J149" s="26">
        <v>160.8</v>
      </c>
      <c r="K149" s="26">
        <v>196.3</v>
      </c>
      <c r="L149" s="26">
        <v>22.7</v>
      </c>
      <c r="M149" s="26">
        <v>0.2</v>
      </c>
      <c r="N149" s="26">
        <v>86.5</v>
      </c>
      <c r="O149" s="26">
        <v>71.3</v>
      </c>
      <c r="P149" s="26">
        <v>233.7</v>
      </c>
      <c r="Q149" s="26">
        <v>938.6</v>
      </c>
      <c r="R149" s="26">
        <v>249.7</v>
      </c>
      <c r="S149" s="26">
        <v>299.8</v>
      </c>
      <c r="T149" s="29">
        <v>80107</v>
      </c>
      <c r="U149" s="26">
        <v>7.766666666666667</v>
      </c>
      <c r="V149" s="21">
        <v>107.46</v>
      </c>
      <c r="W149" s="26">
        <v>58.13333333333333</v>
      </c>
      <c r="X149" s="26">
        <v>57.23333333333333</v>
      </c>
      <c r="Y149" s="26">
        <v>80.7</v>
      </c>
      <c r="Z149" s="26">
        <v>3283.5</v>
      </c>
      <c r="AA149" s="21">
        <v>-2.53</v>
      </c>
      <c r="AB149" s="26">
        <v>768.7</v>
      </c>
      <c r="AC149" s="26">
        <v>-56.1</v>
      </c>
      <c r="AD149" s="26">
        <v>11</v>
      </c>
      <c r="AE149" s="26">
        <v>1885.3</v>
      </c>
      <c r="AF149" s="21">
        <f t="shared" si="2"/>
        <v>-2.9756537421100093</v>
      </c>
      <c r="AG149" s="21">
        <f t="shared" si="3"/>
        <v>0.583461518060786</v>
      </c>
    </row>
    <row r="150" spans="1:33" ht="12.75">
      <c r="A150" s="58" t="s">
        <v>138</v>
      </c>
      <c r="B150" s="26">
        <v>4410.5</v>
      </c>
      <c r="C150" s="26">
        <v>4393.8</v>
      </c>
      <c r="D150" s="26">
        <v>2954.7</v>
      </c>
      <c r="E150" s="26">
        <v>281</v>
      </c>
      <c r="F150" s="26">
        <v>998.3</v>
      </c>
      <c r="G150" s="26">
        <v>1666.1</v>
      </c>
      <c r="H150" s="26">
        <v>580.4</v>
      </c>
      <c r="I150" s="26">
        <v>357.1</v>
      </c>
      <c r="J150" s="26">
        <v>160.4</v>
      </c>
      <c r="K150" s="26">
        <v>208.2</v>
      </c>
      <c r="L150" s="26">
        <v>23</v>
      </c>
      <c r="M150" s="26">
        <v>0.2</v>
      </c>
      <c r="N150" s="26">
        <v>88.2</v>
      </c>
      <c r="O150" s="26">
        <v>80.3</v>
      </c>
      <c r="P150" s="26">
        <v>240.7</v>
      </c>
      <c r="Q150" s="26">
        <v>945.3</v>
      </c>
      <c r="R150" s="26">
        <v>245.9</v>
      </c>
      <c r="S150" s="26">
        <v>313.9</v>
      </c>
      <c r="T150" s="29">
        <v>80844</v>
      </c>
      <c r="U150" s="26">
        <v>7.5</v>
      </c>
      <c r="V150" s="21">
        <v>98.42</v>
      </c>
      <c r="W150" s="26">
        <v>59.2</v>
      </c>
      <c r="X150" s="26">
        <v>58.43333333333334</v>
      </c>
      <c r="Y150" s="26">
        <v>81.1</v>
      </c>
      <c r="Z150" s="26">
        <v>3305.4</v>
      </c>
      <c r="AA150" s="21">
        <v>0.9</v>
      </c>
      <c r="AB150" s="26">
        <v>775.5</v>
      </c>
      <c r="AC150" s="26">
        <v>-46.3</v>
      </c>
      <c r="AD150" s="26">
        <v>9.5</v>
      </c>
      <c r="AE150" s="26">
        <v>1939.1</v>
      </c>
      <c r="AF150" s="21">
        <f t="shared" si="2"/>
        <v>-2.3877056366355527</v>
      </c>
      <c r="AG150" s="21">
        <f t="shared" si="3"/>
        <v>0.4899180031973596</v>
      </c>
    </row>
    <row r="151" spans="1:33" ht="12.75">
      <c r="A151" s="58" t="s">
        <v>139</v>
      </c>
      <c r="B151" s="26">
        <v>4489.8</v>
      </c>
      <c r="C151" s="26">
        <v>4464</v>
      </c>
      <c r="D151" s="26">
        <v>2970.5</v>
      </c>
      <c r="E151" s="26">
        <v>287.8</v>
      </c>
      <c r="F151" s="26">
        <v>996.4</v>
      </c>
      <c r="G151" s="26">
        <v>1675.9</v>
      </c>
      <c r="H151" s="26">
        <v>613</v>
      </c>
      <c r="I151" s="26">
        <v>367.6</v>
      </c>
      <c r="J151" s="26">
        <v>166.3</v>
      </c>
      <c r="K151" s="26">
        <v>213.5</v>
      </c>
      <c r="L151" s="26">
        <v>24.1</v>
      </c>
      <c r="M151" s="26">
        <v>0.2</v>
      </c>
      <c r="N151" s="26">
        <v>88.6</v>
      </c>
      <c r="O151" s="26">
        <v>82.1</v>
      </c>
      <c r="P151" s="26">
        <v>268.3</v>
      </c>
      <c r="Q151" s="26">
        <v>955.1</v>
      </c>
      <c r="R151" s="26">
        <v>252.5</v>
      </c>
      <c r="S151" s="26">
        <v>316.8</v>
      </c>
      <c r="T151" s="29">
        <v>81989.33333333333</v>
      </c>
      <c r="U151" s="26">
        <v>7.133333333333333</v>
      </c>
      <c r="V151" s="21">
        <v>100.48</v>
      </c>
      <c r="W151" s="26">
        <v>60.23333333333333</v>
      </c>
      <c r="X151" s="26">
        <v>60.1</v>
      </c>
      <c r="Y151" s="26">
        <v>81.4</v>
      </c>
      <c r="Z151" s="26">
        <v>3326.8</v>
      </c>
      <c r="AA151" s="21">
        <v>0.8</v>
      </c>
      <c r="AB151" s="26">
        <v>784.3</v>
      </c>
      <c r="AC151" s="26">
        <v>-40.4</v>
      </c>
      <c r="AD151" s="26">
        <v>11.7</v>
      </c>
      <c r="AE151" s="26">
        <v>2006.6</v>
      </c>
      <c r="AF151" s="21">
        <f t="shared" si="2"/>
        <v>-2.013355925446028</v>
      </c>
      <c r="AG151" s="21">
        <f t="shared" si="3"/>
        <v>0.5830758496960031</v>
      </c>
    </row>
    <row r="152" spans="1:33" ht="12.75">
      <c r="A152" s="58" t="s">
        <v>140</v>
      </c>
      <c r="B152" s="26">
        <v>4570.6</v>
      </c>
      <c r="C152" s="26">
        <v>4509.7</v>
      </c>
      <c r="D152" s="26">
        <v>2999.1</v>
      </c>
      <c r="E152" s="26">
        <v>291.7</v>
      </c>
      <c r="F152" s="26">
        <v>998.1</v>
      </c>
      <c r="G152" s="26">
        <v>1700.8</v>
      </c>
      <c r="H152" s="26">
        <v>620.3</v>
      </c>
      <c r="I152" s="26">
        <v>374.7</v>
      </c>
      <c r="J152" s="26">
        <v>168.9</v>
      </c>
      <c r="K152" s="26">
        <v>218.1</v>
      </c>
      <c r="L152" s="26">
        <v>24.9</v>
      </c>
      <c r="M152" s="26">
        <v>0.2</v>
      </c>
      <c r="N152" s="26">
        <v>92.4</v>
      </c>
      <c r="O152" s="26">
        <v>81.6</v>
      </c>
      <c r="P152" s="26">
        <v>267.4</v>
      </c>
      <c r="Q152" s="26">
        <v>956</v>
      </c>
      <c r="R152" s="26">
        <v>254.5</v>
      </c>
      <c r="S152" s="26">
        <v>312.4</v>
      </c>
      <c r="T152" s="29">
        <v>83055</v>
      </c>
      <c r="U152" s="26">
        <v>6.9</v>
      </c>
      <c r="V152" s="21">
        <v>96.53</v>
      </c>
      <c r="W152" s="26">
        <v>61.06666666666666</v>
      </c>
      <c r="X152" s="26">
        <v>60.8</v>
      </c>
      <c r="Y152" s="26">
        <v>82.2</v>
      </c>
      <c r="Z152" s="26">
        <v>3376.5</v>
      </c>
      <c r="AA152" s="21">
        <v>3.15</v>
      </c>
      <c r="AB152" s="26">
        <v>800.1</v>
      </c>
      <c r="AC152" s="26">
        <v>-46.2</v>
      </c>
      <c r="AD152" s="26">
        <v>15.7</v>
      </c>
      <c r="AE152" s="26">
        <v>2067.5</v>
      </c>
      <c r="AF152" s="21">
        <f t="shared" si="2"/>
        <v>-2.234582829504232</v>
      </c>
      <c r="AG152" s="21">
        <f t="shared" si="3"/>
        <v>0.7593712212817412</v>
      </c>
    </row>
    <row r="153" spans="1:33" ht="12.75">
      <c r="A153" s="58" t="s">
        <v>141</v>
      </c>
      <c r="B153" s="26">
        <v>4576.1</v>
      </c>
      <c r="C153" s="26">
        <v>4547.5</v>
      </c>
      <c r="D153" s="26">
        <v>3044</v>
      </c>
      <c r="E153" s="26">
        <v>297.3</v>
      </c>
      <c r="F153" s="26">
        <v>1016.4</v>
      </c>
      <c r="G153" s="26">
        <v>1719.4</v>
      </c>
      <c r="H153" s="26">
        <v>631.7</v>
      </c>
      <c r="I153" s="26">
        <v>387.5</v>
      </c>
      <c r="J153" s="26">
        <v>170.1</v>
      </c>
      <c r="K153" s="26">
        <v>228.4</v>
      </c>
      <c r="L153" s="26">
        <v>26.6</v>
      </c>
      <c r="M153" s="26">
        <v>0.3</v>
      </c>
      <c r="N153" s="26">
        <v>96</v>
      </c>
      <c r="O153" s="26">
        <v>85.3</v>
      </c>
      <c r="P153" s="26">
        <v>263.9</v>
      </c>
      <c r="Q153" s="26">
        <v>954.5</v>
      </c>
      <c r="R153" s="26">
        <v>246</v>
      </c>
      <c r="S153" s="26">
        <v>316.8</v>
      </c>
      <c r="T153" s="29">
        <v>83987.66666666667</v>
      </c>
      <c r="U153" s="26">
        <v>6.666666666666667</v>
      </c>
      <c r="V153" s="21">
        <v>95.1</v>
      </c>
      <c r="W153" s="26">
        <v>61.96666666666666</v>
      </c>
      <c r="X153" s="26">
        <v>61.23333333333333</v>
      </c>
      <c r="Y153" s="26">
        <v>81.2</v>
      </c>
      <c r="Z153" s="26">
        <v>3433.8</v>
      </c>
      <c r="AA153" s="21">
        <v>-2.77</v>
      </c>
      <c r="AB153" s="26">
        <v>809.5</v>
      </c>
      <c r="AC153" s="26">
        <v>-47.7</v>
      </c>
      <c r="AD153" s="26">
        <v>15.6</v>
      </c>
      <c r="AE153" s="26">
        <v>2112.4</v>
      </c>
      <c r="AF153" s="21">
        <f t="shared" si="2"/>
        <v>-2.258095057754213</v>
      </c>
      <c r="AG153" s="21">
        <f t="shared" si="3"/>
        <v>0.7384964968755916</v>
      </c>
    </row>
    <row r="154" spans="1:33" ht="12.75">
      <c r="A154" s="58" t="s">
        <v>142</v>
      </c>
      <c r="B154" s="26">
        <v>4588.9</v>
      </c>
      <c r="C154" s="26">
        <v>4552</v>
      </c>
      <c r="D154" s="26">
        <v>3060.8</v>
      </c>
      <c r="E154" s="26">
        <v>289.4</v>
      </c>
      <c r="F154" s="26">
        <v>1022.9</v>
      </c>
      <c r="G154" s="26">
        <v>1744.4</v>
      </c>
      <c r="H154" s="26">
        <v>636.2</v>
      </c>
      <c r="I154" s="26">
        <v>390.5</v>
      </c>
      <c r="J154" s="26">
        <v>168.1</v>
      </c>
      <c r="K154" s="26">
        <v>232.3</v>
      </c>
      <c r="L154" s="26">
        <v>28.4</v>
      </c>
      <c r="M154" s="26">
        <v>0.3</v>
      </c>
      <c r="N154" s="26">
        <v>97.3</v>
      </c>
      <c r="O154" s="26">
        <v>84.5</v>
      </c>
      <c r="P154" s="26">
        <v>265.4</v>
      </c>
      <c r="Q154" s="26">
        <v>956.7</v>
      </c>
      <c r="R154" s="26">
        <v>251.8</v>
      </c>
      <c r="S154" s="26">
        <v>338</v>
      </c>
      <c r="T154" s="29">
        <v>84870</v>
      </c>
      <c r="U154" s="26">
        <v>6.333333333333333</v>
      </c>
      <c r="V154" s="21">
        <v>89.21</v>
      </c>
      <c r="W154" s="26">
        <v>63.03333333333333</v>
      </c>
      <c r="X154" s="26">
        <v>61.13333333333333</v>
      </c>
      <c r="Y154" s="26">
        <v>81.2</v>
      </c>
      <c r="Z154" s="26">
        <v>3466.3</v>
      </c>
      <c r="AA154" s="21">
        <v>0.91</v>
      </c>
      <c r="AB154" s="26">
        <v>820.2</v>
      </c>
      <c r="AC154" s="26">
        <v>-47.2</v>
      </c>
      <c r="AD154" s="26">
        <v>16.8</v>
      </c>
      <c r="AE154" s="26">
        <v>2150.4</v>
      </c>
      <c r="AF154" s="21">
        <f t="shared" si="2"/>
        <v>-2.1949404761904763</v>
      </c>
      <c r="AG154" s="21">
        <f t="shared" si="3"/>
        <v>0.78125</v>
      </c>
    </row>
    <row r="155" spans="1:33" ht="12.75">
      <c r="A155" s="58" t="s">
        <v>143</v>
      </c>
      <c r="B155" s="26">
        <v>4765.7</v>
      </c>
      <c r="C155" s="26">
        <v>4730.8</v>
      </c>
      <c r="D155" s="26">
        <v>3127</v>
      </c>
      <c r="E155" s="26">
        <v>312.1</v>
      </c>
      <c r="F155" s="26">
        <v>1033.9</v>
      </c>
      <c r="G155" s="26">
        <v>1769.1</v>
      </c>
      <c r="H155" s="26">
        <v>680.6</v>
      </c>
      <c r="I155" s="26">
        <v>422</v>
      </c>
      <c r="J155" s="26">
        <v>182.9</v>
      </c>
      <c r="K155" s="26">
        <v>250.2</v>
      </c>
      <c r="L155" s="26">
        <v>31.3</v>
      </c>
      <c r="M155" s="26">
        <v>0.4</v>
      </c>
      <c r="N155" s="26">
        <v>100.7</v>
      </c>
      <c r="O155" s="26">
        <v>93.8</v>
      </c>
      <c r="P155" s="26">
        <v>277.9</v>
      </c>
      <c r="Q155" s="26">
        <v>982.1</v>
      </c>
      <c r="R155" s="26">
        <v>278.2</v>
      </c>
      <c r="S155" s="26">
        <v>339.1</v>
      </c>
      <c r="T155" s="29">
        <v>86432.66666666667</v>
      </c>
      <c r="U155" s="26">
        <v>6</v>
      </c>
      <c r="V155" s="21">
        <v>95.53</v>
      </c>
      <c r="W155" s="26">
        <v>64.46666666666667</v>
      </c>
      <c r="X155" s="26">
        <v>63.43333333333334</v>
      </c>
      <c r="Y155" s="26">
        <v>82.7</v>
      </c>
      <c r="Z155" s="26">
        <v>3513</v>
      </c>
      <c r="AA155" s="21">
        <v>-0.02</v>
      </c>
      <c r="AB155" s="26">
        <v>830.6</v>
      </c>
      <c r="AC155" s="26">
        <v>-26</v>
      </c>
      <c r="AD155" s="26">
        <v>23</v>
      </c>
      <c r="AE155" s="26">
        <v>2276.6</v>
      </c>
      <c r="AF155" s="21">
        <f t="shared" si="2"/>
        <v>-1.1420539400860934</v>
      </c>
      <c r="AG155" s="21">
        <f t="shared" si="3"/>
        <v>1.010278485460775</v>
      </c>
    </row>
    <row r="156" spans="1:33" ht="12.75">
      <c r="A156" s="58" t="s">
        <v>144</v>
      </c>
      <c r="B156" s="26">
        <v>4811.7</v>
      </c>
      <c r="C156" s="26">
        <v>4774.7</v>
      </c>
      <c r="D156" s="26">
        <v>3143.1</v>
      </c>
      <c r="E156" s="26">
        <v>307.6</v>
      </c>
      <c r="F156" s="26">
        <v>1044.7</v>
      </c>
      <c r="G156" s="26">
        <v>1780.7</v>
      </c>
      <c r="H156" s="26">
        <v>698.3</v>
      </c>
      <c r="I156" s="26">
        <v>435.4</v>
      </c>
      <c r="J156" s="26">
        <v>192.9</v>
      </c>
      <c r="K156" s="26">
        <v>255.5</v>
      </c>
      <c r="L156" s="26">
        <v>33.2</v>
      </c>
      <c r="M156" s="26">
        <v>0.5</v>
      </c>
      <c r="N156" s="26">
        <v>104</v>
      </c>
      <c r="O156" s="26">
        <v>92.2</v>
      </c>
      <c r="P156" s="26">
        <v>281.7</v>
      </c>
      <c r="Q156" s="26">
        <v>990.3</v>
      </c>
      <c r="R156" s="26">
        <v>281.1</v>
      </c>
      <c r="S156" s="26">
        <v>343.6</v>
      </c>
      <c r="T156" s="29">
        <v>87265</v>
      </c>
      <c r="U156" s="26">
        <v>6.033333333333334</v>
      </c>
      <c r="V156" s="21">
        <v>102.54</v>
      </c>
      <c r="W156" s="26">
        <v>65.96666666666667</v>
      </c>
      <c r="X156" s="26">
        <v>64</v>
      </c>
      <c r="Y156" s="26">
        <v>82.9</v>
      </c>
      <c r="Z156" s="26">
        <v>3548.1</v>
      </c>
      <c r="AA156" s="21">
        <v>0.25</v>
      </c>
      <c r="AB156" s="26">
        <v>841.6</v>
      </c>
      <c r="AC156" s="26">
        <v>-19.8</v>
      </c>
      <c r="AD156" s="26">
        <v>16.1</v>
      </c>
      <c r="AE156" s="26">
        <v>2338.5</v>
      </c>
      <c r="AF156" s="21">
        <f t="shared" si="2"/>
        <v>-0.846696600384862</v>
      </c>
      <c r="AG156" s="21">
        <f t="shared" si="3"/>
        <v>0.6884755184947616</v>
      </c>
    </row>
    <row r="157" spans="1:33" ht="12.75">
      <c r="A157" s="58" t="s">
        <v>145</v>
      </c>
      <c r="B157" s="26">
        <v>4876</v>
      </c>
      <c r="C157" s="26">
        <v>4834.2</v>
      </c>
      <c r="D157" s="26">
        <v>3167.8</v>
      </c>
      <c r="E157" s="26">
        <v>309.9</v>
      </c>
      <c r="F157" s="26">
        <v>1057.3</v>
      </c>
      <c r="G157" s="26">
        <v>1789.2</v>
      </c>
      <c r="H157" s="26">
        <v>712.2</v>
      </c>
      <c r="I157" s="26">
        <v>448.7</v>
      </c>
      <c r="J157" s="26">
        <v>200</v>
      </c>
      <c r="K157" s="26">
        <v>262.5</v>
      </c>
      <c r="L157" s="26">
        <v>35.1</v>
      </c>
      <c r="M157" s="26">
        <v>0.6</v>
      </c>
      <c r="N157" s="26">
        <v>104.4</v>
      </c>
      <c r="O157" s="26">
        <v>93.3</v>
      </c>
      <c r="P157" s="26">
        <v>281</v>
      </c>
      <c r="Q157" s="26">
        <v>999.6</v>
      </c>
      <c r="R157" s="26">
        <v>292.3</v>
      </c>
      <c r="S157" s="26">
        <v>348.3</v>
      </c>
      <c r="T157" s="29">
        <v>88201.66666666667</v>
      </c>
      <c r="U157" s="26">
        <v>5.9</v>
      </c>
      <c r="V157" s="21">
        <v>96.11</v>
      </c>
      <c r="W157" s="26">
        <v>67.5</v>
      </c>
      <c r="X157" s="26">
        <v>65.06666666666666</v>
      </c>
      <c r="Y157" s="26">
        <v>83.4</v>
      </c>
      <c r="Z157" s="26">
        <v>3582.6</v>
      </c>
      <c r="AA157" s="21">
        <v>0.45</v>
      </c>
      <c r="AB157" s="26">
        <v>853.6</v>
      </c>
      <c r="AC157" s="26">
        <v>-14.7</v>
      </c>
      <c r="AD157" s="26">
        <v>19</v>
      </c>
      <c r="AE157" s="26">
        <v>2418</v>
      </c>
      <c r="AF157" s="21">
        <f t="shared" si="2"/>
        <v>-0.607940446650124</v>
      </c>
      <c r="AG157" s="21">
        <f t="shared" si="3"/>
        <v>0.7857733664185277</v>
      </c>
    </row>
    <row r="158" spans="1:33" ht="12.75">
      <c r="A158" s="58" t="s">
        <v>146</v>
      </c>
      <c r="B158" s="26">
        <v>4888.3</v>
      </c>
      <c r="C158" s="26">
        <v>4855.1</v>
      </c>
      <c r="D158" s="26">
        <v>3188.6</v>
      </c>
      <c r="E158" s="26">
        <v>306.7</v>
      </c>
      <c r="F158" s="26">
        <v>1062.8</v>
      </c>
      <c r="G158" s="26">
        <v>1811.7</v>
      </c>
      <c r="H158" s="26">
        <v>718.6</v>
      </c>
      <c r="I158" s="26">
        <v>459.4</v>
      </c>
      <c r="J158" s="26">
        <v>199.8</v>
      </c>
      <c r="K158" s="26">
        <v>272.1</v>
      </c>
      <c r="L158" s="26">
        <v>36.9</v>
      </c>
      <c r="M158" s="26">
        <v>0.7</v>
      </c>
      <c r="N158" s="26">
        <v>109</v>
      </c>
      <c r="O158" s="26">
        <v>99</v>
      </c>
      <c r="P158" s="26">
        <v>274.4</v>
      </c>
      <c r="Q158" s="26">
        <v>990.6</v>
      </c>
      <c r="R158" s="26">
        <v>292.3</v>
      </c>
      <c r="S158" s="26">
        <v>347.3</v>
      </c>
      <c r="T158" s="29">
        <v>89046.33333333333</v>
      </c>
      <c r="U158" s="26">
        <v>5.866666666666667</v>
      </c>
      <c r="V158" s="21">
        <v>101.59</v>
      </c>
      <c r="W158" s="26">
        <v>69.2</v>
      </c>
      <c r="X158" s="26">
        <v>65.46666666666665</v>
      </c>
      <c r="Y158" s="26">
        <v>82.5</v>
      </c>
      <c r="Z158" s="26">
        <v>3620.7</v>
      </c>
      <c r="AA158" s="21">
        <v>-0.76</v>
      </c>
      <c r="AB158" s="26">
        <v>863.2</v>
      </c>
      <c r="AC158" s="26">
        <v>-6.5</v>
      </c>
      <c r="AD158" s="26">
        <v>14</v>
      </c>
      <c r="AE158" s="26">
        <v>2470.9</v>
      </c>
      <c r="AF158" s="21">
        <f t="shared" si="2"/>
        <v>-0.2630620421708689</v>
      </c>
      <c r="AG158" s="21">
        <f t="shared" si="3"/>
        <v>0.5665951677526407</v>
      </c>
    </row>
    <row r="159" spans="1:33" ht="12.75">
      <c r="A159" s="58" t="s">
        <v>147</v>
      </c>
      <c r="B159" s="26">
        <v>4891.4</v>
      </c>
      <c r="C159" s="26">
        <v>4852.9</v>
      </c>
      <c r="D159" s="26">
        <v>3184.3</v>
      </c>
      <c r="E159" s="26">
        <v>299.7</v>
      </c>
      <c r="F159" s="26">
        <v>1058.4</v>
      </c>
      <c r="G159" s="26">
        <v>1824.8</v>
      </c>
      <c r="H159" s="26">
        <v>714</v>
      </c>
      <c r="I159" s="26">
        <v>458.7</v>
      </c>
      <c r="J159" s="26">
        <v>203.4</v>
      </c>
      <c r="K159" s="26">
        <v>269.1</v>
      </c>
      <c r="L159" s="26">
        <v>37.7</v>
      </c>
      <c r="M159" s="26">
        <v>0.7</v>
      </c>
      <c r="N159" s="26">
        <v>108</v>
      </c>
      <c r="O159" s="26">
        <v>93.7</v>
      </c>
      <c r="P159" s="26">
        <v>269.6</v>
      </c>
      <c r="Q159" s="26">
        <v>1000.5</v>
      </c>
      <c r="R159" s="26">
        <v>292.9</v>
      </c>
      <c r="S159" s="26">
        <v>349.2</v>
      </c>
      <c r="T159" s="29">
        <v>89666.33333333333</v>
      </c>
      <c r="U159" s="26">
        <v>5.7</v>
      </c>
      <c r="V159" s="21">
        <v>102.91</v>
      </c>
      <c r="W159" s="26">
        <v>71.4</v>
      </c>
      <c r="X159" s="26">
        <v>65.4</v>
      </c>
      <c r="Y159" s="26">
        <v>82.3</v>
      </c>
      <c r="Z159" s="26">
        <v>3607.1</v>
      </c>
      <c r="AA159" s="21">
        <v>0.42</v>
      </c>
      <c r="AB159" s="26">
        <v>873.7</v>
      </c>
      <c r="AC159" s="26">
        <v>-6.2</v>
      </c>
      <c r="AD159" s="26">
        <v>11.7</v>
      </c>
      <c r="AE159" s="26">
        <v>2529.3</v>
      </c>
      <c r="AF159" s="21">
        <f aca="true" t="shared" si="4" ref="AF159:AF222">100*(AC159/AE159)</f>
        <v>-0.24512711026766298</v>
      </c>
      <c r="AG159" s="21">
        <f aca="true" t="shared" si="5" ref="AG159:AG222">100*(AD159/AE159)</f>
        <v>0.46257857905349303</v>
      </c>
    </row>
    <row r="160" spans="1:33" ht="12.75">
      <c r="A160" s="58" t="s">
        <v>148</v>
      </c>
      <c r="B160" s="26">
        <v>4926.2</v>
      </c>
      <c r="C160" s="26">
        <v>4921.9</v>
      </c>
      <c r="D160" s="26">
        <v>3213.9</v>
      </c>
      <c r="E160" s="26">
        <v>308.3</v>
      </c>
      <c r="F160" s="26">
        <v>1069.9</v>
      </c>
      <c r="G160" s="26">
        <v>1829.7</v>
      </c>
      <c r="H160" s="26">
        <v>727.3</v>
      </c>
      <c r="I160" s="26">
        <v>473.7</v>
      </c>
      <c r="J160" s="26">
        <v>213.8</v>
      </c>
      <c r="K160" s="26">
        <v>275.3</v>
      </c>
      <c r="L160" s="26">
        <v>39.8</v>
      </c>
      <c r="M160" s="26">
        <v>0.8</v>
      </c>
      <c r="N160" s="26">
        <v>107.7</v>
      </c>
      <c r="O160" s="26">
        <v>97.3</v>
      </c>
      <c r="P160" s="26">
        <v>266</v>
      </c>
      <c r="Q160" s="26">
        <v>1002.4</v>
      </c>
      <c r="R160" s="26">
        <v>303.1</v>
      </c>
      <c r="S160" s="26">
        <v>343.9</v>
      </c>
      <c r="T160" s="29">
        <v>90109</v>
      </c>
      <c r="U160" s="26">
        <v>5.866666666666667</v>
      </c>
      <c r="V160" s="21">
        <v>109.32</v>
      </c>
      <c r="W160" s="26">
        <v>73.7</v>
      </c>
      <c r="X160" s="26">
        <v>65</v>
      </c>
      <c r="Y160" s="26">
        <v>82.1</v>
      </c>
      <c r="Z160" s="26">
        <v>3628.8</v>
      </c>
      <c r="AA160" s="21">
        <v>-2.81</v>
      </c>
      <c r="AB160" s="26">
        <v>877.7</v>
      </c>
      <c r="AC160" s="26">
        <v>-12.1</v>
      </c>
      <c r="AD160" s="26">
        <v>14.1</v>
      </c>
      <c r="AE160" s="26">
        <v>2601.5</v>
      </c>
      <c r="AF160" s="21">
        <f t="shared" si="4"/>
        <v>-0.46511627906976744</v>
      </c>
      <c r="AG160" s="21">
        <f t="shared" si="5"/>
        <v>0.5419950028829521</v>
      </c>
    </row>
    <row r="161" spans="1:33" ht="12.75">
      <c r="A161" s="58" t="s">
        <v>149</v>
      </c>
      <c r="B161" s="26">
        <v>4942.6</v>
      </c>
      <c r="C161" s="26">
        <v>4947.7</v>
      </c>
      <c r="D161" s="26">
        <v>3225.7</v>
      </c>
      <c r="E161" s="26">
        <v>300.1</v>
      </c>
      <c r="F161" s="26">
        <v>1078.4</v>
      </c>
      <c r="G161" s="26">
        <v>1845.6</v>
      </c>
      <c r="H161" s="26">
        <v>720.1</v>
      </c>
      <c r="I161" s="26">
        <v>474.8</v>
      </c>
      <c r="J161" s="26">
        <v>220.7</v>
      </c>
      <c r="K161" s="26">
        <v>271.5</v>
      </c>
      <c r="L161" s="26">
        <v>42.1</v>
      </c>
      <c r="M161" s="26">
        <v>0.9</v>
      </c>
      <c r="N161" s="26">
        <v>111.1</v>
      </c>
      <c r="O161" s="26">
        <v>89.9</v>
      </c>
      <c r="P161" s="26">
        <v>255.6</v>
      </c>
      <c r="Q161" s="26">
        <v>1010.8</v>
      </c>
      <c r="R161" s="26">
        <v>321.2</v>
      </c>
      <c r="S161" s="26">
        <v>351.3</v>
      </c>
      <c r="T161" s="29">
        <v>90481</v>
      </c>
      <c r="U161" s="26">
        <v>5.966666666666666</v>
      </c>
      <c r="V161" s="21">
        <v>107.94</v>
      </c>
      <c r="W161" s="26">
        <v>76.03333333333333</v>
      </c>
      <c r="X161" s="26">
        <v>65.2</v>
      </c>
      <c r="Y161" s="26">
        <v>82</v>
      </c>
      <c r="Z161" s="26">
        <v>3657.8</v>
      </c>
      <c r="AA161" s="21">
        <v>-0.78</v>
      </c>
      <c r="AB161" s="26">
        <v>879.7</v>
      </c>
      <c r="AC161" s="26">
        <v>-20.8</v>
      </c>
      <c r="AD161" s="26">
        <v>12.3</v>
      </c>
      <c r="AE161" s="26">
        <v>2663.8</v>
      </c>
      <c r="AF161" s="21">
        <f t="shared" si="4"/>
        <v>-0.7808394023575342</v>
      </c>
      <c r="AG161" s="21">
        <f t="shared" si="5"/>
        <v>0.4617463773556573</v>
      </c>
    </row>
    <row r="162" spans="1:33" ht="12.75">
      <c r="A162" s="59" t="s">
        <v>150</v>
      </c>
      <c r="B162" s="60">
        <v>4958.9</v>
      </c>
      <c r="C162" s="60">
        <v>4961.4</v>
      </c>
      <c r="D162" s="60">
        <v>3222.4</v>
      </c>
      <c r="E162" s="60">
        <v>296.1</v>
      </c>
      <c r="F162" s="60">
        <v>1075.9</v>
      </c>
      <c r="G162" s="60">
        <v>1852</v>
      </c>
      <c r="H162" s="60">
        <v>711.7</v>
      </c>
      <c r="I162" s="60">
        <v>480.7</v>
      </c>
      <c r="J162" s="60">
        <v>224.8</v>
      </c>
      <c r="K162" s="60">
        <v>273.9</v>
      </c>
      <c r="L162" s="60">
        <v>43.9</v>
      </c>
      <c r="M162" s="60">
        <v>0.9</v>
      </c>
      <c r="N162" s="60">
        <v>108.5</v>
      </c>
      <c r="O162" s="60">
        <v>85.8</v>
      </c>
      <c r="P162" s="60">
        <v>237.4</v>
      </c>
      <c r="Q162" s="60">
        <v>1025.6</v>
      </c>
      <c r="R162" s="60">
        <v>331.3</v>
      </c>
      <c r="S162" s="60">
        <v>351.7</v>
      </c>
      <c r="T162" s="61">
        <v>90866.66666666667</v>
      </c>
      <c r="U162" s="60">
        <v>6.3</v>
      </c>
      <c r="V162" s="62">
        <v>102.09</v>
      </c>
      <c r="W162" s="60">
        <v>79.03333333333333</v>
      </c>
      <c r="X162" s="60">
        <v>65.53333333333333</v>
      </c>
      <c r="Y162" s="60">
        <v>82.3</v>
      </c>
      <c r="Z162" s="60">
        <v>3678.5</v>
      </c>
      <c r="AA162" s="62">
        <v>0.18</v>
      </c>
      <c r="AB162" s="60">
        <v>881.8</v>
      </c>
      <c r="AC162" s="60">
        <v>-30.4</v>
      </c>
      <c r="AD162" s="60">
        <v>10.2</v>
      </c>
      <c r="AE162" s="60">
        <v>2732.9</v>
      </c>
      <c r="AF162" s="62">
        <f t="shared" si="4"/>
        <v>-1.1123714735262906</v>
      </c>
      <c r="AG162" s="62">
        <f t="shared" si="5"/>
        <v>0.37322990230158437</v>
      </c>
    </row>
    <row r="163" spans="1:33" ht="12.75">
      <c r="A163" s="58" t="s">
        <v>151</v>
      </c>
      <c r="B163" s="26">
        <v>4857.8</v>
      </c>
      <c r="C163" s="26">
        <v>4861.6</v>
      </c>
      <c r="D163" s="26">
        <v>3149.2</v>
      </c>
      <c r="E163" s="26">
        <v>263</v>
      </c>
      <c r="F163" s="26">
        <v>1062</v>
      </c>
      <c r="G163" s="26">
        <v>1839.2</v>
      </c>
      <c r="H163" s="26">
        <v>647.7</v>
      </c>
      <c r="I163" s="26">
        <v>455.9</v>
      </c>
      <c r="J163" s="26">
        <v>219.4</v>
      </c>
      <c r="K163" s="26">
        <v>255.5</v>
      </c>
      <c r="L163" s="26">
        <v>44.8</v>
      </c>
      <c r="M163" s="26">
        <v>1.1</v>
      </c>
      <c r="N163" s="26">
        <v>104</v>
      </c>
      <c r="O163" s="26">
        <v>73.9</v>
      </c>
      <c r="P163" s="26">
        <v>191.6</v>
      </c>
      <c r="Q163" s="26">
        <v>1028.7</v>
      </c>
      <c r="R163" s="26">
        <v>337.5</v>
      </c>
      <c r="S163" s="26">
        <v>326.1</v>
      </c>
      <c r="T163" s="29">
        <v>90356.66666666667</v>
      </c>
      <c r="U163" s="26">
        <v>7.333333333333333</v>
      </c>
      <c r="V163" s="21">
        <v>114.24</v>
      </c>
      <c r="W163" s="26">
        <v>81.7</v>
      </c>
      <c r="X163" s="26">
        <v>62.76666666666667</v>
      </c>
      <c r="Y163" s="26">
        <v>81.5</v>
      </c>
      <c r="Z163" s="26">
        <v>3612.2</v>
      </c>
      <c r="AA163" s="21">
        <v>-0.14</v>
      </c>
      <c r="AB163" s="26">
        <v>883.6</v>
      </c>
      <c r="AC163" s="26">
        <v>-54.7</v>
      </c>
      <c r="AD163" s="26">
        <v>5.4</v>
      </c>
      <c r="AE163" s="26">
        <v>2736.9</v>
      </c>
      <c r="AF163" s="21">
        <f t="shared" si="4"/>
        <v>-1.998611567832219</v>
      </c>
      <c r="AG163" s="21">
        <f t="shared" si="5"/>
        <v>0.19730351857941467</v>
      </c>
    </row>
    <row r="164" spans="1:33" ht="12.75">
      <c r="A164" s="63" t="s">
        <v>152</v>
      </c>
      <c r="B164" s="64">
        <v>4850.3</v>
      </c>
      <c r="C164" s="64">
        <v>4923.9</v>
      </c>
      <c r="D164" s="64">
        <v>3181.2</v>
      </c>
      <c r="E164" s="64">
        <v>275.6</v>
      </c>
      <c r="F164" s="64">
        <v>1059.8</v>
      </c>
      <c r="G164" s="64">
        <v>1859.6</v>
      </c>
      <c r="H164" s="64">
        <v>654.7</v>
      </c>
      <c r="I164" s="64">
        <v>459.6</v>
      </c>
      <c r="J164" s="64">
        <v>221.1</v>
      </c>
      <c r="K164" s="64">
        <v>257.6</v>
      </c>
      <c r="L164" s="64">
        <v>47.2</v>
      </c>
      <c r="M164" s="64">
        <v>1.3</v>
      </c>
      <c r="N164" s="64">
        <v>101.4</v>
      </c>
      <c r="O164" s="64">
        <v>75.8</v>
      </c>
      <c r="P164" s="64">
        <v>195.3</v>
      </c>
      <c r="Q164" s="64">
        <v>1015.4</v>
      </c>
      <c r="R164" s="64">
        <v>336.2</v>
      </c>
      <c r="S164" s="64">
        <v>302.6</v>
      </c>
      <c r="T164" s="65">
        <v>89895.33333333333</v>
      </c>
      <c r="U164" s="64">
        <v>7.666666666666667</v>
      </c>
      <c r="V164" s="66">
        <v>125.46</v>
      </c>
      <c r="W164" s="64">
        <v>83.23333333333333</v>
      </c>
      <c r="X164" s="64">
        <v>61.63333333333333</v>
      </c>
      <c r="Y164" s="64">
        <v>81.8</v>
      </c>
      <c r="Z164" s="64">
        <v>3637.6</v>
      </c>
      <c r="AA164" s="66">
        <v>-5.72</v>
      </c>
      <c r="AB164" s="64">
        <v>872.2</v>
      </c>
      <c r="AC164" s="64">
        <v>-69</v>
      </c>
      <c r="AD164" s="64">
        <v>7.7</v>
      </c>
      <c r="AE164" s="64">
        <v>2793.6</v>
      </c>
      <c r="AF164" s="66">
        <f t="shared" si="4"/>
        <v>-2.4699312714776633</v>
      </c>
      <c r="AG164" s="66">
        <f t="shared" si="5"/>
        <v>0.27563001145475374</v>
      </c>
    </row>
    <row r="165" spans="1:33" ht="12.75">
      <c r="A165" s="58" t="s">
        <v>153</v>
      </c>
      <c r="B165" s="26">
        <v>4936.6</v>
      </c>
      <c r="C165" s="26">
        <v>4965.2</v>
      </c>
      <c r="D165" s="26">
        <v>3219.4</v>
      </c>
      <c r="E165" s="26">
        <v>284.5</v>
      </c>
      <c r="F165" s="26">
        <v>1065.4</v>
      </c>
      <c r="G165" s="26">
        <v>1882.7</v>
      </c>
      <c r="H165" s="26">
        <v>682.1</v>
      </c>
      <c r="I165" s="26">
        <v>469.4</v>
      </c>
      <c r="J165" s="26">
        <v>227.8</v>
      </c>
      <c r="K165" s="26">
        <v>261.9</v>
      </c>
      <c r="L165" s="26">
        <v>47.9</v>
      </c>
      <c r="M165" s="26">
        <v>1.5</v>
      </c>
      <c r="N165" s="26">
        <v>103.2</v>
      </c>
      <c r="O165" s="26">
        <v>74.8</v>
      </c>
      <c r="P165" s="26">
        <v>215.9</v>
      </c>
      <c r="Q165" s="26">
        <v>1013.9</v>
      </c>
      <c r="R165" s="26">
        <v>334.3</v>
      </c>
      <c r="S165" s="26">
        <v>318.9</v>
      </c>
      <c r="T165" s="29">
        <v>90552.66666666667</v>
      </c>
      <c r="U165" s="26">
        <v>7.4</v>
      </c>
      <c r="V165" s="21">
        <v>135.76</v>
      </c>
      <c r="W165" s="26">
        <v>85.56666666666668</v>
      </c>
      <c r="X165" s="26">
        <v>64</v>
      </c>
      <c r="Y165" s="26">
        <v>82.4</v>
      </c>
      <c r="Z165" s="26">
        <v>3703.8</v>
      </c>
      <c r="AA165" s="21">
        <v>3.75</v>
      </c>
      <c r="AB165" s="26">
        <v>869.2</v>
      </c>
      <c r="AC165" s="26">
        <v>-60.8</v>
      </c>
      <c r="AD165" s="26">
        <v>11.9</v>
      </c>
      <c r="AE165" s="26">
        <v>2918.8</v>
      </c>
      <c r="AF165" s="21">
        <f t="shared" si="4"/>
        <v>-2.0830478278744686</v>
      </c>
      <c r="AG165" s="21">
        <f t="shared" si="5"/>
        <v>0.40770179525832534</v>
      </c>
    </row>
    <row r="166" spans="1:33" ht="12.75">
      <c r="A166" s="58" t="s">
        <v>154</v>
      </c>
      <c r="B166" s="26">
        <v>5032.5</v>
      </c>
      <c r="C166" s="26">
        <v>4985.6</v>
      </c>
      <c r="D166" s="26">
        <v>3233.1</v>
      </c>
      <c r="E166" s="26">
        <v>293.1</v>
      </c>
      <c r="F166" s="26">
        <v>1075.6</v>
      </c>
      <c r="G166" s="26">
        <v>1870.9</v>
      </c>
      <c r="H166" s="26">
        <v>687.1</v>
      </c>
      <c r="I166" s="26">
        <v>476.9</v>
      </c>
      <c r="J166" s="26">
        <v>227.2</v>
      </c>
      <c r="K166" s="26">
        <v>269.1</v>
      </c>
      <c r="L166" s="26">
        <v>50.3</v>
      </c>
      <c r="M166" s="26">
        <v>1.6</v>
      </c>
      <c r="N166" s="26">
        <v>103.2</v>
      </c>
      <c r="O166" s="26">
        <v>77.6</v>
      </c>
      <c r="P166" s="26">
        <v>212.2</v>
      </c>
      <c r="Q166" s="26">
        <v>1027.5</v>
      </c>
      <c r="R166" s="26">
        <v>340.2</v>
      </c>
      <c r="S166" s="26">
        <v>332.5</v>
      </c>
      <c r="T166" s="29">
        <v>91101.33333333333</v>
      </c>
      <c r="U166" s="26">
        <v>7.433333333333334</v>
      </c>
      <c r="V166" s="21">
        <v>136</v>
      </c>
      <c r="W166" s="26">
        <v>87.93333333333332</v>
      </c>
      <c r="X166" s="26">
        <v>64.16666666666667</v>
      </c>
      <c r="Y166" s="26">
        <v>83.5</v>
      </c>
      <c r="Z166" s="26">
        <v>3713.5</v>
      </c>
      <c r="AA166" s="21">
        <v>6.21</v>
      </c>
      <c r="AB166" s="26">
        <v>881.4</v>
      </c>
      <c r="AC166" s="26">
        <v>-39.4</v>
      </c>
      <c r="AD166" s="26">
        <v>11.5</v>
      </c>
      <c r="AE166" s="26">
        <v>3052.6</v>
      </c>
      <c r="AF166" s="21">
        <f t="shared" si="4"/>
        <v>-1.290703007272489</v>
      </c>
      <c r="AG166" s="21">
        <f t="shared" si="5"/>
        <v>0.37672803511760466</v>
      </c>
    </row>
    <row r="167" spans="1:33" ht="12.75">
      <c r="A167" s="58" t="s">
        <v>155</v>
      </c>
      <c r="B167" s="26">
        <v>4997.3</v>
      </c>
      <c r="C167" s="26">
        <v>4995.9</v>
      </c>
      <c r="D167" s="26">
        <v>3235.5</v>
      </c>
      <c r="E167" s="26">
        <v>281.2</v>
      </c>
      <c r="F167" s="26">
        <v>1078.9</v>
      </c>
      <c r="G167" s="26">
        <v>1888.5</v>
      </c>
      <c r="H167" s="26">
        <v>690</v>
      </c>
      <c r="I167" s="26">
        <v>485.8</v>
      </c>
      <c r="J167" s="26">
        <v>235.6</v>
      </c>
      <c r="K167" s="26">
        <v>271</v>
      </c>
      <c r="L167" s="26">
        <v>51.8</v>
      </c>
      <c r="M167" s="26">
        <v>1.7</v>
      </c>
      <c r="N167" s="26">
        <v>102.4</v>
      </c>
      <c r="O167" s="26">
        <v>74.7</v>
      </c>
      <c r="P167" s="26">
        <v>204</v>
      </c>
      <c r="Q167" s="26">
        <v>1030.1</v>
      </c>
      <c r="R167" s="26">
        <v>342</v>
      </c>
      <c r="S167" s="26">
        <v>333</v>
      </c>
      <c r="T167" s="29">
        <v>91215.33333333333</v>
      </c>
      <c r="U167" s="26">
        <v>7.4</v>
      </c>
      <c r="V167" s="21">
        <v>131.21</v>
      </c>
      <c r="W167" s="26">
        <v>89.76666666666667</v>
      </c>
      <c r="X167" s="26">
        <v>64.36666666666667</v>
      </c>
      <c r="Y167" s="26">
        <v>82.6</v>
      </c>
      <c r="Z167" s="26">
        <v>3696.6</v>
      </c>
      <c r="AA167" s="21">
        <v>-3.58</v>
      </c>
      <c r="AB167" s="26">
        <v>885.5</v>
      </c>
      <c r="AC167" s="26">
        <v>-44.3</v>
      </c>
      <c r="AD167" s="26">
        <v>8</v>
      </c>
      <c r="AE167" s="26">
        <v>3086.2</v>
      </c>
      <c r="AF167" s="21">
        <f t="shared" si="4"/>
        <v>-1.4354222020607867</v>
      </c>
      <c r="AG167" s="21">
        <f t="shared" si="5"/>
        <v>0.25921845635409246</v>
      </c>
    </row>
    <row r="168" spans="1:33" ht="12.75">
      <c r="A168" s="59" t="s">
        <v>156</v>
      </c>
      <c r="B168" s="60">
        <v>5056.8</v>
      </c>
      <c r="C168" s="60">
        <v>5003.5</v>
      </c>
      <c r="D168" s="60">
        <v>3250.5</v>
      </c>
      <c r="E168" s="60">
        <v>290.4</v>
      </c>
      <c r="F168" s="60">
        <v>1078.7</v>
      </c>
      <c r="G168" s="60">
        <v>1891.6</v>
      </c>
      <c r="H168" s="60">
        <v>689.9</v>
      </c>
      <c r="I168" s="60">
        <v>497.8</v>
      </c>
      <c r="J168" s="60">
        <v>241.4</v>
      </c>
      <c r="K168" s="60">
        <v>277.7</v>
      </c>
      <c r="L168" s="60">
        <v>53.9</v>
      </c>
      <c r="M168" s="60">
        <v>1.9</v>
      </c>
      <c r="N168" s="60">
        <v>102.9</v>
      </c>
      <c r="O168" s="60">
        <v>76.8</v>
      </c>
      <c r="P168" s="60">
        <v>187.9</v>
      </c>
      <c r="Q168" s="60">
        <v>1027.8</v>
      </c>
      <c r="R168" s="60">
        <v>334.8</v>
      </c>
      <c r="S168" s="60">
        <v>329.3</v>
      </c>
      <c r="T168" s="61">
        <v>91307</v>
      </c>
      <c r="U168" s="60">
        <v>7.4</v>
      </c>
      <c r="V168" s="62">
        <v>116.18</v>
      </c>
      <c r="W168" s="60">
        <v>92.26666666666665</v>
      </c>
      <c r="X168" s="60">
        <v>65</v>
      </c>
      <c r="Y168" s="60">
        <v>83.5</v>
      </c>
      <c r="Z168" s="60">
        <v>3777</v>
      </c>
      <c r="AA168" s="62">
        <v>4.2</v>
      </c>
      <c r="AB168" s="60">
        <v>899.1</v>
      </c>
      <c r="AC168" s="60">
        <v>-51.8</v>
      </c>
      <c r="AD168" s="60">
        <v>7.7</v>
      </c>
      <c r="AE168" s="60">
        <v>3183.5</v>
      </c>
      <c r="AF168" s="62">
        <f t="shared" si="4"/>
        <v>-1.6271399403172608</v>
      </c>
      <c r="AG168" s="62">
        <f t="shared" si="5"/>
        <v>0.24187215329040365</v>
      </c>
    </row>
    <row r="169" spans="1:33" ht="12.75">
      <c r="A169" s="58" t="s">
        <v>157</v>
      </c>
      <c r="B169" s="26">
        <v>4997.1</v>
      </c>
      <c r="C169" s="26">
        <v>4972.9</v>
      </c>
      <c r="D169" s="26">
        <v>3225</v>
      </c>
      <c r="E169" s="26">
        <v>269</v>
      </c>
      <c r="F169" s="26">
        <v>1080.3</v>
      </c>
      <c r="G169" s="26">
        <v>1893.7</v>
      </c>
      <c r="H169" s="26">
        <v>687.7</v>
      </c>
      <c r="I169" s="26">
        <v>510</v>
      </c>
      <c r="J169" s="26">
        <v>259.7</v>
      </c>
      <c r="K169" s="26">
        <v>275.3</v>
      </c>
      <c r="L169" s="26">
        <v>56.3</v>
      </c>
      <c r="M169" s="26">
        <v>2.3</v>
      </c>
      <c r="N169" s="26">
        <v>102.3</v>
      </c>
      <c r="O169" s="26">
        <v>72.4</v>
      </c>
      <c r="P169" s="26">
        <v>168.9</v>
      </c>
      <c r="Q169" s="26">
        <v>1034.8</v>
      </c>
      <c r="R169" s="26">
        <v>337.5</v>
      </c>
      <c r="S169" s="26">
        <v>338.7</v>
      </c>
      <c r="T169" s="29">
        <v>91020.33333333333</v>
      </c>
      <c r="U169" s="26">
        <v>8.233333333333334</v>
      </c>
      <c r="V169" s="21">
        <v>122.55</v>
      </c>
      <c r="W169" s="26">
        <v>93.76666666666665</v>
      </c>
      <c r="X169" s="26">
        <v>63.5</v>
      </c>
      <c r="Y169" s="26">
        <v>82.5</v>
      </c>
      <c r="Z169" s="26">
        <v>3777.2</v>
      </c>
      <c r="AA169" s="21">
        <v>-2.29</v>
      </c>
      <c r="AB169" s="26">
        <v>907.1</v>
      </c>
      <c r="AC169" s="26">
        <v>-79.2</v>
      </c>
      <c r="AD169" s="26">
        <v>2.9</v>
      </c>
      <c r="AE169" s="26">
        <v>3203.1</v>
      </c>
      <c r="AF169" s="21">
        <f t="shared" si="4"/>
        <v>-2.472604664231526</v>
      </c>
      <c r="AG169" s="21">
        <f t="shared" si="5"/>
        <v>0.09053729199837657</v>
      </c>
    </row>
    <row r="170" spans="1:33" ht="12.75">
      <c r="A170" s="58" t="s">
        <v>158</v>
      </c>
      <c r="B170" s="26">
        <v>4914.3</v>
      </c>
      <c r="C170" s="26">
        <v>4959.7</v>
      </c>
      <c r="D170" s="26">
        <v>3244.3</v>
      </c>
      <c r="E170" s="26">
        <v>278.3</v>
      </c>
      <c r="F170" s="26">
        <v>1081.9</v>
      </c>
      <c r="G170" s="26">
        <v>1899.2</v>
      </c>
      <c r="H170" s="26">
        <v>667.7</v>
      </c>
      <c r="I170" s="26">
        <v>498.6</v>
      </c>
      <c r="J170" s="26">
        <v>251.4</v>
      </c>
      <c r="K170" s="26">
        <v>271</v>
      </c>
      <c r="L170" s="26">
        <v>58.6</v>
      </c>
      <c r="M170" s="26">
        <v>2.5</v>
      </c>
      <c r="N170" s="26">
        <v>98.5</v>
      </c>
      <c r="O170" s="26">
        <v>71.2</v>
      </c>
      <c r="P170" s="26">
        <v>159.2</v>
      </c>
      <c r="Q170" s="26">
        <v>1033.6</v>
      </c>
      <c r="R170" s="26">
        <v>323.8</v>
      </c>
      <c r="S170" s="26">
        <v>329.1</v>
      </c>
      <c r="T170" s="29">
        <v>90419.66666666667</v>
      </c>
      <c r="U170" s="26">
        <v>8.833333333333334</v>
      </c>
      <c r="V170" s="21">
        <v>111.96</v>
      </c>
      <c r="W170" s="26">
        <v>94.6</v>
      </c>
      <c r="X170" s="26">
        <v>62.333333333333336</v>
      </c>
      <c r="Y170" s="26">
        <v>81.7</v>
      </c>
      <c r="Z170" s="26">
        <v>3769.4</v>
      </c>
      <c r="AA170" s="21">
        <v>-5.57</v>
      </c>
      <c r="AB170" s="26">
        <v>901.5</v>
      </c>
      <c r="AC170" s="26">
        <v>-101</v>
      </c>
      <c r="AD170" s="26">
        <v>-1</v>
      </c>
      <c r="AE170" s="26">
        <v>3193.8</v>
      </c>
      <c r="AF170" s="21">
        <f t="shared" si="4"/>
        <v>-3.1623771056421814</v>
      </c>
      <c r="AG170" s="21">
        <f t="shared" si="5"/>
        <v>-0.03131066441229883</v>
      </c>
    </row>
    <row r="171" spans="1:33" ht="12.75">
      <c r="A171" s="58" t="s">
        <v>159</v>
      </c>
      <c r="B171" s="26">
        <v>4935.5</v>
      </c>
      <c r="C171" s="26">
        <v>4954.2</v>
      </c>
      <c r="D171" s="26">
        <v>3253.4</v>
      </c>
      <c r="E171" s="26">
        <v>279.2</v>
      </c>
      <c r="F171" s="26">
        <v>1083.5</v>
      </c>
      <c r="G171" s="26">
        <v>1906.2</v>
      </c>
      <c r="H171" s="26">
        <v>643.3</v>
      </c>
      <c r="I171" s="26">
        <v>480</v>
      </c>
      <c r="J171" s="26">
        <v>242.9</v>
      </c>
      <c r="K171" s="26">
        <v>260.1</v>
      </c>
      <c r="L171" s="26">
        <v>56.1</v>
      </c>
      <c r="M171" s="26">
        <v>2.2</v>
      </c>
      <c r="N171" s="26">
        <v>95.7</v>
      </c>
      <c r="O171" s="26">
        <v>66.9</v>
      </c>
      <c r="P171" s="26">
        <v>154</v>
      </c>
      <c r="Q171" s="26">
        <v>1039.5</v>
      </c>
      <c r="R171" s="26">
        <v>326</v>
      </c>
      <c r="S171" s="26">
        <v>323.7</v>
      </c>
      <c r="T171" s="29">
        <v>89899.66666666667</v>
      </c>
      <c r="U171" s="26">
        <v>9.433333333333335</v>
      </c>
      <c r="V171" s="21">
        <v>109.61</v>
      </c>
      <c r="W171" s="26">
        <v>95.96666666666665</v>
      </c>
      <c r="X171" s="26">
        <v>61.5</v>
      </c>
      <c r="Y171" s="26">
        <v>82.4</v>
      </c>
      <c r="Z171" s="26">
        <v>3791.4</v>
      </c>
      <c r="AA171" s="21">
        <v>2.16</v>
      </c>
      <c r="AB171" s="26">
        <v>900.9</v>
      </c>
      <c r="AC171" s="26">
        <v>-107.4</v>
      </c>
      <c r="AD171" s="26">
        <v>-1.7</v>
      </c>
      <c r="AE171" s="26">
        <v>3248.9</v>
      </c>
      <c r="AF171" s="21">
        <f t="shared" si="4"/>
        <v>-3.305734248514882</v>
      </c>
      <c r="AG171" s="21">
        <f t="shared" si="5"/>
        <v>-0.05232540244390409</v>
      </c>
    </row>
    <row r="172" spans="1:33" ht="12.75">
      <c r="A172" s="58" t="s">
        <v>160</v>
      </c>
      <c r="B172" s="26">
        <v>4912.1</v>
      </c>
      <c r="C172" s="26">
        <v>4916.8</v>
      </c>
      <c r="D172" s="26">
        <v>3274.6</v>
      </c>
      <c r="E172" s="26">
        <v>281.4</v>
      </c>
      <c r="F172" s="26">
        <v>1089.6</v>
      </c>
      <c r="G172" s="26">
        <v>1919.3</v>
      </c>
      <c r="H172" s="26">
        <v>624.2</v>
      </c>
      <c r="I172" s="26">
        <v>463.7</v>
      </c>
      <c r="J172" s="26">
        <v>229.7</v>
      </c>
      <c r="K172" s="26">
        <v>255.1</v>
      </c>
      <c r="L172" s="26">
        <v>56.3</v>
      </c>
      <c r="M172" s="26">
        <v>2.2</v>
      </c>
      <c r="N172" s="26">
        <v>92.4</v>
      </c>
      <c r="O172" s="26">
        <v>62.2</v>
      </c>
      <c r="P172" s="26">
        <v>152.1</v>
      </c>
      <c r="Q172" s="26">
        <v>1046.8</v>
      </c>
      <c r="R172" s="26">
        <v>311.3</v>
      </c>
      <c r="S172" s="26">
        <v>338.7</v>
      </c>
      <c r="T172" s="29">
        <v>89184</v>
      </c>
      <c r="U172" s="26">
        <v>9.9</v>
      </c>
      <c r="V172" s="21">
        <v>120.42</v>
      </c>
      <c r="W172" s="26">
        <v>97.63333333333333</v>
      </c>
      <c r="X172" s="26">
        <v>60.56666666666666</v>
      </c>
      <c r="Y172" s="26">
        <v>82.6</v>
      </c>
      <c r="Z172" s="26">
        <v>3799.4</v>
      </c>
      <c r="AA172" s="21">
        <v>1.12</v>
      </c>
      <c r="AB172" s="26">
        <v>903.2</v>
      </c>
      <c r="AC172" s="26">
        <v>-144.7</v>
      </c>
      <c r="AD172" s="26">
        <v>-2.6</v>
      </c>
      <c r="AE172" s="26">
        <v>3278.6</v>
      </c>
      <c r="AF172" s="21">
        <f t="shared" si="4"/>
        <v>-4.413469163667419</v>
      </c>
      <c r="AG172" s="21">
        <f t="shared" si="5"/>
        <v>-0.07930214115781126</v>
      </c>
    </row>
    <row r="173" spans="1:33" ht="12.75">
      <c r="A173" s="63" t="s">
        <v>161</v>
      </c>
      <c r="B173" s="64">
        <v>4915.6</v>
      </c>
      <c r="C173" s="64">
        <v>4989.1</v>
      </c>
      <c r="D173" s="64">
        <v>3329.6</v>
      </c>
      <c r="E173" s="64">
        <v>294.9</v>
      </c>
      <c r="F173" s="64">
        <v>1100</v>
      </c>
      <c r="G173" s="64">
        <v>1948.6</v>
      </c>
      <c r="H173" s="64">
        <v>626.5</v>
      </c>
      <c r="I173" s="64">
        <v>454.7</v>
      </c>
      <c r="J173" s="64">
        <v>225.2</v>
      </c>
      <c r="K173" s="64">
        <v>250.2</v>
      </c>
      <c r="L173" s="64">
        <v>55.1</v>
      </c>
      <c r="M173" s="64">
        <v>2.2</v>
      </c>
      <c r="N173" s="64">
        <v>87.9</v>
      </c>
      <c r="O173" s="64">
        <v>66.7</v>
      </c>
      <c r="P173" s="64">
        <v>166.9</v>
      </c>
      <c r="Q173" s="64">
        <v>1064</v>
      </c>
      <c r="R173" s="64">
        <v>297.5</v>
      </c>
      <c r="S173" s="64">
        <v>325.4</v>
      </c>
      <c r="T173" s="65">
        <v>88703.66666666667</v>
      </c>
      <c r="U173" s="64">
        <v>10.666666666666666</v>
      </c>
      <c r="V173" s="66">
        <v>140.64</v>
      </c>
      <c r="W173" s="64">
        <v>97.93333333333334</v>
      </c>
      <c r="X173" s="64">
        <v>59.333333333333336</v>
      </c>
      <c r="Y173" s="64">
        <v>83.3</v>
      </c>
      <c r="Z173" s="64">
        <v>3806.4</v>
      </c>
      <c r="AA173" s="66">
        <v>-5.59</v>
      </c>
      <c r="AB173" s="64">
        <v>891.4</v>
      </c>
      <c r="AC173" s="64">
        <v>-177.2</v>
      </c>
      <c r="AD173" s="64">
        <v>-3.8</v>
      </c>
      <c r="AE173" s="64">
        <v>3315.6</v>
      </c>
      <c r="AF173" s="66">
        <f t="shared" si="4"/>
        <v>-5.344432380262999</v>
      </c>
      <c r="AG173" s="66">
        <f t="shared" si="5"/>
        <v>-0.11460972373024489</v>
      </c>
    </row>
    <row r="174" spans="1:33" ht="12.75">
      <c r="A174" s="58" t="s">
        <v>162</v>
      </c>
      <c r="B174" s="26">
        <v>4972.4</v>
      </c>
      <c r="C174" s="26">
        <v>5036.1</v>
      </c>
      <c r="D174" s="26">
        <v>3360.1</v>
      </c>
      <c r="E174" s="26">
        <v>298.1</v>
      </c>
      <c r="F174" s="26">
        <v>1105.5</v>
      </c>
      <c r="G174" s="26">
        <v>1971.1</v>
      </c>
      <c r="H174" s="26">
        <v>639</v>
      </c>
      <c r="I174" s="26">
        <v>446.8</v>
      </c>
      <c r="J174" s="26">
        <v>216.1</v>
      </c>
      <c r="K174" s="26">
        <v>249.7</v>
      </c>
      <c r="L174" s="26">
        <v>59.4</v>
      </c>
      <c r="M174" s="26">
        <v>2.8</v>
      </c>
      <c r="N174" s="26">
        <v>83.4</v>
      </c>
      <c r="O174" s="26">
        <v>66.6</v>
      </c>
      <c r="P174" s="26">
        <v>192.7</v>
      </c>
      <c r="Q174" s="26">
        <v>1069.8</v>
      </c>
      <c r="R174" s="26">
        <v>302.4</v>
      </c>
      <c r="S174" s="26">
        <v>332.8</v>
      </c>
      <c r="T174" s="29">
        <v>88843.33333333333</v>
      </c>
      <c r="U174" s="26">
        <v>10.366666666666667</v>
      </c>
      <c r="V174" s="21">
        <v>152.96</v>
      </c>
      <c r="W174" s="26">
        <v>98</v>
      </c>
      <c r="X174" s="26">
        <v>60.03333333333334</v>
      </c>
      <c r="Y174" s="26">
        <v>84.3</v>
      </c>
      <c r="Z174" s="26">
        <v>3831.2</v>
      </c>
      <c r="AA174" s="21">
        <v>0.77</v>
      </c>
      <c r="AB174" s="26">
        <v>880.9</v>
      </c>
      <c r="AC174" s="26">
        <v>-173.9</v>
      </c>
      <c r="AD174" s="26">
        <v>-7.8</v>
      </c>
      <c r="AE174" s="26">
        <v>3378.5</v>
      </c>
      <c r="AF174" s="21">
        <f t="shared" si="4"/>
        <v>-5.147254698830842</v>
      </c>
      <c r="AG174" s="21">
        <f t="shared" si="5"/>
        <v>-0.23087168861920968</v>
      </c>
    </row>
    <row r="175" spans="1:33" ht="12.75">
      <c r="A175" s="58" t="s">
        <v>163</v>
      </c>
      <c r="B175" s="26">
        <v>5089.8</v>
      </c>
      <c r="C175" s="26">
        <v>5113.1</v>
      </c>
      <c r="D175" s="26">
        <v>3430.1</v>
      </c>
      <c r="E175" s="26">
        <v>320.6</v>
      </c>
      <c r="F175" s="26">
        <v>1116.5</v>
      </c>
      <c r="G175" s="26">
        <v>2003.1</v>
      </c>
      <c r="H175" s="26">
        <v>666.3</v>
      </c>
      <c r="I175" s="26">
        <v>453.1</v>
      </c>
      <c r="J175" s="26">
        <v>206.1</v>
      </c>
      <c r="K175" s="26">
        <v>262.9</v>
      </c>
      <c r="L175" s="26">
        <v>63.7</v>
      </c>
      <c r="M175" s="26">
        <v>3.3</v>
      </c>
      <c r="N175" s="26">
        <v>83.6</v>
      </c>
      <c r="O175" s="26">
        <v>69.7</v>
      </c>
      <c r="P175" s="26">
        <v>217.7</v>
      </c>
      <c r="Q175" s="26">
        <v>1078.2</v>
      </c>
      <c r="R175" s="26">
        <v>303.4</v>
      </c>
      <c r="S175" s="26">
        <v>358.4</v>
      </c>
      <c r="T175" s="29">
        <v>89531.33333333333</v>
      </c>
      <c r="U175" s="26">
        <v>10.133333333333333</v>
      </c>
      <c r="V175" s="21">
        <v>168.11</v>
      </c>
      <c r="W175" s="26">
        <v>99.13333333333333</v>
      </c>
      <c r="X175" s="26">
        <v>61.4</v>
      </c>
      <c r="Y175" s="26">
        <v>86.3</v>
      </c>
      <c r="Z175" s="26">
        <v>3857.8</v>
      </c>
      <c r="AA175" s="21">
        <v>3.28</v>
      </c>
      <c r="AB175" s="26">
        <v>878.5</v>
      </c>
      <c r="AC175" s="26">
        <v>-170.9</v>
      </c>
      <c r="AD175" s="26">
        <v>2.9</v>
      </c>
      <c r="AE175" s="26">
        <v>3489.6</v>
      </c>
      <c r="AF175" s="21">
        <f t="shared" si="4"/>
        <v>-4.897409445208621</v>
      </c>
      <c r="AG175" s="21">
        <f t="shared" si="5"/>
        <v>0.08310408069692801</v>
      </c>
    </row>
    <row r="176" spans="1:33" ht="12.75">
      <c r="A176" s="58" t="s">
        <v>164</v>
      </c>
      <c r="B176" s="26">
        <v>5180.4</v>
      </c>
      <c r="C176" s="26">
        <v>5200.3</v>
      </c>
      <c r="D176" s="26">
        <v>3484.7</v>
      </c>
      <c r="E176" s="26">
        <v>333.3</v>
      </c>
      <c r="F176" s="26">
        <v>1133.2</v>
      </c>
      <c r="G176" s="26">
        <v>2025.3</v>
      </c>
      <c r="H176" s="26">
        <v>704.3</v>
      </c>
      <c r="I176" s="26">
        <v>473.1</v>
      </c>
      <c r="J176" s="26">
        <v>211</v>
      </c>
      <c r="K176" s="26">
        <v>277.8</v>
      </c>
      <c r="L176" s="26">
        <v>66.9</v>
      </c>
      <c r="M176" s="26">
        <v>3.8</v>
      </c>
      <c r="N176" s="26">
        <v>87.3</v>
      </c>
      <c r="O176" s="26">
        <v>77.3</v>
      </c>
      <c r="P176" s="26">
        <v>237.6</v>
      </c>
      <c r="Q176" s="26">
        <v>1097</v>
      </c>
      <c r="R176" s="26">
        <v>307.9</v>
      </c>
      <c r="S176" s="26">
        <v>386.3</v>
      </c>
      <c r="T176" s="29">
        <v>90458</v>
      </c>
      <c r="U176" s="26">
        <v>9.366666666666665</v>
      </c>
      <c r="V176" s="21">
        <v>166.07</v>
      </c>
      <c r="W176" s="26">
        <v>100.1</v>
      </c>
      <c r="X176" s="26">
        <v>63.53333333333333</v>
      </c>
      <c r="Y176" s="26">
        <v>87</v>
      </c>
      <c r="Z176" s="26">
        <v>3928.6</v>
      </c>
      <c r="AA176" s="21">
        <v>0.32</v>
      </c>
      <c r="AB176" s="26">
        <v>876</v>
      </c>
      <c r="AC176" s="26">
        <v>-185.8</v>
      </c>
      <c r="AD176" s="26">
        <v>9.9</v>
      </c>
      <c r="AE176" s="26">
        <v>3582.9</v>
      </c>
      <c r="AF176" s="21">
        <f t="shared" si="4"/>
        <v>-5.185743392224176</v>
      </c>
      <c r="AG176" s="21">
        <f t="shared" si="5"/>
        <v>0.27631248430042704</v>
      </c>
    </row>
    <row r="177" spans="1:33" ht="12.75">
      <c r="A177" s="58" t="s">
        <v>165</v>
      </c>
      <c r="B177" s="26">
        <v>5286.8</v>
      </c>
      <c r="C177" s="26">
        <v>5268.5</v>
      </c>
      <c r="D177" s="26">
        <v>3542.2</v>
      </c>
      <c r="E177" s="26">
        <v>350.2</v>
      </c>
      <c r="F177" s="26">
        <v>1144.5</v>
      </c>
      <c r="G177" s="26">
        <v>2051.2</v>
      </c>
      <c r="H177" s="26">
        <v>743.7</v>
      </c>
      <c r="I177" s="26">
        <v>504.8</v>
      </c>
      <c r="J177" s="26">
        <v>217.6</v>
      </c>
      <c r="K177" s="26">
        <v>302</v>
      </c>
      <c r="L177" s="26">
        <v>72.9</v>
      </c>
      <c r="M177" s="26">
        <v>4</v>
      </c>
      <c r="N177" s="26">
        <v>89.8</v>
      </c>
      <c r="O177" s="26">
        <v>88.2</v>
      </c>
      <c r="P177" s="26">
        <v>244.1</v>
      </c>
      <c r="Q177" s="26">
        <v>1078.8</v>
      </c>
      <c r="R177" s="26">
        <v>314.1</v>
      </c>
      <c r="S177" s="26">
        <v>405.3</v>
      </c>
      <c r="T177" s="29">
        <v>91748.33333333333</v>
      </c>
      <c r="U177" s="26">
        <v>8.533333333333333</v>
      </c>
      <c r="V177" s="21">
        <v>164.93</v>
      </c>
      <c r="W177" s="26">
        <v>101.1</v>
      </c>
      <c r="X177" s="26">
        <v>65.1</v>
      </c>
      <c r="Y177" s="26">
        <v>87.3</v>
      </c>
      <c r="Z177" s="26">
        <v>4010.2</v>
      </c>
      <c r="AA177" s="21">
        <v>2.99</v>
      </c>
      <c r="AB177" s="26">
        <v>881.8</v>
      </c>
      <c r="AC177" s="26">
        <v>-164.9</v>
      </c>
      <c r="AD177" s="26">
        <v>14.4</v>
      </c>
      <c r="AE177" s="26">
        <v>3688.8</v>
      </c>
      <c r="AF177" s="21">
        <f t="shared" si="4"/>
        <v>-4.470288440685318</v>
      </c>
      <c r="AG177" s="21">
        <f t="shared" si="5"/>
        <v>0.3903708523096942</v>
      </c>
    </row>
    <row r="178" spans="1:33" ht="12.75">
      <c r="A178" s="58" t="s">
        <v>166</v>
      </c>
      <c r="B178" s="26">
        <v>5402.3</v>
      </c>
      <c r="C178" s="26">
        <v>5313.9</v>
      </c>
      <c r="D178" s="26">
        <v>3579.7</v>
      </c>
      <c r="E178" s="26">
        <v>363.9</v>
      </c>
      <c r="F178" s="26">
        <v>1150.7</v>
      </c>
      <c r="G178" s="26">
        <v>2066.2</v>
      </c>
      <c r="H178" s="26">
        <v>767.8</v>
      </c>
      <c r="I178" s="26">
        <v>520.4</v>
      </c>
      <c r="J178" s="26">
        <v>230</v>
      </c>
      <c r="K178" s="26">
        <v>307.1</v>
      </c>
      <c r="L178" s="26">
        <v>75</v>
      </c>
      <c r="M178" s="26">
        <v>4.6</v>
      </c>
      <c r="N178" s="26">
        <v>94.9</v>
      </c>
      <c r="O178" s="26">
        <v>84.5</v>
      </c>
      <c r="P178" s="26">
        <v>252.8</v>
      </c>
      <c r="Q178" s="26">
        <v>1091</v>
      </c>
      <c r="R178" s="26">
        <v>321.4</v>
      </c>
      <c r="S178" s="26">
        <v>437.8</v>
      </c>
      <c r="T178" s="29">
        <v>92959.66666666667</v>
      </c>
      <c r="U178" s="26">
        <v>7.866666666666667</v>
      </c>
      <c r="V178" s="21">
        <v>159.18</v>
      </c>
      <c r="W178" s="26">
        <v>102.53333333333335</v>
      </c>
      <c r="X178" s="26">
        <v>67.06666666666668</v>
      </c>
      <c r="Y178" s="26">
        <v>87.5</v>
      </c>
      <c r="Z178" s="26">
        <v>4103</v>
      </c>
      <c r="AA178" s="21">
        <v>5.43</v>
      </c>
      <c r="AB178" s="26">
        <v>902.8</v>
      </c>
      <c r="AC178" s="26">
        <v>-157.1</v>
      </c>
      <c r="AD178" s="26">
        <v>22.6</v>
      </c>
      <c r="AE178" s="26">
        <v>3813.4</v>
      </c>
      <c r="AF178" s="21">
        <f t="shared" si="4"/>
        <v>-4.119683222321288</v>
      </c>
      <c r="AG178" s="21">
        <f t="shared" si="5"/>
        <v>0.5926469816961242</v>
      </c>
    </row>
    <row r="179" spans="1:33" ht="12.75">
      <c r="A179" s="58" t="s">
        <v>167</v>
      </c>
      <c r="B179" s="26">
        <v>5493.8</v>
      </c>
      <c r="C179" s="26">
        <v>5410.8</v>
      </c>
      <c r="D179" s="26">
        <v>3628.3</v>
      </c>
      <c r="E179" s="26">
        <v>372.4</v>
      </c>
      <c r="F179" s="26">
        <v>1171.3</v>
      </c>
      <c r="G179" s="26">
        <v>2082.9</v>
      </c>
      <c r="H179" s="26">
        <v>800.6</v>
      </c>
      <c r="I179" s="26">
        <v>546.2</v>
      </c>
      <c r="J179" s="26">
        <v>241.5</v>
      </c>
      <c r="K179" s="26">
        <v>322.2</v>
      </c>
      <c r="L179" s="26">
        <v>80.4</v>
      </c>
      <c r="M179" s="26">
        <v>5.3</v>
      </c>
      <c r="N179" s="26">
        <v>97.4</v>
      </c>
      <c r="O179" s="26">
        <v>90</v>
      </c>
      <c r="P179" s="26">
        <v>259.1</v>
      </c>
      <c r="Q179" s="26">
        <v>1115.2</v>
      </c>
      <c r="R179" s="26">
        <v>329.4</v>
      </c>
      <c r="S179" s="26">
        <v>456.2</v>
      </c>
      <c r="T179" s="29">
        <v>93975.66666666667</v>
      </c>
      <c r="U179" s="26">
        <v>7.433333333333334</v>
      </c>
      <c r="V179" s="21">
        <v>153.18</v>
      </c>
      <c r="W179" s="26">
        <v>103.5</v>
      </c>
      <c r="X179" s="26">
        <v>68.13333333333334</v>
      </c>
      <c r="Y179" s="26">
        <v>88.2</v>
      </c>
      <c r="Z179" s="26">
        <v>4182.4</v>
      </c>
      <c r="AA179" s="21">
        <v>-0.33</v>
      </c>
      <c r="AB179" s="26">
        <v>922.9</v>
      </c>
      <c r="AC179" s="26">
        <v>-163.6</v>
      </c>
      <c r="AD179" s="26">
        <v>26.6</v>
      </c>
      <c r="AE179" s="26">
        <v>3909.4</v>
      </c>
      <c r="AF179" s="21">
        <f t="shared" si="4"/>
        <v>-4.18478538906226</v>
      </c>
      <c r="AG179" s="21">
        <f t="shared" si="5"/>
        <v>0.680411316314524</v>
      </c>
    </row>
    <row r="180" spans="1:33" ht="12.75">
      <c r="A180" s="58" t="s">
        <v>168</v>
      </c>
      <c r="B180" s="26">
        <v>5541.3</v>
      </c>
      <c r="C180" s="26">
        <v>5456</v>
      </c>
      <c r="D180" s="26">
        <v>3653.5</v>
      </c>
      <c r="E180" s="26">
        <v>372.3</v>
      </c>
      <c r="F180" s="26">
        <v>1175.1</v>
      </c>
      <c r="G180" s="26">
        <v>2106.7</v>
      </c>
      <c r="H180" s="26">
        <v>816.4</v>
      </c>
      <c r="I180" s="26">
        <v>563.6</v>
      </c>
      <c r="J180" s="26">
        <v>249</v>
      </c>
      <c r="K180" s="26">
        <v>332.6</v>
      </c>
      <c r="L180" s="26">
        <v>84.5</v>
      </c>
      <c r="M180" s="26">
        <v>6.1</v>
      </c>
      <c r="N180" s="26">
        <v>99.4</v>
      </c>
      <c r="O180" s="26">
        <v>92.2</v>
      </c>
      <c r="P180" s="26">
        <v>255.8</v>
      </c>
      <c r="Q180" s="26">
        <v>1123.1</v>
      </c>
      <c r="R180" s="26">
        <v>336.5</v>
      </c>
      <c r="S180" s="26">
        <v>468</v>
      </c>
      <c r="T180" s="29">
        <v>94906</v>
      </c>
      <c r="U180" s="26">
        <v>7.433333333333334</v>
      </c>
      <c r="V180" s="21">
        <v>166.1</v>
      </c>
      <c r="W180" s="26">
        <v>104.4</v>
      </c>
      <c r="X180" s="26">
        <v>68.6</v>
      </c>
      <c r="Y180" s="26">
        <v>88.3</v>
      </c>
      <c r="Z180" s="26">
        <v>4258.8</v>
      </c>
      <c r="AA180" s="21">
        <v>0.2</v>
      </c>
      <c r="AB180" s="26">
        <v>943.7</v>
      </c>
      <c r="AC180" s="26">
        <v>-170</v>
      </c>
      <c r="AD180" s="26">
        <v>20.9</v>
      </c>
      <c r="AE180" s="26">
        <v>3974.7</v>
      </c>
      <c r="AF180" s="21">
        <f t="shared" si="4"/>
        <v>-4.277052356152666</v>
      </c>
      <c r="AG180" s="21">
        <f t="shared" si="5"/>
        <v>0.52582584849171</v>
      </c>
    </row>
    <row r="181" spans="1:33" ht="12.75">
      <c r="A181" s="58" t="s">
        <v>169</v>
      </c>
      <c r="B181" s="26">
        <v>5583.1</v>
      </c>
      <c r="C181" s="26">
        <v>5531</v>
      </c>
      <c r="D181" s="26">
        <v>3700.9</v>
      </c>
      <c r="E181" s="26">
        <v>384.4</v>
      </c>
      <c r="F181" s="26">
        <v>1181.7</v>
      </c>
      <c r="G181" s="26">
        <v>2134.4</v>
      </c>
      <c r="H181" s="26">
        <v>830.6</v>
      </c>
      <c r="I181" s="26">
        <v>578</v>
      </c>
      <c r="J181" s="26">
        <v>251.9</v>
      </c>
      <c r="K181" s="26">
        <v>343.7</v>
      </c>
      <c r="L181" s="26">
        <v>89.8</v>
      </c>
      <c r="M181" s="26">
        <v>6.8</v>
      </c>
      <c r="N181" s="26">
        <v>102.3</v>
      </c>
      <c r="O181" s="26">
        <v>93</v>
      </c>
      <c r="P181" s="26">
        <v>254.5</v>
      </c>
      <c r="Q181" s="26">
        <v>1144.2</v>
      </c>
      <c r="R181" s="26">
        <v>343.1</v>
      </c>
      <c r="S181" s="26">
        <v>481.8</v>
      </c>
      <c r="T181" s="29">
        <v>95775</v>
      </c>
      <c r="U181" s="26">
        <v>7.3</v>
      </c>
      <c r="V181" s="21">
        <v>167.24</v>
      </c>
      <c r="W181" s="26">
        <v>105.3</v>
      </c>
      <c r="X181" s="26">
        <v>68.6</v>
      </c>
      <c r="Y181" s="26">
        <v>88.4</v>
      </c>
      <c r="Z181" s="26">
        <v>4286.1</v>
      </c>
      <c r="AA181" s="21">
        <v>-2.36</v>
      </c>
      <c r="AB181" s="26">
        <v>957.8</v>
      </c>
      <c r="AC181" s="26">
        <v>-181.5</v>
      </c>
      <c r="AD181" s="26">
        <v>25.3</v>
      </c>
      <c r="AE181" s="26">
        <v>4033.5</v>
      </c>
      <c r="AF181" s="21">
        <f t="shared" si="4"/>
        <v>-4.499814057270361</v>
      </c>
      <c r="AG181" s="21">
        <f t="shared" si="5"/>
        <v>0.6272468079831413</v>
      </c>
    </row>
    <row r="182" spans="1:33" ht="12.75">
      <c r="A182" s="58" t="s">
        <v>170</v>
      </c>
      <c r="B182" s="26">
        <v>5629.7</v>
      </c>
      <c r="C182" s="26">
        <v>5619.8</v>
      </c>
      <c r="D182" s="26">
        <v>3756.8</v>
      </c>
      <c r="E182" s="26">
        <v>398</v>
      </c>
      <c r="F182" s="26">
        <v>1188.3</v>
      </c>
      <c r="G182" s="26">
        <v>2169.2</v>
      </c>
      <c r="H182" s="26">
        <v>838.7</v>
      </c>
      <c r="I182" s="26">
        <v>584.4</v>
      </c>
      <c r="J182" s="26">
        <v>262.7</v>
      </c>
      <c r="K182" s="26">
        <v>341.4</v>
      </c>
      <c r="L182" s="26">
        <v>89.3</v>
      </c>
      <c r="M182" s="26">
        <v>6.6</v>
      </c>
      <c r="N182" s="26">
        <v>101.1</v>
      </c>
      <c r="O182" s="26">
        <v>91.9</v>
      </c>
      <c r="P182" s="26">
        <v>256.2</v>
      </c>
      <c r="Q182" s="26">
        <v>1157.6</v>
      </c>
      <c r="R182" s="26">
        <v>342.8</v>
      </c>
      <c r="S182" s="26">
        <v>471.1</v>
      </c>
      <c r="T182" s="29">
        <v>96460</v>
      </c>
      <c r="U182" s="26">
        <v>7.233333333333333</v>
      </c>
      <c r="V182" s="21">
        <v>180.66</v>
      </c>
      <c r="W182" s="26">
        <v>106.26666666666667</v>
      </c>
      <c r="X182" s="26">
        <v>68.7</v>
      </c>
      <c r="Y182" s="26">
        <v>88.4</v>
      </c>
      <c r="Z182" s="26">
        <v>4287.6</v>
      </c>
      <c r="AA182" s="21">
        <v>-3.08</v>
      </c>
      <c r="AB182" s="26">
        <v>962.9</v>
      </c>
      <c r="AC182" s="26">
        <v>-147.8</v>
      </c>
      <c r="AD182" s="26">
        <v>24.7</v>
      </c>
      <c r="AE182" s="26">
        <v>4109.7</v>
      </c>
      <c r="AF182" s="21">
        <f t="shared" si="4"/>
        <v>-3.59636956468842</v>
      </c>
      <c r="AG182" s="21">
        <f t="shared" si="5"/>
        <v>0.6010171058714748</v>
      </c>
    </row>
    <row r="183" spans="1:33" ht="12.75">
      <c r="A183" s="58" t="s">
        <v>171</v>
      </c>
      <c r="B183" s="26">
        <v>5673.8</v>
      </c>
      <c r="C183" s="26">
        <v>5657</v>
      </c>
      <c r="D183" s="26">
        <v>3791.5</v>
      </c>
      <c r="E183" s="26">
        <v>402.3</v>
      </c>
      <c r="F183" s="26">
        <v>1197.9</v>
      </c>
      <c r="G183" s="26">
        <v>2190.2</v>
      </c>
      <c r="H183" s="26">
        <v>846.8</v>
      </c>
      <c r="I183" s="26">
        <v>593.1</v>
      </c>
      <c r="J183" s="26">
        <v>262.8</v>
      </c>
      <c r="K183" s="26">
        <v>349.4</v>
      </c>
      <c r="L183" s="26">
        <v>92.1</v>
      </c>
      <c r="M183" s="26">
        <v>7.3</v>
      </c>
      <c r="N183" s="26">
        <v>103.8</v>
      </c>
      <c r="O183" s="26">
        <v>94.5</v>
      </c>
      <c r="P183" s="26">
        <v>254.8</v>
      </c>
      <c r="Q183" s="26">
        <v>1180.5</v>
      </c>
      <c r="R183" s="26">
        <v>341.3</v>
      </c>
      <c r="S183" s="26">
        <v>494.2</v>
      </c>
      <c r="T183" s="29">
        <v>97113</v>
      </c>
      <c r="U183" s="26">
        <v>7.3</v>
      </c>
      <c r="V183" s="21">
        <v>191.85</v>
      </c>
      <c r="W183" s="26">
        <v>107.23333333333333</v>
      </c>
      <c r="X183" s="26">
        <v>68.83333333333333</v>
      </c>
      <c r="Y183" s="26">
        <v>88.7</v>
      </c>
      <c r="Z183" s="26">
        <v>4368.7</v>
      </c>
      <c r="AA183" s="21">
        <v>0.49</v>
      </c>
      <c r="AB183" s="26">
        <v>969.4</v>
      </c>
      <c r="AC183" s="26">
        <v>-199.5</v>
      </c>
      <c r="AD183" s="26">
        <v>24</v>
      </c>
      <c r="AE183" s="26">
        <v>4170.1</v>
      </c>
      <c r="AF183" s="21">
        <f t="shared" si="4"/>
        <v>-4.784057936260521</v>
      </c>
      <c r="AG183" s="21">
        <f t="shared" si="5"/>
        <v>0.575525766768183</v>
      </c>
    </row>
    <row r="184" spans="1:33" ht="12.75">
      <c r="A184" s="58" t="s">
        <v>172</v>
      </c>
      <c r="B184" s="26">
        <v>5758.6</v>
      </c>
      <c r="C184" s="26">
        <v>5746</v>
      </c>
      <c r="D184" s="26">
        <v>3860.9</v>
      </c>
      <c r="E184" s="26">
        <v>428.2</v>
      </c>
      <c r="F184" s="26">
        <v>1205.3</v>
      </c>
      <c r="G184" s="26">
        <v>2222.2</v>
      </c>
      <c r="H184" s="26">
        <v>841.5</v>
      </c>
      <c r="I184" s="26">
        <v>584.1</v>
      </c>
      <c r="J184" s="26">
        <v>257.2</v>
      </c>
      <c r="K184" s="26">
        <v>345.4</v>
      </c>
      <c r="L184" s="26">
        <v>91</v>
      </c>
      <c r="M184" s="26">
        <v>7</v>
      </c>
      <c r="N184" s="26">
        <v>102</v>
      </c>
      <c r="O184" s="26">
        <v>95.8</v>
      </c>
      <c r="P184" s="26">
        <v>259.8</v>
      </c>
      <c r="Q184" s="26">
        <v>1209.2</v>
      </c>
      <c r="R184" s="26">
        <v>336.2</v>
      </c>
      <c r="S184" s="26">
        <v>489.3</v>
      </c>
      <c r="T184" s="29">
        <v>97679.66666666667</v>
      </c>
      <c r="U184" s="26">
        <v>7.2</v>
      </c>
      <c r="V184" s="21">
        <v>182.08</v>
      </c>
      <c r="W184" s="26">
        <v>107.9</v>
      </c>
      <c r="X184" s="26">
        <v>68.7</v>
      </c>
      <c r="Y184" s="26">
        <v>89.8</v>
      </c>
      <c r="Z184" s="26">
        <v>4346.6</v>
      </c>
      <c r="AA184" s="21">
        <v>-0.29</v>
      </c>
      <c r="AB184" s="26">
        <v>975</v>
      </c>
      <c r="AC184" s="26">
        <v>-177</v>
      </c>
      <c r="AD184" s="26">
        <v>21.5</v>
      </c>
      <c r="AE184" s="26">
        <v>4252.9</v>
      </c>
      <c r="AF184" s="21">
        <f t="shared" si="4"/>
        <v>-4.161866020832844</v>
      </c>
      <c r="AG184" s="21">
        <f t="shared" si="5"/>
        <v>0.5055373980107691</v>
      </c>
    </row>
    <row r="185" spans="1:33" ht="12.75">
      <c r="A185" s="58" t="s">
        <v>173</v>
      </c>
      <c r="B185" s="26">
        <v>5806</v>
      </c>
      <c r="C185" s="26">
        <v>5772.5</v>
      </c>
      <c r="D185" s="26">
        <v>3874.2</v>
      </c>
      <c r="E185" s="26">
        <v>411.9</v>
      </c>
      <c r="F185" s="26">
        <v>1214.7</v>
      </c>
      <c r="G185" s="26">
        <v>2247.8</v>
      </c>
      <c r="H185" s="26">
        <v>857.4</v>
      </c>
      <c r="I185" s="26">
        <v>594.6</v>
      </c>
      <c r="J185" s="26">
        <v>260.6</v>
      </c>
      <c r="K185" s="26">
        <v>352.5</v>
      </c>
      <c r="L185" s="26">
        <v>94.5</v>
      </c>
      <c r="M185" s="26">
        <v>7.7</v>
      </c>
      <c r="N185" s="26">
        <v>105.1</v>
      </c>
      <c r="O185" s="26">
        <v>93.6</v>
      </c>
      <c r="P185" s="26">
        <v>265.3</v>
      </c>
      <c r="Q185" s="26">
        <v>1214.7</v>
      </c>
      <c r="R185" s="26">
        <v>346.2</v>
      </c>
      <c r="S185" s="26">
        <v>508.3</v>
      </c>
      <c r="T185" s="29">
        <v>98294.66666666667</v>
      </c>
      <c r="U185" s="26">
        <v>7.033333333333334</v>
      </c>
      <c r="V185" s="21">
        <v>211.28</v>
      </c>
      <c r="W185" s="26">
        <v>109</v>
      </c>
      <c r="X185" s="26">
        <v>69.06666666666668</v>
      </c>
      <c r="Y185" s="26">
        <v>90.2</v>
      </c>
      <c r="Z185" s="26">
        <v>4388.3</v>
      </c>
      <c r="AA185" s="21">
        <v>1.46</v>
      </c>
      <c r="AB185" s="26">
        <v>984.9</v>
      </c>
      <c r="AC185" s="26">
        <v>-184.3</v>
      </c>
      <c r="AD185" s="26">
        <v>18.9</v>
      </c>
      <c r="AE185" s="26">
        <v>4319.3</v>
      </c>
      <c r="AF185" s="21">
        <f t="shared" si="4"/>
        <v>-4.266895098742852</v>
      </c>
      <c r="AG185" s="21">
        <f t="shared" si="5"/>
        <v>0.4375709026925659</v>
      </c>
    </row>
    <row r="186" spans="1:33" ht="12.75">
      <c r="A186" s="58" t="s">
        <v>174</v>
      </c>
      <c r="B186" s="26">
        <v>5858.9</v>
      </c>
      <c r="C186" s="26">
        <v>5828.7</v>
      </c>
      <c r="D186" s="26">
        <v>3907.9</v>
      </c>
      <c r="E186" s="26">
        <v>419.8</v>
      </c>
      <c r="F186" s="26">
        <v>1230.5</v>
      </c>
      <c r="G186" s="26">
        <v>2255.1</v>
      </c>
      <c r="H186" s="26">
        <v>858.6</v>
      </c>
      <c r="I186" s="26">
        <v>586.6</v>
      </c>
      <c r="J186" s="26">
        <v>254.5</v>
      </c>
      <c r="K186" s="26">
        <v>349.7</v>
      </c>
      <c r="L186" s="26">
        <v>96.2</v>
      </c>
      <c r="M186" s="26">
        <v>8.2</v>
      </c>
      <c r="N186" s="26">
        <v>103</v>
      </c>
      <c r="O186" s="26">
        <v>89.1</v>
      </c>
      <c r="P186" s="26">
        <v>276.6</v>
      </c>
      <c r="Q186" s="26">
        <v>1224</v>
      </c>
      <c r="R186" s="26">
        <v>355.9</v>
      </c>
      <c r="S186" s="26">
        <v>507.3</v>
      </c>
      <c r="T186" s="29">
        <v>98704.33333333333</v>
      </c>
      <c r="U186" s="26">
        <v>7.033333333333334</v>
      </c>
      <c r="V186" s="21">
        <v>238.9</v>
      </c>
      <c r="W186" s="26">
        <v>109.56666666666668</v>
      </c>
      <c r="X186" s="26">
        <v>69.5</v>
      </c>
      <c r="Y186" s="26">
        <v>91.3</v>
      </c>
      <c r="Z186" s="26">
        <v>4444.5</v>
      </c>
      <c r="AA186" s="21">
        <v>-0.16</v>
      </c>
      <c r="AB186" s="26">
        <v>994.3</v>
      </c>
      <c r="AC186" s="26">
        <v>-182.3</v>
      </c>
      <c r="AD186" s="26">
        <v>26.6</v>
      </c>
      <c r="AE186" s="26">
        <v>4375.3</v>
      </c>
      <c r="AF186" s="21">
        <f t="shared" si="4"/>
        <v>-4.166571435101593</v>
      </c>
      <c r="AG186" s="21">
        <f t="shared" si="5"/>
        <v>0.6079583114300733</v>
      </c>
    </row>
    <row r="187" spans="1:33" ht="12.75">
      <c r="A187" s="58" t="s">
        <v>175</v>
      </c>
      <c r="B187" s="26">
        <v>5883.3</v>
      </c>
      <c r="C187" s="26">
        <v>5872.6</v>
      </c>
      <c r="D187" s="26">
        <v>3950.4</v>
      </c>
      <c r="E187" s="26">
        <v>433.8</v>
      </c>
      <c r="F187" s="26">
        <v>1243.7</v>
      </c>
      <c r="G187" s="26">
        <v>2267.3</v>
      </c>
      <c r="H187" s="26">
        <v>857.5</v>
      </c>
      <c r="I187" s="26">
        <v>572.5</v>
      </c>
      <c r="J187" s="26">
        <v>230.7</v>
      </c>
      <c r="K187" s="26">
        <v>355</v>
      </c>
      <c r="L187" s="26">
        <v>99.2</v>
      </c>
      <c r="M187" s="26">
        <v>8.6</v>
      </c>
      <c r="N187" s="26">
        <v>101.7</v>
      </c>
      <c r="O187" s="26">
        <v>91.9</v>
      </c>
      <c r="P187" s="26">
        <v>292.5</v>
      </c>
      <c r="Q187" s="26">
        <v>1248</v>
      </c>
      <c r="R187" s="26">
        <v>360</v>
      </c>
      <c r="S187" s="26">
        <v>528.8</v>
      </c>
      <c r="T187" s="29">
        <v>99014.33333333333</v>
      </c>
      <c r="U187" s="26">
        <v>7.166666666666667</v>
      </c>
      <c r="V187" s="21">
        <v>250.84</v>
      </c>
      <c r="W187" s="26">
        <v>109.03333333333335</v>
      </c>
      <c r="X187" s="26">
        <v>69.1</v>
      </c>
      <c r="Y187" s="26">
        <v>92.1</v>
      </c>
      <c r="Z187" s="26">
        <v>4489.3</v>
      </c>
      <c r="AA187" s="21">
        <v>-1.32</v>
      </c>
      <c r="AB187" s="26">
        <v>999.2</v>
      </c>
      <c r="AC187" s="26">
        <v>-204.1</v>
      </c>
      <c r="AD187" s="26">
        <v>20.4</v>
      </c>
      <c r="AE187" s="26">
        <v>4415.2</v>
      </c>
      <c r="AF187" s="21">
        <f t="shared" si="4"/>
        <v>-4.622667149845987</v>
      </c>
      <c r="AG187" s="21">
        <f t="shared" si="5"/>
        <v>0.46204022467838374</v>
      </c>
    </row>
    <row r="188" spans="1:33" ht="12.75">
      <c r="A188" s="58" t="s">
        <v>176</v>
      </c>
      <c r="B188" s="26">
        <v>5937.9</v>
      </c>
      <c r="C188" s="26">
        <v>5956</v>
      </c>
      <c r="D188" s="26">
        <v>4019.7</v>
      </c>
      <c r="E188" s="26">
        <v>471.6</v>
      </c>
      <c r="F188" s="26">
        <v>1246.5</v>
      </c>
      <c r="G188" s="26">
        <v>2288.3</v>
      </c>
      <c r="H188" s="26">
        <v>851.8</v>
      </c>
      <c r="I188" s="26">
        <v>564</v>
      </c>
      <c r="J188" s="26">
        <v>222.2</v>
      </c>
      <c r="K188" s="26">
        <v>353.6</v>
      </c>
      <c r="L188" s="26">
        <v>98.5</v>
      </c>
      <c r="M188" s="26">
        <v>8</v>
      </c>
      <c r="N188" s="26">
        <v>102.8</v>
      </c>
      <c r="O188" s="26">
        <v>93.3</v>
      </c>
      <c r="P188" s="26">
        <v>296.3</v>
      </c>
      <c r="Q188" s="26">
        <v>1277.4</v>
      </c>
      <c r="R188" s="26">
        <v>368.6</v>
      </c>
      <c r="S188" s="26">
        <v>543.6</v>
      </c>
      <c r="T188" s="29">
        <v>99486</v>
      </c>
      <c r="U188" s="26">
        <v>6.966666666666666</v>
      </c>
      <c r="V188" s="21">
        <v>231.32</v>
      </c>
      <c r="W188" s="26">
        <v>109.7</v>
      </c>
      <c r="X188" s="26">
        <v>69.26666666666667</v>
      </c>
      <c r="Y188" s="26">
        <v>92.4</v>
      </c>
      <c r="Z188" s="26">
        <v>4507.9</v>
      </c>
      <c r="AA188" s="21">
        <v>-1.95</v>
      </c>
      <c r="AB188" s="26">
        <v>997.5</v>
      </c>
      <c r="AC188" s="26">
        <v>-208.2</v>
      </c>
      <c r="AD188" s="26">
        <v>22.6</v>
      </c>
      <c r="AE188" s="26">
        <v>4483.4</v>
      </c>
      <c r="AF188" s="21">
        <f t="shared" si="4"/>
        <v>-4.6437971182584645</v>
      </c>
      <c r="AG188" s="21">
        <f t="shared" si="5"/>
        <v>0.504081723691841</v>
      </c>
    </row>
    <row r="189" spans="1:33" ht="12.75">
      <c r="A189" s="58" t="s">
        <v>177</v>
      </c>
      <c r="B189" s="26">
        <v>5969.5</v>
      </c>
      <c r="C189" s="26">
        <v>5993.1</v>
      </c>
      <c r="D189" s="26">
        <v>4046.8</v>
      </c>
      <c r="E189" s="26">
        <v>464.5</v>
      </c>
      <c r="F189" s="26">
        <v>1258</v>
      </c>
      <c r="G189" s="26">
        <v>2313.9</v>
      </c>
      <c r="H189" s="26">
        <v>856.8</v>
      </c>
      <c r="I189" s="26">
        <v>569.9</v>
      </c>
      <c r="J189" s="26">
        <v>223.5</v>
      </c>
      <c r="K189" s="26">
        <v>358.1</v>
      </c>
      <c r="L189" s="26">
        <v>102.3</v>
      </c>
      <c r="M189" s="26">
        <v>8.2</v>
      </c>
      <c r="N189" s="26">
        <v>102.3</v>
      </c>
      <c r="O189" s="26">
        <v>90.7</v>
      </c>
      <c r="P189" s="26">
        <v>294.8</v>
      </c>
      <c r="Q189" s="26">
        <v>1271.5</v>
      </c>
      <c r="R189" s="26">
        <v>382.6</v>
      </c>
      <c r="S189" s="26">
        <v>548.1</v>
      </c>
      <c r="T189" s="29">
        <v>100173</v>
      </c>
      <c r="U189" s="26">
        <v>6.833333333333333</v>
      </c>
      <c r="V189" s="21">
        <v>242.17</v>
      </c>
      <c r="W189" s="26">
        <v>110.46666666666668</v>
      </c>
      <c r="X189" s="26">
        <v>70.1</v>
      </c>
      <c r="Y189" s="26">
        <v>92.2</v>
      </c>
      <c r="Z189" s="26">
        <v>4504.5</v>
      </c>
      <c r="AA189" s="21">
        <v>-0.38</v>
      </c>
      <c r="AB189" s="26">
        <v>994.5</v>
      </c>
      <c r="AC189" s="26">
        <v>-174</v>
      </c>
      <c r="AD189" s="26">
        <v>13.4</v>
      </c>
      <c r="AE189" s="26">
        <v>4537.5</v>
      </c>
      <c r="AF189" s="21">
        <f t="shared" si="4"/>
        <v>-3.834710743801653</v>
      </c>
      <c r="AG189" s="21">
        <f t="shared" si="5"/>
        <v>0.2953168044077135</v>
      </c>
    </row>
    <row r="190" spans="1:33" ht="12.75">
      <c r="A190" s="58" t="s">
        <v>178</v>
      </c>
      <c r="B190" s="26">
        <v>6013.3</v>
      </c>
      <c r="C190" s="26">
        <v>5985.4</v>
      </c>
      <c r="D190" s="26">
        <v>4049.7</v>
      </c>
      <c r="E190" s="26">
        <v>435.2</v>
      </c>
      <c r="F190" s="26">
        <v>1266</v>
      </c>
      <c r="G190" s="26">
        <v>2346.8</v>
      </c>
      <c r="H190" s="26">
        <v>837.2</v>
      </c>
      <c r="I190" s="26">
        <v>554</v>
      </c>
      <c r="J190" s="26">
        <v>217.3</v>
      </c>
      <c r="K190" s="26">
        <v>348.1</v>
      </c>
      <c r="L190" s="26">
        <v>100.9</v>
      </c>
      <c r="M190" s="26">
        <v>9.4</v>
      </c>
      <c r="N190" s="26">
        <v>100.1</v>
      </c>
      <c r="O190" s="26">
        <v>84</v>
      </c>
      <c r="P190" s="26">
        <v>291.3</v>
      </c>
      <c r="Q190" s="26">
        <v>1278.4</v>
      </c>
      <c r="R190" s="26">
        <v>383.6</v>
      </c>
      <c r="S190" s="26">
        <v>544.9</v>
      </c>
      <c r="T190" s="29">
        <v>100773.33333333333</v>
      </c>
      <c r="U190" s="26">
        <v>6.6</v>
      </c>
      <c r="V190" s="21">
        <v>291.7</v>
      </c>
      <c r="W190" s="26">
        <v>111.8</v>
      </c>
      <c r="X190" s="26">
        <v>70.83333333333333</v>
      </c>
      <c r="Y190" s="26">
        <v>91.7</v>
      </c>
      <c r="Z190" s="26">
        <v>4556.9</v>
      </c>
      <c r="AA190" s="21">
        <v>3.41</v>
      </c>
      <c r="AB190" s="26">
        <v>1003</v>
      </c>
      <c r="AC190" s="26">
        <v>-182.5</v>
      </c>
      <c r="AD190" s="26">
        <v>5.7</v>
      </c>
      <c r="AE190" s="26">
        <v>4612.3</v>
      </c>
      <c r="AF190" s="21">
        <f t="shared" si="4"/>
        <v>-3.956811135442187</v>
      </c>
      <c r="AG190" s="21">
        <f t="shared" si="5"/>
        <v>0.12358259436723543</v>
      </c>
    </row>
    <row r="191" spans="1:33" ht="12.75">
      <c r="A191" s="58" t="s">
        <v>179</v>
      </c>
      <c r="B191" s="26">
        <v>6077.2</v>
      </c>
      <c r="C191" s="26">
        <v>6066.8</v>
      </c>
      <c r="D191" s="26">
        <v>4101.5</v>
      </c>
      <c r="E191" s="26">
        <v>453.8</v>
      </c>
      <c r="F191" s="26">
        <v>1275</v>
      </c>
      <c r="G191" s="26">
        <v>2367.8</v>
      </c>
      <c r="H191" s="26">
        <v>853.1</v>
      </c>
      <c r="I191" s="26">
        <v>566.8</v>
      </c>
      <c r="J191" s="26">
        <v>219</v>
      </c>
      <c r="K191" s="26">
        <v>358.8</v>
      </c>
      <c r="L191" s="26">
        <v>103.4</v>
      </c>
      <c r="M191" s="26">
        <v>10.1</v>
      </c>
      <c r="N191" s="26">
        <v>98.9</v>
      </c>
      <c r="O191" s="26">
        <v>91.9</v>
      </c>
      <c r="P191" s="26">
        <v>294.1</v>
      </c>
      <c r="Q191" s="26">
        <v>1289.1</v>
      </c>
      <c r="R191" s="26">
        <v>399.3</v>
      </c>
      <c r="S191" s="26">
        <v>558.9</v>
      </c>
      <c r="T191" s="29">
        <v>101548</v>
      </c>
      <c r="U191" s="26">
        <v>6.266666666666667</v>
      </c>
      <c r="V191" s="21">
        <v>304</v>
      </c>
      <c r="W191" s="26">
        <v>113.06666666666666</v>
      </c>
      <c r="X191" s="26">
        <v>72.1</v>
      </c>
      <c r="Y191" s="26">
        <v>92.4</v>
      </c>
      <c r="Z191" s="26">
        <v>4512.7</v>
      </c>
      <c r="AA191" s="21">
        <v>-1.2</v>
      </c>
      <c r="AB191" s="26">
        <v>1007.3</v>
      </c>
      <c r="AC191" s="26">
        <v>-128.8</v>
      </c>
      <c r="AD191" s="26">
        <v>19</v>
      </c>
      <c r="AE191" s="26">
        <v>4695.8</v>
      </c>
      <c r="AF191" s="21">
        <f t="shared" si="4"/>
        <v>-2.7428766131436606</v>
      </c>
      <c r="AG191" s="21">
        <f t="shared" si="5"/>
        <v>0.40461689169044673</v>
      </c>
    </row>
    <row r="192" spans="1:33" ht="12.75">
      <c r="A192" s="58" t="s">
        <v>180</v>
      </c>
      <c r="B192" s="26">
        <v>6128.1</v>
      </c>
      <c r="C192" s="26">
        <v>6138.7</v>
      </c>
      <c r="D192" s="26">
        <v>4147</v>
      </c>
      <c r="E192" s="26">
        <v>472.8</v>
      </c>
      <c r="F192" s="26">
        <v>1276</v>
      </c>
      <c r="G192" s="26">
        <v>2390.6</v>
      </c>
      <c r="H192" s="26">
        <v>868</v>
      </c>
      <c r="I192" s="26">
        <v>585.1</v>
      </c>
      <c r="J192" s="26">
        <v>228.3</v>
      </c>
      <c r="K192" s="26">
        <v>368.7</v>
      </c>
      <c r="L192" s="26">
        <v>108</v>
      </c>
      <c r="M192" s="26">
        <v>10.9</v>
      </c>
      <c r="N192" s="26">
        <v>100.5</v>
      </c>
      <c r="O192" s="26">
        <v>90.7</v>
      </c>
      <c r="P192" s="26">
        <v>289.3</v>
      </c>
      <c r="Q192" s="26">
        <v>1292.4</v>
      </c>
      <c r="R192" s="26">
        <v>416.7</v>
      </c>
      <c r="S192" s="26">
        <v>569.9</v>
      </c>
      <c r="T192" s="29">
        <v>102247.66666666667</v>
      </c>
      <c r="U192" s="26">
        <v>6</v>
      </c>
      <c r="V192" s="21">
        <v>321.83</v>
      </c>
      <c r="W192" s="26">
        <v>114.26666666666667</v>
      </c>
      <c r="X192" s="26">
        <v>73.4</v>
      </c>
      <c r="Y192" s="26">
        <v>92.1</v>
      </c>
      <c r="Z192" s="26">
        <v>4600.7</v>
      </c>
      <c r="AA192" s="21">
        <v>-1.4</v>
      </c>
      <c r="AB192" s="26">
        <v>1006.8</v>
      </c>
      <c r="AC192" s="26">
        <v>-136.7</v>
      </c>
      <c r="AD192" s="26">
        <v>12</v>
      </c>
      <c r="AE192" s="26">
        <v>4770.2</v>
      </c>
      <c r="AF192" s="21">
        <f t="shared" si="4"/>
        <v>-2.8657079367741396</v>
      </c>
      <c r="AG192" s="21">
        <f t="shared" si="5"/>
        <v>0.2515617793803195</v>
      </c>
    </row>
    <row r="193" spans="1:33" ht="12.75">
      <c r="A193" s="58" t="s">
        <v>181</v>
      </c>
      <c r="B193" s="26">
        <v>6234.4</v>
      </c>
      <c r="C193" s="26">
        <v>6164.1</v>
      </c>
      <c r="D193" s="26">
        <v>4155.3</v>
      </c>
      <c r="E193" s="26">
        <v>459</v>
      </c>
      <c r="F193" s="26">
        <v>1281</v>
      </c>
      <c r="G193" s="26">
        <v>2411.9</v>
      </c>
      <c r="H193" s="26">
        <v>865.6</v>
      </c>
      <c r="I193" s="26">
        <v>584</v>
      </c>
      <c r="J193" s="26">
        <v>232.5</v>
      </c>
      <c r="K193" s="26">
        <v>364.3</v>
      </c>
      <c r="L193" s="26">
        <v>108</v>
      </c>
      <c r="M193" s="26">
        <v>11</v>
      </c>
      <c r="N193" s="26">
        <v>100.1</v>
      </c>
      <c r="O193" s="26">
        <v>85.5</v>
      </c>
      <c r="P193" s="26">
        <v>288</v>
      </c>
      <c r="Q193" s="26">
        <v>1310</v>
      </c>
      <c r="R193" s="26">
        <v>432.2</v>
      </c>
      <c r="S193" s="26">
        <v>583</v>
      </c>
      <c r="T193" s="29">
        <v>103241.33333333333</v>
      </c>
      <c r="U193" s="26">
        <v>5.833333333333333</v>
      </c>
      <c r="V193" s="21">
        <v>247.08</v>
      </c>
      <c r="W193" s="26">
        <v>115.33333333333333</v>
      </c>
      <c r="X193" s="26">
        <v>74.96666666666668</v>
      </c>
      <c r="Y193" s="26">
        <v>93.1</v>
      </c>
      <c r="Z193" s="26">
        <v>4659.6</v>
      </c>
      <c r="AA193" s="21">
        <v>5.25</v>
      </c>
      <c r="AB193" s="26">
        <v>1024.1</v>
      </c>
      <c r="AC193" s="26">
        <v>-143.6</v>
      </c>
      <c r="AD193" s="26">
        <v>12.1</v>
      </c>
      <c r="AE193" s="26">
        <v>4891.6</v>
      </c>
      <c r="AF193" s="21">
        <f t="shared" si="4"/>
        <v>-2.935644778804481</v>
      </c>
      <c r="AG193" s="21">
        <f t="shared" si="5"/>
        <v>0.24736282606917978</v>
      </c>
    </row>
    <row r="194" spans="1:33" ht="12.75">
      <c r="A194" s="58" t="s">
        <v>182</v>
      </c>
      <c r="B194" s="26">
        <v>6275.9</v>
      </c>
      <c r="C194" s="26">
        <v>6263</v>
      </c>
      <c r="D194" s="26">
        <v>4228</v>
      </c>
      <c r="E194" s="26">
        <v>481.7</v>
      </c>
      <c r="F194" s="26">
        <v>1295.8</v>
      </c>
      <c r="G194" s="26">
        <v>2443.7</v>
      </c>
      <c r="H194" s="26">
        <v>871.5</v>
      </c>
      <c r="I194" s="26">
        <v>590.5</v>
      </c>
      <c r="J194" s="26">
        <v>225.4</v>
      </c>
      <c r="K194" s="26">
        <v>376</v>
      </c>
      <c r="L194" s="26">
        <v>110.7</v>
      </c>
      <c r="M194" s="26">
        <v>11.1</v>
      </c>
      <c r="N194" s="26">
        <v>100.6</v>
      </c>
      <c r="O194" s="26">
        <v>93.8</v>
      </c>
      <c r="P194" s="26">
        <v>287</v>
      </c>
      <c r="Q194" s="26">
        <v>1300.1</v>
      </c>
      <c r="R194" s="26">
        <v>456.1</v>
      </c>
      <c r="S194" s="26">
        <v>580.3</v>
      </c>
      <c r="T194" s="29">
        <v>103993.33333333333</v>
      </c>
      <c r="U194" s="26">
        <v>5.7</v>
      </c>
      <c r="V194" s="21">
        <v>258.89</v>
      </c>
      <c r="W194" s="26">
        <v>116.23333333333333</v>
      </c>
      <c r="X194" s="26">
        <v>75.56666666666666</v>
      </c>
      <c r="Y194" s="26">
        <v>93</v>
      </c>
      <c r="Z194" s="26">
        <v>4724.1</v>
      </c>
      <c r="AA194" s="21">
        <v>-3.74</v>
      </c>
      <c r="AB194" s="26">
        <v>1028.4</v>
      </c>
      <c r="AC194" s="26">
        <v>-147.4</v>
      </c>
      <c r="AD194" s="26">
        <v>11.1</v>
      </c>
      <c r="AE194" s="26">
        <v>4957</v>
      </c>
      <c r="AF194" s="21">
        <f t="shared" si="4"/>
        <v>-2.973572725438774</v>
      </c>
      <c r="AG194" s="21">
        <f t="shared" si="5"/>
        <v>0.2239257615493242</v>
      </c>
    </row>
    <row r="195" spans="1:33" ht="12.75">
      <c r="A195" s="58" t="s">
        <v>183</v>
      </c>
      <c r="B195" s="26">
        <v>6349.8</v>
      </c>
      <c r="C195" s="26">
        <v>6334</v>
      </c>
      <c r="D195" s="26">
        <v>4256.8</v>
      </c>
      <c r="E195" s="26">
        <v>481.5</v>
      </c>
      <c r="F195" s="26">
        <v>1307.4</v>
      </c>
      <c r="G195" s="26">
        <v>2461.7</v>
      </c>
      <c r="H195" s="26">
        <v>886.7</v>
      </c>
      <c r="I195" s="26">
        <v>603.4</v>
      </c>
      <c r="J195" s="26">
        <v>229.6</v>
      </c>
      <c r="K195" s="26">
        <v>384.7</v>
      </c>
      <c r="L195" s="26">
        <v>115.5</v>
      </c>
      <c r="M195" s="26">
        <v>11.7</v>
      </c>
      <c r="N195" s="26">
        <v>103.9</v>
      </c>
      <c r="O195" s="26">
        <v>93.8</v>
      </c>
      <c r="P195" s="26">
        <v>289</v>
      </c>
      <c r="Q195" s="26">
        <v>1302.4</v>
      </c>
      <c r="R195" s="26">
        <v>468.8</v>
      </c>
      <c r="S195" s="26">
        <v>573.2</v>
      </c>
      <c r="T195" s="29">
        <v>104826.66666666667</v>
      </c>
      <c r="U195" s="26">
        <v>5.466666666666666</v>
      </c>
      <c r="V195" s="21">
        <v>273.5</v>
      </c>
      <c r="W195" s="26">
        <v>117.56666666666666</v>
      </c>
      <c r="X195" s="26">
        <v>76.06666666666666</v>
      </c>
      <c r="Y195" s="26">
        <v>93.4</v>
      </c>
      <c r="Z195" s="26">
        <v>4758.9</v>
      </c>
      <c r="AA195" s="21">
        <v>0.19</v>
      </c>
      <c r="AB195" s="26">
        <v>1033.1</v>
      </c>
      <c r="AC195" s="26">
        <v>-134.4</v>
      </c>
      <c r="AD195" s="26">
        <v>14.6</v>
      </c>
      <c r="AE195" s="26">
        <v>5066.5</v>
      </c>
      <c r="AF195" s="21">
        <f t="shared" si="4"/>
        <v>-2.652718839435508</v>
      </c>
      <c r="AG195" s="21">
        <f t="shared" si="5"/>
        <v>0.2881673739267739</v>
      </c>
    </row>
    <row r="196" spans="1:33" ht="12.75">
      <c r="A196" s="58" t="s">
        <v>184</v>
      </c>
      <c r="B196" s="26">
        <v>6382.3</v>
      </c>
      <c r="C196" s="26">
        <v>6365.9</v>
      </c>
      <c r="D196" s="26">
        <v>4291.6</v>
      </c>
      <c r="E196" s="26">
        <v>474.9</v>
      </c>
      <c r="F196" s="26">
        <v>1321.4</v>
      </c>
      <c r="G196" s="26">
        <v>2491.6</v>
      </c>
      <c r="H196" s="26">
        <v>891.2</v>
      </c>
      <c r="I196" s="26">
        <v>606.7</v>
      </c>
      <c r="J196" s="26">
        <v>226.9</v>
      </c>
      <c r="K196" s="26">
        <v>390.1</v>
      </c>
      <c r="L196" s="26">
        <v>118.4</v>
      </c>
      <c r="M196" s="26">
        <v>12.1</v>
      </c>
      <c r="N196" s="26">
        <v>107.1</v>
      </c>
      <c r="O196" s="26">
        <v>91.6</v>
      </c>
      <c r="P196" s="26">
        <v>290.2</v>
      </c>
      <c r="Q196" s="26">
        <v>1300.3</v>
      </c>
      <c r="R196" s="26">
        <v>477.3</v>
      </c>
      <c r="S196" s="26">
        <v>586.1</v>
      </c>
      <c r="T196" s="29">
        <v>105604.33333333333</v>
      </c>
      <c r="U196" s="26">
        <v>5.466666666666666</v>
      </c>
      <c r="V196" s="21">
        <v>271.91</v>
      </c>
      <c r="W196" s="26">
        <v>119</v>
      </c>
      <c r="X196" s="26">
        <v>76.53333333333333</v>
      </c>
      <c r="Y196" s="26">
        <v>93.6</v>
      </c>
      <c r="Z196" s="26">
        <v>4801.9</v>
      </c>
      <c r="AA196" s="21">
        <v>0.05</v>
      </c>
      <c r="AB196" s="26">
        <v>1037.8</v>
      </c>
      <c r="AC196" s="26">
        <v>-130.7</v>
      </c>
      <c r="AD196" s="26">
        <v>16.4</v>
      </c>
      <c r="AE196" s="26">
        <v>5151.5</v>
      </c>
      <c r="AF196" s="21">
        <f t="shared" si="4"/>
        <v>-2.5371251091914973</v>
      </c>
      <c r="AG196" s="21">
        <f t="shared" si="5"/>
        <v>0.3183538775114044</v>
      </c>
    </row>
    <row r="197" spans="1:33" ht="12.75">
      <c r="A197" s="58" t="s">
        <v>185</v>
      </c>
      <c r="B197" s="26">
        <v>6465.2</v>
      </c>
      <c r="C197" s="26">
        <v>6447.5</v>
      </c>
      <c r="D197" s="26">
        <v>4341.4</v>
      </c>
      <c r="E197" s="26">
        <v>488.1</v>
      </c>
      <c r="F197" s="26">
        <v>1336</v>
      </c>
      <c r="G197" s="26">
        <v>2511.8</v>
      </c>
      <c r="H197" s="26">
        <v>899.2</v>
      </c>
      <c r="I197" s="26">
        <v>613.8</v>
      </c>
      <c r="J197" s="26">
        <v>226.6</v>
      </c>
      <c r="K197" s="26">
        <v>397</v>
      </c>
      <c r="L197" s="26">
        <v>120.9</v>
      </c>
      <c r="M197" s="26">
        <v>12.3</v>
      </c>
      <c r="N197" s="26">
        <v>108</v>
      </c>
      <c r="O197" s="26">
        <v>95.2</v>
      </c>
      <c r="P197" s="26">
        <v>290.8</v>
      </c>
      <c r="Q197" s="26">
        <v>1327.2</v>
      </c>
      <c r="R197" s="26">
        <v>491.8</v>
      </c>
      <c r="S197" s="26">
        <v>603</v>
      </c>
      <c r="T197" s="29">
        <v>106383.33333333333</v>
      </c>
      <c r="U197" s="26">
        <v>5.333333333333333</v>
      </c>
      <c r="V197" s="21">
        <v>277.72</v>
      </c>
      <c r="W197" s="26">
        <v>120.3</v>
      </c>
      <c r="X197" s="26">
        <v>77.1</v>
      </c>
      <c r="Y197" s="26">
        <v>94.1</v>
      </c>
      <c r="Z197" s="26">
        <v>4851.4</v>
      </c>
      <c r="AA197" s="21">
        <v>0.12</v>
      </c>
      <c r="AB197" s="26">
        <v>1042.5</v>
      </c>
      <c r="AC197" s="26">
        <v>-136.9</v>
      </c>
      <c r="AD197" s="26">
        <v>20.2</v>
      </c>
      <c r="AE197" s="26">
        <v>5258.3</v>
      </c>
      <c r="AF197" s="21">
        <f t="shared" si="4"/>
        <v>-2.6035030332997358</v>
      </c>
      <c r="AG197" s="21">
        <f t="shared" si="5"/>
        <v>0.38415457467242264</v>
      </c>
    </row>
    <row r="198" spans="1:33" ht="12.75">
      <c r="A198" s="58" t="s">
        <v>186</v>
      </c>
      <c r="B198" s="26">
        <v>6543.8</v>
      </c>
      <c r="C198" s="26">
        <v>6492.7</v>
      </c>
      <c r="D198" s="26">
        <v>4357.1</v>
      </c>
      <c r="E198" s="26">
        <v>485.6</v>
      </c>
      <c r="F198" s="26">
        <v>1341</v>
      </c>
      <c r="G198" s="26">
        <v>2525.8</v>
      </c>
      <c r="H198" s="26">
        <v>905.5</v>
      </c>
      <c r="I198" s="26">
        <v>623.1</v>
      </c>
      <c r="J198" s="26">
        <v>230.8</v>
      </c>
      <c r="K198" s="26">
        <v>402.4</v>
      </c>
      <c r="L198" s="26">
        <v>123.7</v>
      </c>
      <c r="M198" s="26">
        <v>13.1</v>
      </c>
      <c r="N198" s="26">
        <v>111.5</v>
      </c>
      <c r="O198" s="26">
        <v>86.8</v>
      </c>
      <c r="P198" s="26">
        <v>287</v>
      </c>
      <c r="Q198" s="26">
        <v>1319.3</v>
      </c>
      <c r="R198" s="26">
        <v>510.5</v>
      </c>
      <c r="S198" s="26">
        <v>595.7</v>
      </c>
      <c r="T198" s="29">
        <v>107225</v>
      </c>
      <c r="U198" s="26">
        <v>5.2</v>
      </c>
      <c r="V198" s="21">
        <v>294.87</v>
      </c>
      <c r="W198" s="26">
        <v>121.66666666666667</v>
      </c>
      <c r="X198" s="26">
        <v>77.43333333333334</v>
      </c>
      <c r="Y198" s="26">
        <v>94</v>
      </c>
      <c r="Z198" s="26">
        <v>4903.5</v>
      </c>
      <c r="AA198" s="21">
        <v>2.17</v>
      </c>
      <c r="AB198" s="26">
        <v>1055.4</v>
      </c>
      <c r="AC198" s="26">
        <v>-108.9</v>
      </c>
      <c r="AD198" s="26">
        <v>20.5</v>
      </c>
      <c r="AE198" s="26">
        <v>5379</v>
      </c>
      <c r="AF198" s="21">
        <f t="shared" si="4"/>
        <v>-2.024539877300614</v>
      </c>
      <c r="AG198" s="21">
        <f t="shared" si="5"/>
        <v>0.38111173080498234</v>
      </c>
    </row>
    <row r="199" spans="1:33" ht="12.75">
      <c r="A199" s="58" t="s">
        <v>187</v>
      </c>
      <c r="B199" s="26">
        <v>6579.4</v>
      </c>
      <c r="C199" s="26">
        <v>6542.8</v>
      </c>
      <c r="D199" s="26">
        <v>4374.8</v>
      </c>
      <c r="E199" s="26">
        <v>492.5</v>
      </c>
      <c r="F199" s="26">
        <v>1341.8</v>
      </c>
      <c r="G199" s="26">
        <v>2535.1</v>
      </c>
      <c r="H199" s="26">
        <v>906.7</v>
      </c>
      <c r="I199" s="26">
        <v>632.2</v>
      </c>
      <c r="J199" s="26">
        <v>228</v>
      </c>
      <c r="K199" s="26">
        <v>413.2</v>
      </c>
      <c r="L199" s="26">
        <v>130.4</v>
      </c>
      <c r="M199" s="26">
        <v>14.5</v>
      </c>
      <c r="N199" s="26">
        <v>112.8</v>
      </c>
      <c r="O199" s="26">
        <v>85.9</v>
      </c>
      <c r="P199" s="26">
        <v>277.9</v>
      </c>
      <c r="Q199" s="26">
        <v>1340.6</v>
      </c>
      <c r="R199" s="26">
        <v>530.8</v>
      </c>
      <c r="S199" s="26">
        <v>606.9</v>
      </c>
      <c r="T199" s="29">
        <v>107737.66666666667</v>
      </c>
      <c r="U199" s="26">
        <v>5.233333333333333</v>
      </c>
      <c r="V199" s="21">
        <v>317.98</v>
      </c>
      <c r="W199" s="26">
        <v>123.63333333333333</v>
      </c>
      <c r="X199" s="26">
        <v>77.13333333333334</v>
      </c>
      <c r="Y199" s="26">
        <v>94.1</v>
      </c>
      <c r="Z199" s="26">
        <v>4891</v>
      </c>
      <c r="AA199" s="21">
        <v>-0.84</v>
      </c>
      <c r="AB199" s="26">
        <v>1065.1</v>
      </c>
      <c r="AC199" s="26">
        <v>-127.4</v>
      </c>
      <c r="AD199" s="26">
        <v>20.8</v>
      </c>
      <c r="AE199" s="26">
        <v>5461.7</v>
      </c>
      <c r="AF199" s="21">
        <f t="shared" si="4"/>
        <v>-2.332607063734735</v>
      </c>
      <c r="AG199" s="21">
        <f t="shared" si="5"/>
        <v>0.38083380632403835</v>
      </c>
    </row>
    <row r="200" spans="1:33" ht="12.75">
      <c r="A200" s="58" t="s">
        <v>188</v>
      </c>
      <c r="B200" s="26">
        <v>6610.6</v>
      </c>
      <c r="C200" s="26">
        <v>6605.8</v>
      </c>
      <c r="D200" s="26">
        <v>4413.4</v>
      </c>
      <c r="E200" s="26">
        <v>502.7</v>
      </c>
      <c r="F200" s="26">
        <v>1354.7</v>
      </c>
      <c r="G200" s="26">
        <v>2549.2</v>
      </c>
      <c r="H200" s="26">
        <v>923.3</v>
      </c>
      <c r="I200" s="26">
        <v>651.1</v>
      </c>
      <c r="J200" s="26">
        <v>236.7</v>
      </c>
      <c r="K200" s="26">
        <v>424.1</v>
      </c>
      <c r="L200" s="26">
        <v>134.5</v>
      </c>
      <c r="M200" s="26">
        <v>14.9</v>
      </c>
      <c r="N200" s="26">
        <v>114.4</v>
      </c>
      <c r="O200" s="26">
        <v>87</v>
      </c>
      <c r="P200" s="26">
        <v>274.5</v>
      </c>
      <c r="Q200" s="26">
        <v>1353.5</v>
      </c>
      <c r="R200" s="26">
        <v>530.8</v>
      </c>
      <c r="S200" s="26">
        <v>612.3</v>
      </c>
      <c r="T200" s="29">
        <v>108053</v>
      </c>
      <c r="U200" s="26">
        <v>5.233333333333333</v>
      </c>
      <c r="V200" s="21">
        <v>349.15</v>
      </c>
      <c r="W200" s="26">
        <v>124.6</v>
      </c>
      <c r="X200" s="26">
        <v>76.53333333333333</v>
      </c>
      <c r="Y200" s="26">
        <v>94.2</v>
      </c>
      <c r="Z200" s="26">
        <v>4902.7</v>
      </c>
      <c r="AA200" s="21">
        <v>-1.9</v>
      </c>
      <c r="AB200" s="26">
        <v>1067.6</v>
      </c>
      <c r="AC200" s="26">
        <v>-140.5</v>
      </c>
      <c r="AD200" s="26">
        <v>21.7</v>
      </c>
      <c r="AE200" s="26">
        <v>5527.5</v>
      </c>
      <c r="AF200" s="21">
        <f t="shared" si="4"/>
        <v>-2.5418362731795567</v>
      </c>
      <c r="AG200" s="21">
        <f t="shared" si="5"/>
        <v>0.39258254183627317</v>
      </c>
    </row>
    <row r="201" spans="1:33" ht="12.75">
      <c r="A201" s="58" t="s">
        <v>189</v>
      </c>
      <c r="B201" s="26">
        <v>6633.5</v>
      </c>
      <c r="C201" s="26">
        <v>6620.4</v>
      </c>
      <c r="D201" s="26">
        <v>4429.4</v>
      </c>
      <c r="E201" s="26">
        <v>486</v>
      </c>
      <c r="F201" s="26">
        <v>1366.4</v>
      </c>
      <c r="G201" s="26">
        <v>2573.6</v>
      </c>
      <c r="H201" s="26">
        <v>909.3</v>
      </c>
      <c r="I201" s="26">
        <v>641.6</v>
      </c>
      <c r="J201" s="26">
        <v>235.2</v>
      </c>
      <c r="K201" s="26">
        <v>416.3</v>
      </c>
      <c r="L201" s="26">
        <v>136.5</v>
      </c>
      <c r="M201" s="26">
        <v>15</v>
      </c>
      <c r="N201" s="26">
        <v>110.9</v>
      </c>
      <c r="O201" s="26">
        <v>79.8</v>
      </c>
      <c r="P201" s="26">
        <v>269.9</v>
      </c>
      <c r="Q201" s="26">
        <v>1360.4</v>
      </c>
      <c r="R201" s="26">
        <v>545.5</v>
      </c>
      <c r="S201" s="26">
        <v>620.2</v>
      </c>
      <c r="T201" s="29">
        <v>108517.66666666667</v>
      </c>
      <c r="U201" s="26">
        <v>5.366666666666667</v>
      </c>
      <c r="V201" s="21">
        <v>353.4</v>
      </c>
      <c r="W201" s="26">
        <v>125.86666666666667</v>
      </c>
      <c r="X201" s="26">
        <v>76.76666666666667</v>
      </c>
      <c r="Y201" s="26">
        <v>94.6</v>
      </c>
      <c r="Z201" s="26">
        <v>4928.8</v>
      </c>
      <c r="AA201" s="21">
        <v>0.52</v>
      </c>
      <c r="AB201" s="26">
        <v>1072.1</v>
      </c>
      <c r="AC201" s="26">
        <v>-143.3</v>
      </c>
      <c r="AD201" s="26">
        <v>14.4</v>
      </c>
      <c r="AE201" s="26">
        <v>5588</v>
      </c>
      <c r="AF201" s="21">
        <f t="shared" si="4"/>
        <v>-2.564423765211167</v>
      </c>
      <c r="AG201" s="21">
        <f t="shared" si="5"/>
        <v>0.25769506084466715</v>
      </c>
    </row>
    <row r="202" spans="1:33" ht="12.75">
      <c r="A202" s="58" t="s">
        <v>190</v>
      </c>
      <c r="B202" s="26">
        <v>6716.3</v>
      </c>
      <c r="C202" s="26">
        <v>6705.8</v>
      </c>
      <c r="D202" s="26">
        <v>4466</v>
      </c>
      <c r="E202" s="26">
        <v>506.7</v>
      </c>
      <c r="F202" s="26">
        <v>1370.2</v>
      </c>
      <c r="G202" s="26">
        <v>2583</v>
      </c>
      <c r="H202" s="26">
        <v>922.8</v>
      </c>
      <c r="I202" s="26">
        <v>650</v>
      </c>
      <c r="J202" s="26">
        <v>240</v>
      </c>
      <c r="K202" s="26">
        <v>420.3</v>
      </c>
      <c r="L202" s="26">
        <v>137.3</v>
      </c>
      <c r="M202" s="26">
        <v>14.8</v>
      </c>
      <c r="N202" s="26">
        <v>109.7</v>
      </c>
      <c r="O202" s="26">
        <v>86.4</v>
      </c>
      <c r="P202" s="26">
        <v>275.2</v>
      </c>
      <c r="Q202" s="26">
        <v>1381.2</v>
      </c>
      <c r="R202" s="26">
        <v>565.8</v>
      </c>
      <c r="S202" s="26">
        <v>628.1</v>
      </c>
      <c r="T202" s="29">
        <v>109223.33333333333</v>
      </c>
      <c r="U202" s="26">
        <v>5.3</v>
      </c>
      <c r="V202" s="21">
        <v>339.94</v>
      </c>
      <c r="W202" s="26">
        <v>128.03333333333333</v>
      </c>
      <c r="X202" s="26">
        <v>77.3</v>
      </c>
      <c r="Y202" s="26">
        <v>95.1</v>
      </c>
      <c r="Z202" s="26">
        <v>5001.6</v>
      </c>
      <c r="AA202" s="21">
        <v>-0.19</v>
      </c>
      <c r="AB202" s="26">
        <v>1076</v>
      </c>
      <c r="AC202" s="26">
        <v>-172</v>
      </c>
      <c r="AD202" s="26">
        <v>7.2</v>
      </c>
      <c r="AE202" s="26">
        <v>5720.8</v>
      </c>
      <c r="AF202" s="21">
        <f t="shared" si="4"/>
        <v>-3.0065725073416307</v>
      </c>
      <c r="AG202" s="21">
        <f t="shared" si="5"/>
        <v>0.125856523563138</v>
      </c>
    </row>
    <row r="203" spans="1:33" ht="12.75">
      <c r="A203" s="58" t="s">
        <v>191</v>
      </c>
      <c r="B203" s="26">
        <v>6731.7</v>
      </c>
      <c r="C203" s="26">
        <v>6697.6</v>
      </c>
      <c r="D203" s="26">
        <v>4478.8</v>
      </c>
      <c r="E203" s="26">
        <v>489.3</v>
      </c>
      <c r="F203" s="26">
        <v>1372.6</v>
      </c>
      <c r="G203" s="26">
        <v>2614.9</v>
      </c>
      <c r="H203" s="26">
        <v>900.3</v>
      </c>
      <c r="I203" s="26">
        <v>639.4</v>
      </c>
      <c r="J203" s="26">
        <v>238.9</v>
      </c>
      <c r="K203" s="26">
        <v>411.1</v>
      </c>
      <c r="L203" s="26">
        <v>136</v>
      </c>
      <c r="M203" s="26">
        <v>14.2</v>
      </c>
      <c r="N203" s="26">
        <v>105.5</v>
      </c>
      <c r="O203" s="26">
        <v>83.2</v>
      </c>
      <c r="P203" s="26">
        <v>262.5</v>
      </c>
      <c r="Q203" s="26">
        <v>1384.7</v>
      </c>
      <c r="R203" s="26">
        <v>577.6</v>
      </c>
      <c r="S203" s="26">
        <v>639.3</v>
      </c>
      <c r="T203" s="29">
        <v>109719.33333333333</v>
      </c>
      <c r="U203" s="26">
        <v>5.333333333333333</v>
      </c>
      <c r="V203" s="21">
        <v>358.02</v>
      </c>
      <c r="W203" s="26">
        <v>129.3</v>
      </c>
      <c r="X203" s="26">
        <v>77.9</v>
      </c>
      <c r="Y203" s="26">
        <v>95.5</v>
      </c>
      <c r="Z203" s="26">
        <v>5026.6</v>
      </c>
      <c r="AA203" s="21">
        <v>1.41</v>
      </c>
      <c r="AB203" s="26">
        <v>1085.1</v>
      </c>
      <c r="AC203" s="26">
        <v>-171</v>
      </c>
      <c r="AD203" s="26">
        <v>3.9</v>
      </c>
      <c r="AE203" s="26">
        <v>5800</v>
      </c>
      <c r="AF203" s="21">
        <f t="shared" si="4"/>
        <v>-2.9482758620689653</v>
      </c>
      <c r="AG203" s="21">
        <f t="shared" si="5"/>
        <v>0.06724137931034482</v>
      </c>
    </row>
    <row r="204" spans="1:33" ht="12.75">
      <c r="A204" s="59" t="s">
        <v>192</v>
      </c>
      <c r="B204" s="60">
        <v>6719.4</v>
      </c>
      <c r="C204" s="60">
        <v>6699.2</v>
      </c>
      <c r="D204" s="60">
        <v>4495.6</v>
      </c>
      <c r="E204" s="60">
        <v>483.5</v>
      </c>
      <c r="F204" s="60">
        <v>1375.9</v>
      </c>
      <c r="G204" s="60">
        <v>2635.9</v>
      </c>
      <c r="H204" s="60">
        <v>892.7</v>
      </c>
      <c r="I204" s="60">
        <v>645.4</v>
      </c>
      <c r="J204" s="60">
        <v>238.2</v>
      </c>
      <c r="K204" s="60">
        <v>417.4</v>
      </c>
      <c r="L204" s="60">
        <v>134.8</v>
      </c>
      <c r="M204" s="60">
        <v>13.4</v>
      </c>
      <c r="N204" s="60">
        <v>106</v>
      </c>
      <c r="O204" s="60">
        <v>91.3</v>
      </c>
      <c r="P204" s="60">
        <v>247.2</v>
      </c>
      <c r="Q204" s="60">
        <v>1384.8</v>
      </c>
      <c r="R204" s="60">
        <v>572.8</v>
      </c>
      <c r="S204" s="60">
        <v>640.4</v>
      </c>
      <c r="T204" s="61">
        <v>109569</v>
      </c>
      <c r="U204" s="60">
        <v>5.7</v>
      </c>
      <c r="V204" s="62">
        <v>306.05</v>
      </c>
      <c r="W204" s="60">
        <v>131.53333333333333</v>
      </c>
      <c r="X204" s="60">
        <v>78.1</v>
      </c>
      <c r="Y204" s="60">
        <v>95.6</v>
      </c>
      <c r="Z204" s="60">
        <v>5032.7</v>
      </c>
      <c r="AA204" s="62">
        <v>-0.83</v>
      </c>
      <c r="AB204" s="60">
        <v>1091.1</v>
      </c>
      <c r="AC204" s="60">
        <v>-164.8</v>
      </c>
      <c r="AD204" s="60">
        <v>4.5</v>
      </c>
      <c r="AE204" s="60">
        <v>5844.9</v>
      </c>
      <c r="AF204" s="62">
        <f t="shared" si="4"/>
        <v>-2.819552088145221</v>
      </c>
      <c r="AG204" s="62">
        <f t="shared" si="5"/>
        <v>0.07699019658163528</v>
      </c>
    </row>
    <row r="205" spans="1:33" ht="12.75">
      <c r="A205" s="58" t="s">
        <v>193</v>
      </c>
      <c r="B205" s="26">
        <v>6664.2</v>
      </c>
      <c r="C205" s="26">
        <v>6680</v>
      </c>
      <c r="D205" s="26">
        <v>4457.7</v>
      </c>
      <c r="E205" s="26">
        <v>468.8</v>
      </c>
      <c r="F205" s="26">
        <v>1359.8</v>
      </c>
      <c r="G205" s="26">
        <v>2631.1</v>
      </c>
      <c r="H205" s="26">
        <v>862.7</v>
      </c>
      <c r="I205" s="26">
        <v>632.1</v>
      </c>
      <c r="J205" s="26">
        <v>227.3</v>
      </c>
      <c r="K205" s="26">
        <v>413.9</v>
      </c>
      <c r="L205" s="26">
        <v>137.7</v>
      </c>
      <c r="M205" s="26">
        <v>14.3</v>
      </c>
      <c r="N205" s="26">
        <v>102.2</v>
      </c>
      <c r="O205" s="26">
        <v>88.5</v>
      </c>
      <c r="P205" s="26">
        <v>229.2</v>
      </c>
      <c r="Q205" s="26">
        <v>1398.6</v>
      </c>
      <c r="R205" s="26">
        <v>586.5</v>
      </c>
      <c r="S205" s="26">
        <v>621</v>
      </c>
      <c r="T205" s="29">
        <v>109104.33333333333</v>
      </c>
      <c r="U205" s="26">
        <v>6.133333333333334</v>
      </c>
      <c r="V205" s="21">
        <v>330.22</v>
      </c>
      <c r="W205" s="26">
        <v>133.76666666666668</v>
      </c>
      <c r="X205" s="26">
        <v>76.86666666666667</v>
      </c>
      <c r="Y205" s="26">
        <v>94.9</v>
      </c>
      <c r="Z205" s="26">
        <v>4995.8</v>
      </c>
      <c r="AA205" s="21">
        <v>-2.13</v>
      </c>
      <c r="AB205" s="26">
        <v>1088.6</v>
      </c>
      <c r="AC205" s="26">
        <v>-184.1</v>
      </c>
      <c r="AD205" s="26">
        <v>-5</v>
      </c>
      <c r="AE205" s="26">
        <v>5847.3</v>
      </c>
      <c r="AF205" s="21">
        <f t="shared" si="4"/>
        <v>-3.1484616831700096</v>
      </c>
      <c r="AG205" s="21">
        <f t="shared" si="5"/>
        <v>-0.08550955141689326</v>
      </c>
    </row>
    <row r="206" spans="1:33" ht="12.75">
      <c r="A206" s="63" t="s">
        <v>194</v>
      </c>
      <c r="B206" s="64">
        <v>6631.4</v>
      </c>
      <c r="C206" s="64">
        <v>6652.5</v>
      </c>
      <c r="D206" s="64">
        <v>4437.5</v>
      </c>
      <c r="E206" s="64">
        <v>452.6</v>
      </c>
      <c r="F206" s="64">
        <v>1358.9</v>
      </c>
      <c r="G206" s="64">
        <v>2629.6</v>
      </c>
      <c r="H206" s="64">
        <v>833.1</v>
      </c>
      <c r="I206" s="64">
        <v>616.2</v>
      </c>
      <c r="J206" s="64">
        <v>222.3</v>
      </c>
      <c r="K206" s="64">
        <v>402.8</v>
      </c>
      <c r="L206" s="64">
        <v>136.3</v>
      </c>
      <c r="M206" s="64">
        <v>13.9</v>
      </c>
      <c r="N206" s="64">
        <v>100.6</v>
      </c>
      <c r="O206" s="64">
        <v>88.8</v>
      </c>
      <c r="P206" s="64">
        <v>214.7</v>
      </c>
      <c r="Q206" s="64">
        <v>1404.7</v>
      </c>
      <c r="R206" s="64">
        <v>584.5</v>
      </c>
      <c r="S206" s="64">
        <v>602.7</v>
      </c>
      <c r="T206" s="65">
        <v>108529.66666666667</v>
      </c>
      <c r="U206" s="64">
        <v>6.6</v>
      </c>
      <c r="V206" s="66">
        <v>375.22</v>
      </c>
      <c r="W206" s="64">
        <v>134.76666666666668</v>
      </c>
      <c r="X206" s="64">
        <v>75.46666666666667</v>
      </c>
      <c r="Y206" s="64">
        <v>95.3</v>
      </c>
      <c r="Z206" s="64">
        <v>4999.5</v>
      </c>
      <c r="AA206" s="66">
        <v>-0.3</v>
      </c>
      <c r="AB206" s="64">
        <v>1084.8</v>
      </c>
      <c r="AC206" s="64">
        <v>-160.1</v>
      </c>
      <c r="AD206" s="64">
        <v>-15.6</v>
      </c>
      <c r="AE206" s="64">
        <v>5886.3</v>
      </c>
      <c r="AF206" s="66">
        <f t="shared" si="4"/>
        <v>-2.7198749638992235</v>
      </c>
      <c r="AG206" s="66">
        <f t="shared" si="5"/>
        <v>-0.2650221701238469</v>
      </c>
    </row>
    <row r="207" spans="1:33" ht="12.75">
      <c r="A207" s="58" t="s">
        <v>195</v>
      </c>
      <c r="B207" s="26">
        <v>6668.5</v>
      </c>
      <c r="C207" s="26">
        <v>6692.5</v>
      </c>
      <c r="D207" s="26">
        <v>4469.9</v>
      </c>
      <c r="E207" s="26">
        <v>454</v>
      </c>
      <c r="F207" s="26">
        <v>1368.7</v>
      </c>
      <c r="G207" s="26">
        <v>2651.1</v>
      </c>
      <c r="H207" s="26">
        <v>829.5</v>
      </c>
      <c r="I207" s="26">
        <v>611.9</v>
      </c>
      <c r="J207" s="26">
        <v>216.6</v>
      </c>
      <c r="K207" s="26">
        <v>403.4</v>
      </c>
      <c r="L207" s="26">
        <v>140.2</v>
      </c>
      <c r="M207" s="26">
        <v>14.4</v>
      </c>
      <c r="N207" s="26">
        <v>99.3</v>
      </c>
      <c r="O207" s="26">
        <v>86.2</v>
      </c>
      <c r="P207" s="26">
        <v>215.6</v>
      </c>
      <c r="Q207" s="26">
        <v>1408.9</v>
      </c>
      <c r="R207" s="26">
        <v>613.3</v>
      </c>
      <c r="S207" s="26">
        <v>623.9</v>
      </c>
      <c r="T207" s="29">
        <v>108150.66666666667</v>
      </c>
      <c r="U207" s="26">
        <v>6.833333333333333</v>
      </c>
      <c r="V207" s="21">
        <v>371.16</v>
      </c>
      <c r="W207" s="26">
        <v>135.56666666666666</v>
      </c>
      <c r="X207" s="26">
        <v>75.9</v>
      </c>
      <c r="Y207" s="26">
        <v>96.4</v>
      </c>
      <c r="Z207" s="26">
        <v>5033.3</v>
      </c>
      <c r="AA207" s="21">
        <v>-0.15</v>
      </c>
      <c r="AB207" s="26">
        <v>1079.8</v>
      </c>
      <c r="AC207" s="26">
        <v>-213.5</v>
      </c>
      <c r="AD207" s="26">
        <v>-10.6</v>
      </c>
      <c r="AE207" s="26">
        <v>5962</v>
      </c>
      <c r="AF207" s="21">
        <f t="shared" si="4"/>
        <v>-3.5810130828581013</v>
      </c>
      <c r="AG207" s="21">
        <f t="shared" si="5"/>
        <v>-0.17779268701777926</v>
      </c>
    </row>
    <row r="208" spans="1:33" ht="12.75">
      <c r="A208" s="58" t="s">
        <v>196</v>
      </c>
      <c r="B208" s="26">
        <v>6684.9</v>
      </c>
      <c r="C208" s="26">
        <v>6689.2</v>
      </c>
      <c r="D208" s="26">
        <v>4484.3</v>
      </c>
      <c r="E208" s="26">
        <v>460.2</v>
      </c>
      <c r="F208" s="26">
        <v>1369.4</v>
      </c>
      <c r="G208" s="26">
        <v>2658.3</v>
      </c>
      <c r="H208" s="26">
        <v>832.1</v>
      </c>
      <c r="I208" s="26">
        <v>607.7</v>
      </c>
      <c r="J208" s="26">
        <v>202.9</v>
      </c>
      <c r="K208" s="26">
        <v>410.9</v>
      </c>
      <c r="L208" s="26">
        <v>144.7</v>
      </c>
      <c r="M208" s="26">
        <v>15.7</v>
      </c>
      <c r="N208" s="26">
        <v>99.1</v>
      </c>
      <c r="O208" s="26">
        <v>90</v>
      </c>
      <c r="P208" s="26">
        <v>223.4</v>
      </c>
      <c r="Q208" s="26">
        <v>1403</v>
      </c>
      <c r="R208" s="26">
        <v>616.9</v>
      </c>
      <c r="S208" s="26">
        <v>640.8</v>
      </c>
      <c r="T208" s="29">
        <v>108189.66666666667</v>
      </c>
      <c r="U208" s="26">
        <v>6.866666666666667</v>
      </c>
      <c r="V208" s="21">
        <v>387.86</v>
      </c>
      <c r="W208" s="26">
        <v>136.6</v>
      </c>
      <c r="X208" s="26">
        <v>76.86666666666667</v>
      </c>
      <c r="Y208" s="26">
        <v>96.7</v>
      </c>
      <c r="Z208" s="26">
        <v>5045.4</v>
      </c>
      <c r="AA208" s="21">
        <v>1.21</v>
      </c>
      <c r="AB208" s="26">
        <v>1079.5</v>
      </c>
      <c r="AC208" s="26">
        <v>-234.6</v>
      </c>
      <c r="AD208" s="26">
        <v>-4.7</v>
      </c>
      <c r="AE208" s="26">
        <v>6015.9</v>
      </c>
      <c r="AF208" s="21">
        <f t="shared" si="4"/>
        <v>-3.8996658854036803</v>
      </c>
      <c r="AG208" s="21">
        <f t="shared" si="5"/>
        <v>-0.07812629864193223</v>
      </c>
    </row>
    <row r="209" spans="1:33" ht="12.75">
      <c r="A209" s="58" t="s">
        <v>197</v>
      </c>
      <c r="B209" s="26">
        <v>6720.9</v>
      </c>
      <c r="C209" s="26">
        <v>6692</v>
      </c>
      <c r="D209" s="26">
        <v>4474.8</v>
      </c>
      <c r="E209" s="26">
        <v>452.8</v>
      </c>
      <c r="F209" s="26">
        <v>1358.9</v>
      </c>
      <c r="G209" s="26">
        <v>2668.3</v>
      </c>
      <c r="H209" s="26">
        <v>835.4</v>
      </c>
      <c r="I209" s="26">
        <v>604.6</v>
      </c>
      <c r="J209" s="26">
        <v>198.5</v>
      </c>
      <c r="K209" s="26">
        <v>411.7</v>
      </c>
      <c r="L209" s="26">
        <v>149.8</v>
      </c>
      <c r="M209" s="26">
        <v>17.7</v>
      </c>
      <c r="N209" s="26">
        <v>97.3</v>
      </c>
      <c r="O209" s="26">
        <v>86</v>
      </c>
      <c r="P209" s="26">
        <v>230.6</v>
      </c>
      <c r="Q209" s="26">
        <v>1397</v>
      </c>
      <c r="R209" s="26">
        <v>638.3</v>
      </c>
      <c r="S209" s="26">
        <v>648.7</v>
      </c>
      <c r="T209" s="29">
        <v>108148.33333333333</v>
      </c>
      <c r="U209" s="26">
        <v>7.1</v>
      </c>
      <c r="V209" s="21">
        <v>417.09</v>
      </c>
      <c r="W209" s="26">
        <v>137.73333333333332</v>
      </c>
      <c r="X209" s="26">
        <v>76.93333333333334</v>
      </c>
      <c r="Y209" s="26">
        <v>97.4</v>
      </c>
      <c r="Z209" s="26">
        <v>5053.8</v>
      </c>
      <c r="AA209" s="21">
        <v>2.02</v>
      </c>
      <c r="AB209" s="26">
        <v>1087.6</v>
      </c>
      <c r="AC209" s="26">
        <v>-253.2</v>
      </c>
      <c r="AD209" s="26">
        <v>-0.3</v>
      </c>
      <c r="AE209" s="26">
        <v>6080.7</v>
      </c>
      <c r="AF209" s="21">
        <f t="shared" si="4"/>
        <v>-4.16399427697469</v>
      </c>
      <c r="AG209" s="21">
        <f t="shared" si="5"/>
        <v>-0.004933642508263851</v>
      </c>
    </row>
    <row r="210" spans="1:33" ht="12.75">
      <c r="A210" s="58" t="s">
        <v>198</v>
      </c>
      <c r="B210" s="26">
        <v>6783.3</v>
      </c>
      <c r="C210" s="26">
        <v>6788.9</v>
      </c>
      <c r="D210" s="26">
        <v>4544.8</v>
      </c>
      <c r="E210" s="26">
        <v>468.7</v>
      </c>
      <c r="F210" s="26">
        <v>1381.2</v>
      </c>
      <c r="G210" s="26">
        <v>2698.9</v>
      </c>
      <c r="H210" s="26">
        <v>847.4</v>
      </c>
      <c r="I210" s="26">
        <v>603.6</v>
      </c>
      <c r="J210" s="26">
        <v>196.5</v>
      </c>
      <c r="K210" s="26">
        <v>412.3</v>
      </c>
      <c r="L210" s="26">
        <v>152.5</v>
      </c>
      <c r="M210" s="26">
        <v>17.7</v>
      </c>
      <c r="N210" s="26">
        <v>97.4</v>
      </c>
      <c r="O210" s="26">
        <v>83.1</v>
      </c>
      <c r="P210" s="26">
        <v>245</v>
      </c>
      <c r="Q210" s="26">
        <v>1407.6</v>
      </c>
      <c r="R210" s="26">
        <v>643.9</v>
      </c>
      <c r="S210" s="26">
        <v>650.6</v>
      </c>
      <c r="T210" s="29">
        <v>108093.33333333333</v>
      </c>
      <c r="U210" s="26">
        <v>7.366666666666667</v>
      </c>
      <c r="V210" s="21">
        <v>403.69</v>
      </c>
      <c r="W210" s="26">
        <v>138.66666666666666</v>
      </c>
      <c r="X210" s="26">
        <v>76.86666666666667</v>
      </c>
      <c r="Y210" s="26">
        <v>99.2</v>
      </c>
      <c r="Z210" s="26">
        <v>5138.8</v>
      </c>
      <c r="AA210" s="21">
        <v>-1.98</v>
      </c>
      <c r="AB210" s="26">
        <v>1087.6</v>
      </c>
      <c r="AC210" s="26">
        <v>-288.3</v>
      </c>
      <c r="AD210" s="26">
        <v>-5.1</v>
      </c>
      <c r="AE210" s="26">
        <v>6183.6</v>
      </c>
      <c r="AF210" s="21">
        <f t="shared" si="4"/>
        <v>-4.662332621773723</v>
      </c>
      <c r="AG210" s="21">
        <f t="shared" si="5"/>
        <v>-0.08247622744032601</v>
      </c>
    </row>
    <row r="211" spans="1:33" ht="12.75">
      <c r="A211" s="58" t="s">
        <v>199</v>
      </c>
      <c r="B211" s="26">
        <v>6846.8</v>
      </c>
      <c r="C211" s="26">
        <v>6827.1</v>
      </c>
      <c r="D211" s="26">
        <v>4566.7</v>
      </c>
      <c r="E211" s="26">
        <v>471.4</v>
      </c>
      <c r="F211" s="26">
        <v>1379.1</v>
      </c>
      <c r="G211" s="26">
        <v>2720.9</v>
      </c>
      <c r="H211" s="26">
        <v>881.4</v>
      </c>
      <c r="I211" s="26">
        <v>626.1</v>
      </c>
      <c r="J211" s="26">
        <v>196.2</v>
      </c>
      <c r="K211" s="26">
        <v>434.1</v>
      </c>
      <c r="L211" s="26">
        <v>160.2</v>
      </c>
      <c r="M211" s="26">
        <v>20.5</v>
      </c>
      <c r="N211" s="26">
        <v>99</v>
      </c>
      <c r="O211" s="26">
        <v>96</v>
      </c>
      <c r="P211" s="26">
        <v>256.6</v>
      </c>
      <c r="Q211" s="26">
        <v>1405.7</v>
      </c>
      <c r="R211" s="26">
        <v>647.1</v>
      </c>
      <c r="S211" s="26">
        <v>670.1</v>
      </c>
      <c r="T211" s="29">
        <v>108445.66666666667</v>
      </c>
      <c r="U211" s="26">
        <v>7.6</v>
      </c>
      <c r="V211" s="21">
        <v>408.14</v>
      </c>
      <c r="W211" s="26">
        <v>139.73333333333335</v>
      </c>
      <c r="X211" s="26">
        <v>78.16666666666667</v>
      </c>
      <c r="Y211" s="26">
        <v>99.7</v>
      </c>
      <c r="Z211" s="26">
        <v>5172.5</v>
      </c>
      <c r="AA211" s="21">
        <v>1.51</v>
      </c>
      <c r="AB211" s="26">
        <v>1093.8</v>
      </c>
      <c r="AC211" s="26">
        <v>-291.8</v>
      </c>
      <c r="AD211" s="26">
        <v>-8.5</v>
      </c>
      <c r="AE211" s="26">
        <v>6276.6</v>
      </c>
      <c r="AF211" s="21">
        <f t="shared" si="4"/>
        <v>-4.649013797278782</v>
      </c>
      <c r="AG211" s="21">
        <f t="shared" si="5"/>
        <v>-0.13542363700092408</v>
      </c>
    </row>
    <row r="212" spans="1:33" ht="12.75">
      <c r="A212" s="58" t="s">
        <v>200</v>
      </c>
      <c r="B212" s="26">
        <v>6899.7</v>
      </c>
      <c r="C212" s="26">
        <v>6882.7</v>
      </c>
      <c r="D212" s="26">
        <v>4600.5</v>
      </c>
      <c r="E212" s="26">
        <v>482.1</v>
      </c>
      <c r="F212" s="26">
        <v>1388.1</v>
      </c>
      <c r="G212" s="26">
        <v>2734.1</v>
      </c>
      <c r="H212" s="26">
        <v>894.4</v>
      </c>
      <c r="I212" s="26">
        <v>637.6</v>
      </c>
      <c r="J212" s="26">
        <v>197.5</v>
      </c>
      <c r="K212" s="26">
        <v>444.1</v>
      </c>
      <c r="L212" s="26">
        <v>168.6</v>
      </c>
      <c r="M212" s="26">
        <v>22.2</v>
      </c>
      <c r="N212" s="26">
        <v>101.5</v>
      </c>
      <c r="O212" s="26">
        <v>90.9</v>
      </c>
      <c r="P212" s="26">
        <v>257.9</v>
      </c>
      <c r="Q212" s="26">
        <v>1413.1</v>
      </c>
      <c r="R212" s="26">
        <v>650.8</v>
      </c>
      <c r="S212" s="26">
        <v>672.9</v>
      </c>
      <c r="T212" s="29">
        <v>108714.33333333333</v>
      </c>
      <c r="U212" s="26">
        <v>7.633333333333333</v>
      </c>
      <c r="V212" s="21">
        <v>417.8</v>
      </c>
      <c r="W212" s="26">
        <v>140.8</v>
      </c>
      <c r="X212" s="26">
        <v>78.73333333333333</v>
      </c>
      <c r="Y212" s="26">
        <v>99.6</v>
      </c>
      <c r="Z212" s="26">
        <v>5174.2</v>
      </c>
      <c r="AA212" s="21">
        <v>-0.16</v>
      </c>
      <c r="AB212" s="26">
        <v>1099.2</v>
      </c>
      <c r="AC212" s="26">
        <v>-316.5</v>
      </c>
      <c r="AD212" s="26">
        <v>-8.5</v>
      </c>
      <c r="AE212" s="26">
        <v>6345.8</v>
      </c>
      <c r="AF212" s="21">
        <f t="shared" si="4"/>
        <v>-4.987550821015475</v>
      </c>
      <c r="AG212" s="21">
        <f t="shared" si="5"/>
        <v>-0.1339468624917268</v>
      </c>
    </row>
    <row r="213" spans="1:33" ht="12.75">
      <c r="A213" s="58" t="s">
        <v>201</v>
      </c>
      <c r="B213" s="26">
        <v>6990.6</v>
      </c>
      <c r="C213" s="26">
        <v>6972.4</v>
      </c>
      <c r="D213" s="26">
        <v>4665.9</v>
      </c>
      <c r="E213" s="26">
        <v>493.8</v>
      </c>
      <c r="F213" s="26">
        <v>1410.3</v>
      </c>
      <c r="G213" s="26">
        <v>2765</v>
      </c>
      <c r="H213" s="26">
        <v>922.8</v>
      </c>
      <c r="I213" s="26">
        <v>655</v>
      </c>
      <c r="J213" s="26">
        <v>199.1</v>
      </c>
      <c r="K213" s="26">
        <v>459.4</v>
      </c>
      <c r="L213" s="26">
        <v>170.8</v>
      </c>
      <c r="M213" s="26">
        <v>23</v>
      </c>
      <c r="N213" s="26">
        <v>105.5</v>
      </c>
      <c r="O213" s="26">
        <v>99.2</v>
      </c>
      <c r="P213" s="26">
        <v>269.2</v>
      </c>
      <c r="Q213" s="26">
        <v>1413.7</v>
      </c>
      <c r="R213" s="26">
        <v>662.2</v>
      </c>
      <c r="S213" s="26">
        <v>689.5</v>
      </c>
      <c r="T213" s="29">
        <v>109108.66666666667</v>
      </c>
      <c r="U213" s="26">
        <v>7.366666666666667</v>
      </c>
      <c r="V213" s="21">
        <v>435.71</v>
      </c>
      <c r="W213" s="26">
        <v>142.03333333333333</v>
      </c>
      <c r="X213" s="26">
        <v>79.5</v>
      </c>
      <c r="Y213" s="26">
        <v>101.5</v>
      </c>
      <c r="Z213" s="26">
        <v>5271.5</v>
      </c>
      <c r="AA213" s="21">
        <v>0.05</v>
      </c>
      <c r="AB213" s="26">
        <v>1104.7</v>
      </c>
      <c r="AC213" s="26">
        <v>-293.5</v>
      </c>
      <c r="AD213" s="26">
        <v>2.3</v>
      </c>
      <c r="AE213" s="26">
        <v>6469.8</v>
      </c>
      <c r="AF213" s="21">
        <f t="shared" si="4"/>
        <v>-4.53646171442703</v>
      </c>
      <c r="AG213" s="21">
        <f t="shared" si="5"/>
        <v>0.03554978515564623</v>
      </c>
    </row>
    <row r="214" spans="1:33" ht="12.75">
      <c r="A214" s="58" t="s">
        <v>202</v>
      </c>
      <c r="B214" s="26">
        <v>6988.7</v>
      </c>
      <c r="C214" s="26">
        <v>6953.6</v>
      </c>
      <c r="D214" s="26">
        <v>4674.9</v>
      </c>
      <c r="E214" s="26">
        <v>495.4</v>
      </c>
      <c r="F214" s="26">
        <v>1410.2</v>
      </c>
      <c r="G214" s="26">
        <v>2772.7</v>
      </c>
      <c r="H214" s="26">
        <v>929.9</v>
      </c>
      <c r="I214" s="26">
        <v>661.7</v>
      </c>
      <c r="J214" s="26">
        <v>198.6</v>
      </c>
      <c r="K214" s="26">
        <v>466.3</v>
      </c>
      <c r="L214" s="26">
        <v>175.2</v>
      </c>
      <c r="M214" s="26">
        <v>24.7</v>
      </c>
      <c r="N214" s="26">
        <v>106.8</v>
      </c>
      <c r="O214" s="26">
        <v>96.1</v>
      </c>
      <c r="P214" s="26">
        <v>269.5</v>
      </c>
      <c r="Q214" s="26">
        <v>1396.4</v>
      </c>
      <c r="R214" s="26">
        <v>661.4</v>
      </c>
      <c r="S214" s="26">
        <v>705.8</v>
      </c>
      <c r="T214" s="29">
        <v>109689</v>
      </c>
      <c r="U214" s="26">
        <v>7.133333333333333</v>
      </c>
      <c r="V214" s="21">
        <v>451.67</v>
      </c>
      <c r="W214" s="26">
        <v>143.06666666666666</v>
      </c>
      <c r="X214" s="26">
        <v>80.2</v>
      </c>
      <c r="Y214" s="26">
        <v>100.2</v>
      </c>
      <c r="Z214" s="26">
        <v>5181.2</v>
      </c>
      <c r="AA214" s="21">
        <v>0.86</v>
      </c>
      <c r="AB214" s="26">
        <v>1113.7</v>
      </c>
      <c r="AC214" s="26">
        <v>-300.8</v>
      </c>
      <c r="AD214" s="26">
        <v>-12.4</v>
      </c>
      <c r="AE214" s="26">
        <v>6521.6</v>
      </c>
      <c r="AF214" s="21">
        <f t="shared" si="4"/>
        <v>-4.612365063788027</v>
      </c>
      <c r="AG214" s="21">
        <f t="shared" si="5"/>
        <v>-0.19013738959764473</v>
      </c>
    </row>
    <row r="215" spans="1:33" ht="12.75">
      <c r="A215" s="58" t="s">
        <v>203</v>
      </c>
      <c r="B215" s="26">
        <v>7031.2</v>
      </c>
      <c r="C215" s="26">
        <v>7008.8</v>
      </c>
      <c r="D215" s="26">
        <v>4721.5</v>
      </c>
      <c r="E215" s="26">
        <v>513.3</v>
      </c>
      <c r="F215" s="26">
        <v>1425.5</v>
      </c>
      <c r="G215" s="26">
        <v>2784.9</v>
      </c>
      <c r="H215" s="26">
        <v>944.3</v>
      </c>
      <c r="I215" s="26">
        <v>676.6</v>
      </c>
      <c r="J215" s="26">
        <v>197.6</v>
      </c>
      <c r="K215" s="26">
        <v>481.4</v>
      </c>
      <c r="L215" s="26">
        <v>178.7</v>
      </c>
      <c r="M215" s="26">
        <v>25.3</v>
      </c>
      <c r="N215" s="26">
        <v>107.2</v>
      </c>
      <c r="O215" s="26">
        <v>106.3</v>
      </c>
      <c r="P215" s="26">
        <v>268.6</v>
      </c>
      <c r="Q215" s="26">
        <v>1398</v>
      </c>
      <c r="R215" s="26">
        <v>674.4</v>
      </c>
      <c r="S215" s="26">
        <v>726.1</v>
      </c>
      <c r="T215" s="29">
        <v>110330.66666666667</v>
      </c>
      <c r="U215" s="26">
        <v>7.066666666666666</v>
      </c>
      <c r="V215" s="21">
        <v>450.53</v>
      </c>
      <c r="W215" s="26">
        <v>144.1</v>
      </c>
      <c r="X215" s="26">
        <v>80.43333333333332</v>
      </c>
      <c r="Y215" s="26">
        <v>100.1</v>
      </c>
      <c r="Z215" s="26">
        <v>5258.6</v>
      </c>
      <c r="AA215" s="21">
        <v>-0.74</v>
      </c>
      <c r="AB215" s="26">
        <v>1119.6</v>
      </c>
      <c r="AC215" s="26">
        <v>-267.2</v>
      </c>
      <c r="AD215" s="26">
        <v>-4</v>
      </c>
      <c r="AE215" s="26">
        <v>6596.7</v>
      </c>
      <c r="AF215" s="21">
        <f t="shared" si="4"/>
        <v>-4.050510103536617</v>
      </c>
      <c r="AG215" s="21">
        <f t="shared" si="5"/>
        <v>-0.060636378795458336</v>
      </c>
    </row>
    <row r="216" spans="1:33" ht="12.75">
      <c r="A216" s="58" t="s">
        <v>204</v>
      </c>
      <c r="B216" s="26">
        <v>7062</v>
      </c>
      <c r="C216" s="26">
        <v>7057.9</v>
      </c>
      <c r="D216" s="26">
        <v>4776.9</v>
      </c>
      <c r="E216" s="26">
        <v>524.7</v>
      </c>
      <c r="F216" s="26">
        <v>1438.1</v>
      </c>
      <c r="G216" s="26">
        <v>2816</v>
      </c>
      <c r="H216" s="26">
        <v>958.7</v>
      </c>
      <c r="I216" s="26">
        <v>684.2</v>
      </c>
      <c r="J216" s="26">
        <v>197.8</v>
      </c>
      <c r="K216" s="26">
        <v>488.5</v>
      </c>
      <c r="L216" s="26">
        <v>188</v>
      </c>
      <c r="M216" s="26">
        <v>27.7</v>
      </c>
      <c r="N216" s="26">
        <v>108.9</v>
      </c>
      <c r="O216" s="26">
        <v>99.8</v>
      </c>
      <c r="P216" s="26">
        <v>275.7</v>
      </c>
      <c r="Q216" s="26">
        <v>1398.4</v>
      </c>
      <c r="R216" s="26">
        <v>660.8</v>
      </c>
      <c r="S216" s="26">
        <v>733.1</v>
      </c>
      <c r="T216" s="29">
        <v>110968.33333333333</v>
      </c>
      <c r="U216" s="26">
        <v>6.8</v>
      </c>
      <c r="V216" s="21">
        <v>458.93</v>
      </c>
      <c r="W216" s="26">
        <v>144.76666666666668</v>
      </c>
      <c r="X216" s="26">
        <v>80.83333333333333</v>
      </c>
      <c r="Y216" s="26">
        <v>100.4</v>
      </c>
      <c r="Z216" s="26">
        <v>5266.8</v>
      </c>
      <c r="AA216" s="21">
        <v>-1.01</v>
      </c>
      <c r="AB216" s="26">
        <v>1120.7</v>
      </c>
      <c r="AC216" s="26">
        <v>-275.5</v>
      </c>
      <c r="AD216" s="26">
        <v>2.4</v>
      </c>
      <c r="AE216" s="26">
        <v>6655.5</v>
      </c>
      <c r="AF216" s="21">
        <f t="shared" si="4"/>
        <v>-4.139433551198257</v>
      </c>
      <c r="AG216" s="21">
        <f t="shared" si="5"/>
        <v>0.03606040117196303</v>
      </c>
    </row>
    <row r="217" spans="1:33" ht="12.75">
      <c r="A217" s="58" t="s">
        <v>205</v>
      </c>
      <c r="B217" s="26">
        <v>7168.7</v>
      </c>
      <c r="C217" s="26">
        <v>7154.8</v>
      </c>
      <c r="D217" s="26">
        <v>4822.3</v>
      </c>
      <c r="E217" s="26">
        <v>539.9</v>
      </c>
      <c r="F217" s="26">
        <v>1447.4</v>
      </c>
      <c r="G217" s="26">
        <v>2836.4</v>
      </c>
      <c r="H217" s="26">
        <v>1000.6</v>
      </c>
      <c r="I217" s="26">
        <v>711.8</v>
      </c>
      <c r="J217" s="26">
        <v>201.5</v>
      </c>
      <c r="K217" s="26">
        <v>512.2</v>
      </c>
      <c r="L217" s="26">
        <v>191.6</v>
      </c>
      <c r="M217" s="26">
        <v>28.1</v>
      </c>
      <c r="N217" s="26">
        <v>115.6</v>
      </c>
      <c r="O217" s="26">
        <v>111.4</v>
      </c>
      <c r="P217" s="26">
        <v>290.1</v>
      </c>
      <c r="Q217" s="26">
        <v>1402.2</v>
      </c>
      <c r="R217" s="26">
        <v>694.3</v>
      </c>
      <c r="S217" s="26">
        <v>762.2</v>
      </c>
      <c r="T217" s="29">
        <v>111779.66666666667</v>
      </c>
      <c r="U217" s="26">
        <v>6.633333333333333</v>
      </c>
      <c r="V217" s="21">
        <v>466.45</v>
      </c>
      <c r="W217" s="26">
        <v>145.96666666666667</v>
      </c>
      <c r="X217" s="26">
        <v>82</v>
      </c>
      <c r="Y217" s="26">
        <v>101.3</v>
      </c>
      <c r="Z217" s="26">
        <v>5338.5</v>
      </c>
      <c r="AA217" s="21">
        <v>0.61</v>
      </c>
      <c r="AB217" s="26">
        <v>1124.6</v>
      </c>
      <c r="AC217" s="26">
        <v>-253.1</v>
      </c>
      <c r="AD217" s="26">
        <v>19.9</v>
      </c>
      <c r="AE217" s="26">
        <v>6795.5</v>
      </c>
      <c r="AF217" s="21">
        <f t="shared" si="4"/>
        <v>-3.7245235817820617</v>
      </c>
      <c r="AG217" s="21">
        <f t="shared" si="5"/>
        <v>0.29284085056287246</v>
      </c>
    </row>
    <row r="218" spans="1:33" ht="12.75">
      <c r="A218" s="58" t="s">
        <v>206</v>
      </c>
      <c r="B218" s="26">
        <v>7229.4</v>
      </c>
      <c r="C218" s="26">
        <v>7187.1</v>
      </c>
      <c r="D218" s="26">
        <v>4866.6</v>
      </c>
      <c r="E218" s="26">
        <v>546.9</v>
      </c>
      <c r="F218" s="26">
        <v>1465.3</v>
      </c>
      <c r="G218" s="26">
        <v>2855.4</v>
      </c>
      <c r="H218" s="26">
        <v>1014.9</v>
      </c>
      <c r="I218" s="26">
        <v>720</v>
      </c>
      <c r="J218" s="26">
        <v>193.2</v>
      </c>
      <c r="K218" s="26">
        <v>527.4</v>
      </c>
      <c r="L218" s="26">
        <v>198.2</v>
      </c>
      <c r="M218" s="26">
        <v>29.7</v>
      </c>
      <c r="N218" s="26">
        <v>116.7</v>
      </c>
      <c r="O218" s="26">
        <v>117.4</v>
      </c>
      <c r="P218" s="26">
        <v>296.5</v>
      </c>
      <c r="Q218" s="26">
        <v>1388</v>
      </c>
      <c r="R218" s="26">
        <v>696.7</v>
      </c>
      <c r="S218" s="26">
        <v>776.8</v>
      </c>
      <c r="T218" s="29">
        <v>112605.33333333333</v>
      </c>
      <c r="U218" s="26">
        <v>6.566666666666666</v>
      </c>
      <c r="V218" s="21">
        <v>445.77</v>
      </c>
      <c r="W218" s="26">
        <v>146.7</v>
      </c>
      <c r="X218" s="26">
        <v>83.13333333333334</v>
      </c>
      <c r="Y218" s="26">
        <v>101.5</v>
      </c>
      <c r="Z218" s="26">
        <v>5293.2</v>
      </c>
      <c r="AA218" s="21">
        <v>1.75</v>
      </c>
      <c r="AB218" s="26">
        <v>1136.6</v>
      </c>
      <c r="AC218" s="26">
        <v>-237.5</v>
      </c>
      <c r="AD218" s="26">
        <v>0.6</v>
      </c>
      <c r="AE218" s="26">
        <v>6887.8</v>
      </c>
      <c r="AF218" s="21">
        <f t="shared" si="4"/>
        <v>-3.4481256714771042</v>
      </c>
      <c r="AG218" s="21">
        <f t="shared" si="5"/>
        <v>0.008711054327942159</v>
      </c>
    </row>
    <row r="219" spans="1:33" ht="12.75">
      <c r="A219" s="58" t="s">
        <v>207</v>
      </c>
      <c r="B219" s="26">
        <v>7330.2</v>
      </c>
      <c r="C219" s="26">
        <v>7250.2</v>
      </c>
      <c r="D219" s="26">
        <v>4907.9</v>
      </c>
      <c r="E219" s="26">
        <v>551.7</v>
      </c>
      <c r="F219" s="26">
        <v>1477.6</v>
      </c>
      <c r="G219" s="26">
        <v>2879.6</v>
      </c>
      <c r="H219" s="26">
        <v>1039.9</v>
      </c>
      <c r="I219" s="26">
        <v>734.1</v>
      </c>
      <c r="J219" s="26">
        <v>202.9</v>
      </c>
      <c r="K219" s="26">
        <v>532.6</v>
      </c>
      <c r="L219" s="26">
        <v>202.8</v>
      </c>
      <c r="M219" s="26">
        <v>31.2</v>
      </c>
      <c r="N219" s="26">
        <v>117.1</v>
      </c>
      <c r="O219" s="26">
        <v>115</v>
      </c>
      <c r="P219" s="26">
        <v>307.5</v>
      </c>
      <c r="Q219" s="26">
        <v>1390.4</v>
      </c>
      <c r="R219" s="26">
        <v>725.1</v>
      </c>
      <c r="S219" s="26">
        <v>811.3</v>
      </c>
      <c r="T219" s="29">
        <v>113675.66666666667</v>
      </c>
      <c r="U219" s="26">
        <v>6.2</v>
      </c>
      <c r="V219" s="21">
        <v>444.27</v>
      </c>
      <c r="W219" s="26">
        <v>147.53333333333333</v>
      </c>
      <c r="X219" s="26">
        <v>84.63333333333333</v>
      </c>
      <c r="Y219" s="26">
        <v>101.8</v>
      </c>
      <c r="Z219" s="26">
        <v>5381.2</v>
      </c>
      <c r="AA219" s="21">
        <v>2.16</v>
      </c>
      <c r="AB219" s="26">
        <v>1158</v>
      </c>
      <c r="AC219" s="26">
        <v>-190.5</v>
      </c>
      <c r="AD219" s="26">
        <v>6.9</v>
      </c>
      <c r="AE219" s="26">
        <v>7015.7</v>
      </c>
      <c r="AF219" s="21">
        <f t="shared" si="4"/>
        <v>-2.7153384551790984</v>
      </c>
      <c r="AG219" s="21">
        <f t="shared" si="5"/>
        <v>0.09835084168365239</v>
      </c>
    </row>
    <row r="220" spans="1:33" ht="12.75">
      <c r="A220" s="58" t="s">
        <v>208</v>
      </c>
      <c r="B220" s="26">
        <v>7370.2</v>
      </c>
      <c r="C220" s="26">
        <v>7318.5</v>
      </c>
      <c r="D220" s="26">
        <v>4944.5</v>
      </c>
      <c r="E220" s="26">
        <v>557.7</v>
      </c>
      <c r="F220" s="26">
        <v>1490.9</v>
      </c>
      <c r="G220" s="26">
        <v>2896.8</v>
      </c>
      <c r="H220" s="26">
        <v>1050.9</v>
      </c>
      <c r="I220" s="26">
        <v>747.2</v>
      </c>
      <c r="J220" s="26">
        <v>202.3</v>
      </c>
      <c r="K220" s="26">
        <v>545.7</v>
      </c>
      <c r="L220" s="26">
        <v>208</v>
      </c>
      <c r="M220" s="26">
        <v>32.8</v>
      </c>
      <c r="N220" s="26">
        <v>120.5</v>
      </c>
      <c r="O220" s="26">
        <v>118.2</v>
      </c>
      <c r="P220" s="26">
        <v>305.2</v>
      </c>
      <c r="Q220" s="26">
        <v>1417.5</v>
      </c>
      <c r="R220" s="26">
        <v>742.4</v>
      </c>
      <c r="S220" s="26">
        <v>834.6</v>
      </c>
      <c r="T220" s="29">
        <v>114662</v>
      </c>
      <c r="U220" s="26">
        <v>6</v>
      </c>
      <c r="V220" s="21">
        <v>462.69</v>
      </c>
      <c r="W220" s="26">
        <v>148.9</v>
      </c>
      <c r="X220" s="26">
        <v>85.66666666666667</v>
      </c>
      <c r="Y220" s="26">
        <v>101.6</v>
      </c>
      <c r="Z220" s="26">
        <v>5420.9</v>
      </c>
      <c r="AA220" s="21">
        <v>-1.53</v>
      </c>
      <c r="AB220" s="26">
        <v>1172.1</v>
      </c>
      <c r="AC220" s="26">
        <v>-212</v>
      </c>
      <c r="AD220" s="26">
        <v>9.2</v>
      </c>
      <c r="AE220" s="26">
        <v>7096</v>
      </c>
      <c r="AF220" s="21">
        <f t="shared" si="4"/>
        <v>-2.987598647125141</v>
      </c>
      <c r="AG220" s="21">
        <f t="shared" si="5"/>
        <v>0.12965050732807215</v>
      </c>
    </row>
    <row r="221" spans="1:33" ht="12.75">
      <c r="A221" s="58" t="s">
        <v>209</v>
      </c>
      <c r="B221" s="26">
        <v>7461.1</v>
      </c>
      <c r="C221" s="26">
        <v>7387.2</v>
      </c>
      <c r="D221" s="26">
        <v>4993.6</v>
      </c>
      <c r="E221" s="26">
        <v>574.3</v>
      </c>
      <c r="F221" s="26">
        <v>1506.5</v>
      </c>
      <c r="G221" s="26">
        <v>2912.9</v>
      </c>
      <c r="H221" s="26">
        <v>1078</v>
      </c>
      <c r="I221" s="26">
        <v>777.1</v>
      </c>
      <c r="J221" s="26">
        <v>203.8</v>
      </c>
      <c r="K221" s="26">
        <v>573.7</v>
      </c>
      <c r="L221" s="26">
        <v>217.5</v>
      </c>
      <c r="M221" s="26">
        <v>36.7</v>
      </c>
      <c r="N221" s="26">
        <v>124.3</v>
      </c>
      <c r="O221" s="26">
        <v>131.1</v>
      </c>
      <c r="P221" s="26">
        <v>301.8</v>
      </c>
      <c r="Q221" s="26">
        <v>1404.5</v>
      </c>
      <c r="R221" s="26">
        <v>767.1</v>
      </c>
      <c r="S221" s="26">
        <v>854.8</v>
      </c>
      <c r="T221" s="29">
        <v>115598</v>
      </c>
      <c r="U221" s="26">
        <v>5.633333333333333</v>
      </c>
      <c r="V221" s="21">
        <v>459.27</v>
      </c>
      <c r="W221" s="26">
        <v>149.76666666666668</v>
      </c>
      <c r="X221" s="26">
        <v>87.23333333333333</v>
      </c>
      <c r="Y221" s="26">
        <v>102.4</v>
      </c>
      <c r="Z221" s="26">
        <v>5493.4</v>
      </c>
      <c r="AA221" s="21">
        <v>1.21</v>
      </c>
      <c r="AB221" s="26">
        <v>1191.5</v>
      </c>
      <c r="AC221" s="26">
        <v>-209.4</v>
      </c>
      <c r="AD221" s="26">
        <v>17.8</v>
      </c>
      <c r="AE221" s="26">
        <v>7217.7</v>
      </c>
      <c r="AF221" s="21">
        <f t="shared" si="4"/>
        <v>-2.9012012136830294</v>
      </c>
      <c r="AG221" s="21">
        <f t="shared" si="5"/>
        <v>0.24661595799215819</v>
      </c>
    </row>
    <row r="222" spans="1:33" ht="12.75">
      <c r="A222" s="58" t="s">
        <v>210</v>
      </c>
      <c r="B222" s="26">
        <v>7488.7</v>
      </c>
      <c r="C222" s="26">
        <v>7427.3</v>
      </c>
      <c r="D222" s="26">
        <v>5011.6</v>
      </c>
      <c r="E222" s="26">
        <v>570.4</v>
      </c>
      <c r="F222" s="26">
        <v>1514.3</v>
      </c>
      <c r="G222" s="26">
        <v>2927.3</v>
      </c>
      <c r="H222" s="26">
        <v>1101.9</v>
      </c>
      <c r="I222" s="26">
        <v>806.4</v>
      </c>
      <c r="J222" s="26">
        <v>208.1</v>
      </c>
      <c r="K222" s="26">
        <v>598.5</v>
      </c>
      <c r="L222" s="26">
        <v>227.5</v>
      </c>
      <c r="M222" s="26">
        <v>40.5</v>
      </c>
      <c r="N222" s="26">
        <v>129.3</v>
      </c>
      <c r="O222" s="26">
        <v>137.3</v>
      </c>
      <c r="P222" s="26">
        <v>295.8</v>
      </c>
      <c r="Q222" s="26">
        <v>1407.3</v>
      </c>
      <c r="R222" s="26">
        <v>780.6</v>
      </c>
      <c r="S222" s="26">
        <v>873.1</v>
      </c>
      <c r="T222" s="29">
        <v>116479</v>
      </c>
      <c r="U222" s="26">
        <v>5.466666666666666</v>
      </c>
      <c r="V222" s="21">
        <v>500.71</v>
      </c>
      <c r="W222" s="26">
        <v>150.86666666666665</v>
      </c>
      <c r="X222" s="26">
        <v>88.5</v>
      </c>
      <c r="Y222" s="26">
        <v>102.2</v>
      </c>
      <c r="Z222" s="26">
        <v>5515.4</v>
      </c>
      <c r="AA222" s="21">
        <v>-0.8</v>
      </c>
      <c r="AB222" s="26">
        <v>1207</v>
      </c>
      <c r="AC222" s="26">
        <v>-208.3</v>
      </c>
      <c r="AD222" s="26">
        <v>15.9</v>
      </c>
      <c r="AE222" s="26">
        <v>7297.5</v>
      </c>
      <c r="AF222" s="21">
        <f t="shared" si="4"/>
        <v>-2.854402192531689</v>
      </c>
      <c r="AG222" s="21">
        <f t="shared" si="5"/>
        <v>0.21788283658787255</v>
      </c>
    </row>
    <row r="223" spans="1:33" ht="12.75">
      <c r="A223" s="58" t="s">
        <v>211</v>
      </c>
      <c r="B223" s="26">
        <v>7503.3</v>
      </c>
      <c r="C223" s="26">
        <v>7469.6</v>
      </c>
      <c r="D223" s="26">
        <v>5059.6</v>
      </c>
      <c r="E223" s="26">
        <v>577.4</v>
      </c>
      <c r="F223" s="26">
        <v>1525.3</v>
      </c>
      <c r="G223" s="26">
        <v>2957.4</v>
      </c>
      <c r="H223" s="26">
        <v>1095</v>
      </c>
      <c r="I223" s="26">
        <v>811.4</v>
      </c>
      <c r="J223" s="26">
        <v>211</v>
      </c>
      <c r="K223" s="26">
        <v>600.7</v>
      </c>
      <c r="L223" s="26">
        <v>239.2</v>
      </c>
      <c r="M223" s="26">
        <v>47</v>
      </c>
      <c r="N223" s="26">
        <v>131.8</v>
      </c>
      <c r="O223" s="26">
        <v>124.7</v>
      </c>
      <c r="P223" s="26">
        <v>283.5</v>
      </c>
      <c r="Q223" s="26">
        <v>1414</v>
      </c>
      <c r="R223" s="26">
        <v>788.9</v>
      </c>
      <c r="S223" s="26">
        <v>886.4</v>
      </c>
      <c r="T223" s="29">
        <v>116906</v>
      </c>
      <c r="U223" s="26">
        <v>5.666666666666667</v>
      </c>
      <c r="V223" s="21">
        <v>544.75</v>
      </c>
      <c r="W223" s="26">
        <v>152.1</v>
      </c>
      <c r="X223" s="26">
        <v>88.7</v>
      </c>
      <c r="Y223" s="26">
        <v>102.6</v>
      </c>
      <c r="Z223" s="26">
        <v>5509</v>
      </c>
      <c r="AA223" s="21">
        <v>-1.51</v>
      </c>
      <c r="AB223" s="26">
        <v>1215.1</v>
      </c>
      <c r="AC223" s="26">
        <v>-188.9</v>
      </c>
      <c r="AD223" s="26">
        <v>14.6</v>
      </c>
      <c r="AE223" s="26">
        <v>7342.6</v>
      </c>
      <c r="AF223" s="21">
        <f aca="true" t="shared" si="6" ref="AF223:AF249">100*(AC223/AE223)</f>
        <v>-2.5726581864734563</v>
      </c>
      <c r="AG223" s="21">
        <f aca="true" t="shared" si="7" ref="AG223:AG249">100*(AD223/AE223)</f>
        <v>0.19883964808106117</v>
      </c>
    </row>
    <row r="224" spans="1:33" ht="12.75">
      <c r="A224" s="58" t="s">
        <v>212</v>
      </c>
      <c r="B224" s="26">
        <v>7561.4</v>
      </c>
      <c r="C224" s="26">
        <v>7549.7</v>
      </c>
      <c r="D224" s="26">
        <v>5099.2</v>
      </c>
      <c r="E224" s="26">
        <v>590.7</v>
      </c>
      <c r="F224" s="26">
        <v>1531.7</v>
      </c>
      <c r="G224" s="26">
        <v>2977</v>
      </c>
      <c r="H224" s="26">
        <v>1107.1</v>
      </c>
      <c r="I224" s="26">
        <v>816.7</v>
      </c>
      <c r="J224" s="26">
        <v>210.9</v>
      </c>
      <c r="K224" s="26">
        <v>606</v>
      </c>
      <c r="L224" s="26">
        <v>245</v>
      </c>
      <c r="M224" s="26">
        <v>50.8</v>
      </c>
      <c r="N224" s="26">
        <v>132.7</v>
      </c>
      <c r="O224" s="26">
        <v>123.3</v>
      </c>
      <c r="P224" s="26">
        <v>290.4</v>
      </c>
      <c r="Q224" s="26">
        <v>1410.8</v>
      </c>
      <c r="R224" s="26">
        <v>821.9</v>
      </c>
      <c r="S224" s="26">
        <v>889.1</v>
      </c>
      <c r="T224" s="29">
        <v>117415.33333333333</v>
      </c>
      <c r="U224" s="26">
        <v>5.666666666666667</v>
      </c>
      <c r="V224" s="21">
        <v>584.41</v>
      </c>
      <c r="W224" s="26">
        <v>152.86666666666667</v>
      </c>
      <c r="X224" s="26">
        <v>89.53333333333332</v>
      </c>
      <c r="Y224" s="26">
        <v>102.8</v>
      </c>
      <c r="Z224" s="26">
        <v>5546.6</v>
      </c>
      <c r="AA224" s="21">
        <v>-1.19</v>
      </c>
      <c r="AB224" s="26">
        <v>1217.4</v>
      </c>
      <c r="AC224" s="26">
        <v>-197.6</v>
      </c>
      <c r="AD224" s="26">
        <v>17.5</v>
      </c>
      <c r="AE224" s="26">
        <v>7432.8</v>
      </c>
      <c r="AF224" s="21">
        <f t="shared" si="6"/>
        <v>-2.6584867075664618</v>
      </c>
      <c r="AG224" s="21">
        <f t="shared" si="7"/>
        <v>0.23544290173285976</v>
      </c>
    </row>
    <row r="225" spans="1:33" ht="12.75">
      <c r="A225" s="58" t="s">
        <v>213</v>
      </c>
      <c r="B225" s="26">
        <v>7621.9</v>
      </c>
      <c r="C225" s="26">
        <v>7602.5</v>
      </c>
      <c r="D225" s="26">
        <v>5132.1</v>
      </c>
      <c r="E225" s="26">
        <v>595.7</v>
      </c>
      <c r="F225" s="26">
        <v>1544.6</v>
      </c>
      <c r="G225" s="26">
        <v>2992</v>
      </c>
      <c r="H225" s="26">
        <v>1132.7</v>
      </c>
      <c r="I225" s="26">
        <v>835.5</v>
      </c>
      <c r="J225" s="26">
        <v>210.4</v>
      </c>
      <c r="K225" s="26">
        <v>625</v>
      </c>
      <c r="L225" s="26">
        <v>259.4</v>
      </c>
      <c r="M225" s="26">
        <v>58.4</v>
      </c>
      <c r="N225" s="26">
        <v>131.6</v>
      </c>
      <c r="O225" s="26">
        <v>127.5</v>
      </c>
      <c r="P225" s="26">
        <v>297.3</v>
      </c>
      <c r="Q225" s="26">
        <v>1393.5</v>
      </c>
      <c r="R225" s="26">
        <v>841.4</v>
      </c>
      <c r="S225" s="26">
        <v>897.8</v>
      </c>
      <c r="T225" s="29">
        <v>117951</v>
      </c>
      <c r="U225" s="26">
        <v>5.566666666666666</v>
      </c>
      <c r="V225" s="21">
        <v>615.93</v>
      </c>
      <c r="W225" s="26">
        <v>153.7</v>
      </c>
      <c r="X225" s="26">
        <v>90.4</v>
      </c>
      <c r="Y225" s="26">
        <v>103.6</v>
      </c>
      <c r="Z225" s="26">
        <v>5585.3</v>
      </c>
      <c r="AA225" s="21">
        <v>0.42</v>
      </c>
      <c r="AB225" s="26">
        <v>1221.9</v>
      </c>
      <c r="AC225" s="26">
        <v>-173.2</v>
      </c>
      <c r="AD225" s="26">
        <v>13.3</v>
      </c>
      <c r="AE225" s="26">
        <v>7529.3</v>
      </c>
      <c r="AF225" s="21">
        <f t="shared" si="6"/>
        <v>-2.3003466457705226</v>
      </c>
      <c r="AG225" s="21">
        <f t="shared" si="7"/>
        <v>0.17664324704819837</v>
      </c>
    </row>
    <row r="226" spans="1:33" ht="12.75">
      <c r="A226" s="58" t="s">
        <v>214</v>
      </c>
      <c r="B226" s="26">
        <v>7676.4</v>
      </c>
      <c r="C226" s="26">
        <v>7669.6</v>
      </c>
      <c r="D226" s="26">
        <v>5174.3</v>
      </c>
      <c r="E226" s="26">
        <v>601.7</v>
      </c>
      <c r="F226" s="26">
        <v>1553.9</v>
      </c>
      <c r="G226" s="26">
        <v>3018.8</v>
      </c>
      <c r="H226" s="26">
        <v>1165.2</v>
      </c>
      <c r="I226" s="26">
        <v>861.6</v>
      </c>
      <c r="J226" s="26">
        <v>215.9</v>
      </c>
      <c r="K226" s="26">
        <v>645.8</v>
      </c>
      <c r="L226" s="26">
        <v>271.7</v>
      </c>
      <c r="M226" s="26">
        <v>63.1</v>
      </c>
      <c r="N226" s="26">
        <v>135.6</v>
      </c>
      <c r="O226" s="26">
        <v>130.2</v>
      </c>
      <c r="P226" s="26">
        <v>303.6</v>
      </c>
      <c r="Q226" s="26">
        <v>1404.8</v>
      </c>
      <c r="R226" s="26">
        <v>846.1</v>
      </c>
      <c r="S226" s="26">
        <v>921.1</v>
      </c>
      <c r="T226" s="29">
        <v>118433</v>
      </c>
      <c r="U226" s="26">
        <v>5.533333333333334</v>
      </c>
      <c r="V226" s="21">
        <v>645.5</v>
      </c>
      <c r="W226" s="26">
        <v>155.06666666666666</v>
      </c>
      <c r="X226" s="26">
        <v>90.83333333333333</v>
      </c>
      <c r="Y226" s="26">
        <v>104.5</v>
      </c>
      <c r="Z226" s="26">
        <v>5622</v>
      </c>
      <c r="AA226" s="21">
        <v>-0.58</v>
      </c>
      <c r="AB226" s="26">
        <v>1223.3</v>
      </c>
      <c r="AC226" s="26">
        <v>-176.5</v>
      </c>
      <c r="AD226" s="26">
        <v>17</v>
      </c>
      <c r="AE226" s="26">
        <v>7629.6</v>
      </c>
      <c r="AF226" s="21">
        <f t="shared" si="6"/>
        <v>-2.3133584984796056</v>
      </c>
      <c r="AG226" s="21">
        <f t="shared" si="7"/>
        <v>0.22281639928698754</v>
      </c>
    </row>
    <row r="227" spans="1:33" ht="12.75">
      <c r="A227" s="58" t="s">
        <v>215</v>
      </c>
      <c r="B227" s="26">
        <v>7802.9</v>
      </c>
      <c r="C227" s="26">
        <v>7773.4</v>
      </c>
      <c r="D227" s="26">
        <v>5229.5</v>
      </c>
      <c r="E227" s="26">
        <v>620.4</v>
      </c>
      <c r="F227" s="26">
        <v>1569.9</v>
      </c>
      <c r="G227" s="26">
        <v>3039.2</v>
      </c>
      <c r="H227" s="26">
        <v>1203.7</v>
      </c>
      <c r="I227" s="26">
        <v>885.6</v>
      </c>
      <c r="J227" s="26">
        <v>221.3</v>
      </c>
      <c r="K227" s="26">
        <v>664.3</v>
      </c>
      <c r="L227" s="26">
        <v>281.4</v>
      </c>
      <c r="M227" s="26">
        <v>67.9</v>
      </c>
      <c r="N227" s="26">
        <v>138</v>
      </c>
      <c r="O227" s="26">
        <v>134.7</v>
      </c>
      <c r="P227" s="26">
        <v>318.1</v>
      </c>
      <c r="Q227" s="26">
        <v>1430.4</v>
      </c>
      <c r="R227" s="26">
        <v>860.1</v>
      </c>
      <c r="S227" s="26">
        <v>950.4</v>
      </c>
      <c r="T227" s="29">
        <v>119246.66666666667</v>
      </c>
      <c r="U227" s="26">
        <v>5.5</v>
      </c>
      <c r="V227" s="21">
        <v>670.63</v>
      </c>
      <c r="W227" s="26">
        <v>156.4</v>
      </c>
      <c r="X227" s="26">
        <v>92.6</v>
      </c>
      <c r="Y227" s="26">
        <v>105.6</v>
      </c>
      <c r="Z227" s="26">
        <v>5649.4</v>
      </c>
      <c r="AA227" s="21">
        <v>1.22</v>
      </c>
      <c r="AB227" s="26">
        <v>1230.8</v>
      </c>
      <c r="AC227" s="26">
        <v>-137</v>
      </c>
      <c r="AD227" s="26">
        <v>27.2</v>
      </c>
      <c r="AE227" s="26">
        <v>7782.7</v>
      </c>
      <c r="AF227" s="21">
        <f t="shared" si="6"/>
        <v>-1.760314543795855</v>
      </c>
      <c r="AG227" s="21">
        <f t="shared" si="7"/>
        <v>0.3494931065054544</v>
      </c>
    </row>
    <row r="228" spans="1:33" ht="12.75">
      <c r="A228" s="58" t="s">
        <v>216</v>
      </c>
      <c r="B228" s="26">
        <v>7841.9</v>
      </c>
      <c r="C228" s="26">
        <v>7792.1</v>
      </c>
      <c r="D228" s="26">
        <v>5254.3</v>
      </c>
      <c r="E228" s="26">
        <v>618.1</v>
      </c>
      <c r="F228" s="26">
        <v>1578.6</v>
      </c>
      <c r="G228" s="26">
        <v>3057.7</v>
      </c>
      <c r="H228" s="26">
        <v>1231.6</v>
      </c>
      <c r="I228" s="26">
        <v>914.3</v>
      </c>
      <c r="J228" s="26">
        <v>225.4</v>
      </c>
      <c r="K228" s="26">
        <v>688.9</v>
      </c>
      <c r="L228" s="26">
        <v>293.6</v>
      </c>
      <c r="M228" s="26">
        <v>73.9</v>
      </c>
      <c r="N228" s="26">
        <v>135.7</v>
      </c>
      <c r="O228" s="26">
        <v>145.8</v>
      </c>
      <c r="P228" s="26">
        <v>317.3</v>
      </c>
      <c r="Q228" s="26">
        <v>1422</v>
      </c>
      <c r="R228" s="26">
        <v>867</v>
      </c>
      <c r="S228" s="26">
        <v>982.9</v>
      </c>
      <c r="T228" s="29">
        <v>119989</v>
      </c>
      <c r="U228" s="26">
        <v>5.266666666666667</v>
      </c>
      <c r="V228" s="21">
        <v>687.31</v>
      </c>
      <c r="W228" s="26">
        <v>157.3</v>
      </c>
      <c r="X228" s="26">
        <v>93.9</v>
      </c>
      <c r="Y228" s="26">
        <v>105.5</v>
      </c>
      <c r="Z228" s="26">
        <v>5709.7</v>
      </c>
      <c r="AA228" s="21">
        <v>1.07</v>
      </c>
      <c r="AB228" s="26">
        <v>1243.6</v>
      </c>
      <c r="AC228" s="26">
        <v>-130.1</v>
      </c>
      <c r="AD228" s="26">
        <v>22.3</v>
      </c>
      <c r="AE228" s="26">
        <v>7859</v>
      </c>
      <c r="AF228" s="21">
        <f t="shared" si="6"/>
        <v>-1.6554268990965773</v>
      </c>
      <c r="AG228" s="21">
        <f t="shared" si="7"/>
        <v>0.28375111337320275</v>
      </c>
    </row>
    <row r="229" spans="1:33" ht="12.75">
      <c r="A229" s="58" t="s">
        <v>217</v>
      </c>
      <c r="B229" s="26">
        <v>7931.3</v>
      </c>
      <c r="C229" s="26">
        <v>7897.6</v>
      </c>
      <c r="D229" s="26">
        <v>5291.9</v>
      </c>
      <c r="E229" s="26">
        <v>625.7</v>
      </c>
      <c r="F229" s="26">
        <v>1593.9</v>
      </c>
      <c r="G229" s="26">
        <v>3072.2</v>
      </c>
      <c r="H229" s="26">
        <v>1250.2</v>
      </c>
      <c r="I229" s="26">
        <v>936.2</v>
      </c>
      <c r="J229" s="26">
        <v>237.3</v>
      </c>
      <c r="K229" s="26">
        <v>698.8</v>
      </c>
      <c r="L229" s="26">
        <v>302.4</v>
      </c>
      <c r="M229" s="26">
        <v>78.5</v>
      </c>
      <c r="N229" s="26">
        <v>136.5</v>
      </c>
      <c r="O229" s="26">
        <v>144.9</v>
      </c>
      <c r="P229" s="26">
        <v>314</v>
      </c>
      <c r="Q229" s="26">
        <v>1430.6</v>
      </c>
      <c r="R229" s="26">
        <v>923.5</v>
      </c>
      <c r="S229" s="26">
        <v>998.1</v>
      </c>
      <c r="T229" s="29">
        <v>120688.66666666667</v>
      </c>
      <c r="U229" s="26">
        <v>5.333333333333333</v>
      </c>
      <c r="V229" s="21">
        <v>740.74</v>
      </c>
      <c r="W229" s="26">
        <v>158.66666666666666</v>
      </c>
      <c r="X229" s="26">
        <v>95.4</v>
      </c>
      <c r="Y229" s="26">
        <v>105.9</v>
      </c>
      <c r="Z229" s="26">
        <v>5729.9</v>
      </c>
      <c r="AA229" s="21">
        <v>-0.8</v>
      </c>
      <c r="AB229" s="26">
        <v>1251.9</v>
      </c>
      <c r="AC229" s="26">
        <v>-103.7</v>
      </c>
      <c r="AD229" s="26">
        <v>19.3</v>
      </c>
      <c r="AE229" s="26">
        <v>7981.4</v>
      </c>
      <c r="AF229" s="21">
        <f t="shared" si="6"/>
        <v>-1.2992708046207435</v>
      </c>
      <c r="AG229" s="21">
        <f t="shared" si="7"/>
        <v>0.24181221339614603</v>
      </c>
    </row>
    <row r="230" spans="1:33" ht="12.75">
      <c r="A230" s="26" t="s">
        <v>218</v>
      </c>
      <c r="B230" s="26">
        <v>8016.4</v>
      </c>
      <c r="C230" s="26">
        <v>7966.4</v>
      </c>
      <c r="D230" s="26">
        <v>5350.7</v>
      </c>
      <c r="E230" s="26">
        <v>641.5</v>
      </c>
      <c r="F230" s="26">
        <v>1605.6</v>
      </c>
      <c r="G230" s="26">
        <v>3103.7</v>
      </c>
      <c r="H230" s="26">
        <v>1275.4</v>
      </c>
      <c r="I230" s="26">
        <v>960.8</v>
      </c>
      <c r="J230" s="26">
        <v>241.1</v>
      </c>
      <c r="K230" s="26">
        <v>719.6</v>
      </c>
      <c r="L230" s="26">
        <v>320.9</v>
      </c>
      <c r="M230" s="26">
        <v>87.2</v>
      </c>
      <c r="N230" s="26">
        <v>134.9</v>
      </c>
      <c r="O230" s="26">
        <v>144.5</v>
      </c>
      <c r="P230" s="26">
        <v>314.7</v>
      </c>
      <c r="Q230" s="26">
        <v>1434.6</v>
      </c>
      <c r="R230" s="26">
        <v>940.3</v>
      </c>
      <c r="S230" s="26">
        <v>1034.3</v>
      </c>
      <c r="T230" s="29">
        <v>121422.66666666667</v>
      </c>
      <c r="U230" s="26">
        <v>5.233333333333333</v>
      </c>
      <c r="V230" s="21">
        <v>757.12</v>
      </c>
      <c r="W230" s="26">
        <v>159.63333333333335</v>
      </c>
      <c r="X230" s="26">
        <v>97.36666666666667</v>
      </c>
      <c r="Y230" s="26">
        <v>106.2</v>
      </c>
      <c r="Z230" s="26">
        <v>5771.8</v>
      </c>
      <c r="AA230" s="21">
        <v>0.82</v>
      </c>
      <c r="AB230" s="26">
        <v>1264.2</v>
      </c>
      <c r="AC230" s="26">
        <v>-86.5</v>
      </c>
      <c r="AD230" s="26">
        <v>23.5</v>
      </c>
      <c r="AE230" s="26">
        <v>8124.2</v>
      </c>
      <c r="AF230" s="21">
        <f t="shared" si="6"/>
        <v>-1.0647202186061397</v>
      </c>
      <c r="AG230" s="21">
        <f t="shared" si="7"/>
        <v>0.2892592501415524</v>
      </c>
    </row>
    <row r="231" spans="1:33" ht="12.75">
      <c r="A231" s="26" t="s">
        <v>219</v>
      </c>
      <c r="B231" s="26">
        <v>8131.9</v>
      </c>
      <c r="C231" s="26">
        <v>8043.2</v>
      </c>
      <c r="D231" s="26">
        <v>5375.7</v>
      </c>
      <c r="E231" s="26">
        <v>636.5</v>
      </c>
      <c r="F231" s="26">
        <v>1608.2</v>
      </c>
      <c r="G231" s="26">
        <v>3130.6</v>
      </c>
      <c r="H231" s="26">
        <v>1311.1</v>
      </c>
      <c r="I231" s="26">
        <v>992.7</v>
      </c>
      <c r="J231" s="26">
        <v>239.3</v>
      </c>
      <c r="K231" s="26">
        <v>753.7</v>
      </c>
      <c r="L231" s="26">
        <v>339.4</v>
      </c>
      <c r="M231" s="26">
        <v>98.1</v>
      </c>
      <c r="N231" s="26">
        <v>140.2</v>
      </c>
      <c r="O231" s="26">
        <v>150.8</v>
      </c>
      <c r="P231" s="26">
        <v>318.7</v>
      </c>
      <c r="Q231" s="26">
        <v>1457</v>
      </c>
      <c r="R231" s="26">
        <v>979.2</v>
      </c>
      <c r="S231" s="26">
        <v>1079.8</v>
      </c>
      <c r="T231" s="29">
        <v>122264.33333333333</v>
      </c>
      <c r="U231" s="26">
        <v>5</v>
      </c>
      <c r="V231" s="21">
        <v>885.14</v>
      </c>
      <c r="W231" s="26">
        <v>160</v>
      </c>
      <c r="X231" s="26">
        <v>98.93333333333334</v>
      </c>
      <c r="Y231" s="26">
        <v>107.4</v>
      </c>
      <c r="Z231" s="26">
        <v>5821.2</v>
      </c>
      <c r="AA231" s="21">
        <v>1.93</v>
      </c>
      <c r="AB231" s="26">
        <v>1286.3</v>
      </c>
      <c r="AC231" s="26">
        <v>-68</v>
      </c>
      <c r="AD231" s="26">
        <v>26.6</v>
      </c>
      <c r="AE231" s="26">
        <v>8279.8</v>
      </c>
      <c r="AF231" s="21">
        <f t="shared" si="6"/>
        <v>-0.8212758762288944</v>
      </c>
      <c r="AG231" s="21">
        <f t="shared" si="7"/>
        <v>0.32126379864247934</v>
      </c>
    </row>
    <row r="232" spans="1:33" ht="12.75">
      <c r="A232" s="26" t="s">
        <v>220</v>
      </c>
      <c r="B232" s="26">
        <v>8216.6</v>
      </c>
      <c r="C232" s="26">
        <v>8164.9</v>
      </c>
      <c r="D232" s="26">
        <v>5462.1</v>
      </c>
      <c r="E232" s="26">
        <v>670.5</v>
      </c>
      <c r="F232" s="26">
        <v>1631.7</v>
      </c>
      <c r="G232" s="26">
        <v>3160.6</v>
      </c>
      <c r="H232" s="26">
        <v>1356.7</v>
      </c>
      <c r="I232" s="26">
        <v>1037</v>
      </c>
      <c r="J232" s="26">
        <v>248.5</v>
      </c>
      <c r="K232" s="26">
        <v>788.9</v>
      </c>
      <c r="L232" s="26">
        <v>363.7</v>
      </c>
      <c r="M232" s="26">
        <v>110.5</v>
      </c>
      <c r="N232" s="26">
        <v>141.8</v>
      </c>
      <c r="O232" s="26">
        <v>156.2</v>
      </c>
      <c r="P232" s="26">
        <v>320.3</v>
      </c>
      <c r="Q232" s="26">
        <v>1464.8</v>
      </c>
      <c r="R232" s="26">
        <v>1004.2</v>
      </c>
      <c r="S232" s="26">
        <v>1123.8</v>
      </c>
      <c r="T232" s="29">
        <v>123033.66666666667</v>
      </c>
      <c r="U232" s="26">
        <v>4.866666666666666</v>
      </c>
      <c r="V232" s="21">
        <v>947.28</v>
      </c>
      <c r="W232" s="26">
        <v>160.8</v>
      </c>
      <c r="X232" s="26">
        <v>100.76666666666667</v>
      </c>
      <c r="Y232" s="26">
        <v>108.2</v>
      </c>
      <c r="Z232" s="26">
        <v>5877.3</v>
      </c>
      <c r="AA232" s="21">
        <v>-1.82</v>
      </c>
      <c r="AB232" s="26">
        <v>1299.1</v>
      </c>
      <c r="AC232" s="26">
        <v>-33.7</v>
      </c>
      <c r="AD232" s="26">
        <v>35.5</v>
      </c>
      <c r="AE232" s="26">
        <v>8390.9</v>
      </c>
      <c r="AF232" s="21">
        <f t="shared" si="6"/>
        <v>-0.40162557055858134</v>
      </c>
      <c r="AG232" s="21">
        <f t="shared" si="7"/>
        <v>0.42307738144895063</v>
      </c>
    </row>
    <row r="233" spans="1:33" ht="12.75">
      <c r="A233" s="26" t="s">
        <v>221</v>
      </c>
      <c r="B233" s="26">
        <v>8272.9</v>
      </c>
      <c r="C233" s="26">
        <v>8206.3</v>
      </c>
      <c r="D233" s="26">
        <v>5507.1</v>
      </c>
      <c r="E233" s="26">
        <v>680.9</v>
      </c>
      <c r="F233" s="26">
        <v>1634.1</v>
      </c>
      <c r="G233" s="26">
        <v>3193</v>
      </c>
      <c r="H233" s="26">
        <v>1371.3</v>
      </c>
      <c r="I233" s="26">
        <v>1047</v>
      </c>
      <c r="J233" s="26">
        <v>252.7</v>
      </c>
      <c r="K233" s="26">
        <v>794.5</v>
      </c>
      <c r="L233" s="26">
        <v>375.2</v>
      </c>
      <c r="M233" s="26">
        <v>115.8</v>
      </c>
      <c r="N233" s="26">
        <v>143.2</v>
      </c>
      <c r="O233" s="26">
        <v>150.3</v>
      </c>
      <c r="P233" s="26">
        <v>324.9</v>
      </c>
      <c r="Q233" s="26">
        <v>1465.3</v>
      </c>
      <c r="R233" s="26">
        <v>1002.1</v>
      </c>
      <c r="S233" s="26">
        <v>1141.2</v>
      </c>
      <c r="T233" s="29">
        <v>123965</v>
      </c>
      <c r="U233" s="26">
        <v>4.666666666666667</v>
      </c>
      <c r="V233" s="21">
        <v>970.43</v>
      </c>
      <c r="W233" s="26">
        <v>161.66666666666666</v>
      </c>
      <c r="X233" s="26">
        <v>103</v>
      </c>
      <c r="Y233" s="26">
        <v>108.3</v>
      </c>
      <c r="Z233" s="26">
        <v>5947.5</v>
      </c>
      <c r="AA233" s="21">
        <v>0.73</v>
      </c>
      <c r="AB233" s="26">
        <v>1315.6</v>
      </c>
      <c r="AC233" s="26">
        <v>-25</v>
      </c>
      <c r="AD233" s="26">
        <v>38.3</v>
      </c>
      <c r="AE233" s="26">
        <v>8478.6</v>
      </c>
      <c r="AF233" s="21">
        <f t="shared" si="6"/>
        <v>-0.294860000471776</v>
      </c>
      <c r="AG233" s="21">
        <f t="shared" si="7"/>
        <v>0.4517255207227608</v>
      </c>
    </row>
    <row r="234" spans="1:33" ht="12.75">
      <c r="A234" s="26" t="s">
        <v>222</v>
      </c>
      <c r="B234" s="26">
        <v>8396.3</v>
      </c>
      <c r="C234" s="26">
        <v>8286.6</v>
      </c>
      <c r="D234" s="26">
        <v>5576.3</v>
      </c>
      <c r="E234" s="26">
        <v>692.5</v>
      </c>
      <c r="F234" s="26">
        <v>1656.3</v>
      </c>
      <c r="G234" s="26">
        <v>3228.4</v>
      </c>
      <c r="H234" s="26">
        <v>1431.4</v>
      </c>
      <c r="I234" s="26">
        <v>1099.5</v>
      </c>
      <c r="J234" s="26">
        <v>255.7</v>
      </c>
      <c r="K234" s="26">
        <v>845</v>
      </c>
      <c r="L234" s="26">
        <v>404.5</v>
      </c>
      <c r="M234" s="26">
        <v>132.7</v>
      </c>
      <c r="N234" s="26">
        <v>148.7</v>
      </c>
      <c r="O234" s="26">
        <v>161.2</v>
      </c>
      <c r="P234" s="26">
        <v>333</v>
      </c>
      <c r="Q234" s="26">
        <v>1456.1</v>
      </c>
      <c r="R234" s="26">
        <v>1003.4</v>
      </c>
      <c r="S234" s="26">
        <v>1184.2</v>
      </c>
      <c r="T234" s="29">
        <v>124731</v>
      </c>
      <c r="U234" s="26">
        <v>4.633333333333333</v>
      </c>
      <c r="V234" s="21">
        <v>1101.75</v>
      </c>
      <c r="W234" s="26">
        <v>162</v>
      </c>
      <c r="X234" s="26">
        <v>104.1</v>
      </c>
      <c r="Y234" s="26">
        <v>109.6</v>
      </c>
      <c r="Z234" s="26">
        <v>6064.5</v>
      </c>
      <c r="AA234" s="21">
        <v>2.14</v>
      </c>
      <c r="AB234" s="26">
        <v>1343.9</v>
      </c>
      <c r="AC234" s="26">
        <v>19.6</v>
      </c>
      <c r="AD234" s="26">
        <v>36.7</v>
      </c>
      <c r="AE234" s="26">
        <v>8627.8</v>
      </c>
      <c r="AF234" s="21">
        <f t="shared" si="6"/>
        <v>0.2271726280164121</v>
      </c>
      <c r="AG234" s="21">
        <f t="shared" si="7"/>
        <v>0.4253691555205268</v>
      </c>
    </row>
    <row r="235" spans="1:33" ht="12.75">
      <c r="A235" s="26" t="s">
        <v>223</v>
      </c>
      <c r="B235" s="26">
        <v>8442.9</v>
      </c>
      <c r="C235" s="26">
        <v>8397.2</v>
      </c>
      <c r="D235" s="26">
        <v>5660.2</v>
      </c>
      <c r="E235" s="26">
        <v>719.7</v>
      </c>
      <c r="F235" s="26">
        <v>1680.5</v>
      </c>
      <c r="G235" s="26">
        <v>3262.3</v>
      </c>
      <c r="H235" s="26">
        <v>1471.4</v>
      </c>
      <c r="I235" s="26">
        <v>1132.3</v>
      </c>
      <c r="J235" s="26">
        <v>264.8</v>
      </c>
      <c r="K235" s="26">
        <v>868.6</v>
      </c>
      <c r="L235" s="26">
        <v>422.5</v>
      </c>
      <c r="M235" s="26">
        <v>142.4</v>
      </c>
      <c r="N235" s="26">
        <v>145.6</v>
      </c>
      <c r="O235" s="26">
        <v>166.4</v>
      </c>
      <c r="P235" s="26">
        <v>340.5</v>
      </c>
      <c r="Q235" s="26">
        <v>1482.6</v>
      </c>
      <c r="R235" s="26">
        <v>993.1</v>
      </c>
      <c r="S235" s="26">
        <v>1216.2</v>
      </c>
      <c r="T235" s="29">
        <v>125511</v>
      </c>
      <c r="U235" s="26">
        <v>4.4</v>
      </c>
      <c r="V235" s="21">
        <v>1133.84</v>
      </c>
      <c r="W235" s="26">
        <v>162.53333333333333</v>
      </c>
      <c r="X235" s="26">
        <v>105.16666666666667</v>
      </c>
      <c r="Y235" s="26">
        <v>109.8</v>
      </c>
      <c r="Z235" s="26">
        <v>6153.6</v>
      </c>
      <c r="AA235" s="21">
        <v>-3.02</v>
      </c>
      <c r="AB235" s="26">
        <v>1354.4</v>
      </c>
      <c r="AC235" s="26">
        <v>33</v>
      </c>
      <c r="AD235" s="26">
        <v>32</v>
      </c>
      <c r="AE235" s="26">
        <v>8697.3</v>
      </c>
      <c r="AF235" s="21">
        <f t="shared" si="6"/>
        <v>0.3794280983753579</v>
      </c>
      <c r="AG235" s="21">
        <f t="shared" si="7"/>
        <v>0.36793027721246824</v>
      </c>
    </row>
    <row r="236" spans="1:33" ht="12.75">
      <c r="A236" s="26" t="s">
        <v>224</v>
      </c>
      <c r="B236" s="26">
        <v>8528.5</v>
      </c>
      <c r="C236" s="26">
        <v>8454.9</v>
      </c>
      <c r="D236" s="26">
        <v>5713.7</v>
      </c>
      <c r="E236" s="26">
        <v>727.1</v>
      </c>
      <c r="F236" s="26">
        <v>1693.6</v>
      </c>
      <c r="G236" s="26">
        <v>3295.2</v>
      </c>
      <c r="H236" s="26">
        <v>1485.4</v>
      </c>
      <c r="I236" s="26">
        <v>1136.6</v>
      </c>
      <c r="J236" s="26">
        <v>263</v>
      </c>
      <c r="K236" s="26">
        <v>875.1</v>
      </c>
      <c r="L236" s="26">
        <v>433.7</v>
      </c>
      <c r="M236" s="26">
        <v>147.7</v>
      </c>
      <c r="N236" s="26">
        <v>143.3</v>
      </c>
      <c r="O236" s="26">
        <v>164.2</v>
      </c>
      <c r="P236" s="26">
        <v>349.5</v>
      </c>
      <c r="Q236" s="26">
        <v>1489.9</v>
      </c>
      <c r="R236" s="26">
        <v>987.6</v>
      </c>
      <c r="S236" s="26">
        <v>1228.9</v>
      </c>
      <c r="T236" s="29">
        <v>126186</v>
      </c>
      <c r="U236" s="26">
        <v>4.533333333333333</v>
      </c>
      <c r="V236" s="21">
        <v>1017.01</v>
      </c>
      <c r="W236" s="26">
        <v>163.36666666666667</v>
      </c>
      <c r="X236" s="26">
        <v>106.06666666666668</v>
      </c>
      <c r="Y236" s="26">
        <v>110.3</v>
      </c>
      <c r="Z236" s="26">
        <v>6209.9</v>
      </c>
      <c r="AA236" s="21">
        <v>1.34</v>
      </c>
      <c r="AB236" s="26">
        <v>1372.3</v>
      </c>
      <c r="AC236" s="26">
        <v>65.7</v>
      </c>
      <c r="AD236" s="26">
        <v>35.6</v>
      </c>
      <c r="AE236" s="26">
        <v>8816.5</v>
      </c>
      <c r="AF236" s="21">
        <f t="shared" si="6"/>
        <v>0.7451936709578632</v>
      </c>
      <c r="AG236" s="21">
        <f t="shared" si="7"/>
        <v>0.4037883513866047</v>
      </c>
    </row>
    <row r="237" spans="1:33" ht="12.75">
      <c r="A237" s="26" t="s">
        <v>225</v>
      </c>
      <c r="B237" s="26">
        <v>8667.9</v>
      </c>
      <c r="C237" s="26">
        <v>8588.5</v>
      </c>
      <c r="D237" s="26">
        <v>5784.7</v>
      </c>
      <c r="E237" s="26">
        <v>767.3</v>
      </c>
      <c r="F237" s="26">
        <v>1715.3</v>
      </c>
      <c r="G237" s="26">
        <v>3307.6</v>
      </c>
      <c r="H237" s="26">
        <v>1531.7</v>
      </c>
      <c r="I237" s="26">
        <v>1175.4</v>
      </c>
      <c r="J237" s="26">
        <v>265.1</v>
      </c>
      <c r="K237" s="26">
        <v>912.9</v>
      </c>
      <c r="L237" s="26">
        <v>456.4</v>
      </c>
      <c r="M237" s="26">
        <v>167.7</v>
      </c>
      <c r="N237" s="26">
        <v>144.8</v>
      </c>
      <c r="O237" s="26">
        <v>181</v>
      </c>
      <c r="P237" s="26">
        <v>357.4</v>
      </c>
      <c r="Q237" s="26">
        <v>1504.8</v>
      </c>
      <c r="R237" s="26">
        <v>1025.6</v>
      </c>
      <c r="S237" s="26">
        <v>1264.8</v>
      </c>
      <c r="T237" s="29">
        <v>126977.66666666667</v>
      </c>
      <c r="U237" s="26">
        <v>4.433333333333334</v>
      </c>
      <c r="V237" s="21">
        <v>1229.23</v>
      </c>
      <c r="W237" s="26">
        <v>164.13333333333333</v>
      </c>
      <c r="X237" s="26">
        <v>107.13333333333333</v>
      </c>
      <c r="Y237" s="26">
        <v>111.4</v>
      </c>
      <c r="Z237" s="26">
        <v>6246.6</v>
      </c>
      <c r="AA237" s="21">
        <v>0.28</v>
      </c>
      <c r="AB237" s="26">
        <v>1392.3</v>
      </c>
      <c r="AC237" s="26">
        <v>57</v>
      </c>
      <c r="AD237" s="26">
        <v>58.4</v>
      </c>
      <c r="AE237" s="26">
        <v>8984.5</v>
      </c>
      <c r="AF237" s="21">
        <f t="shared" si="6"/>
        <v>0.6344259558127887</v>
      </c>
      <c r="AG237" s="21">
        <f t="shared" si="7"/>
        <v>0.6500083477099449</v>
      </c>
    </row>
    <row r="238" spans="1:33" ht="12.75">
      <c r="A238" s="26" t="s">
        <v>226</v>
      </c>
      <c r="B238" s="26">
        <v>8733.2</v>
      </c>
      <c r="C238" s="26">
        <v>8654.3</v>
      </c>
      <c r="D238" s="26">
        <v>5851.4</v>
      </c>
      <c r="E238" s="26">
        <v>777.6</v>
      </c>
      <c r="F238" s="26">
        <v>1736.1</v>
      </c>
      <c r="G238" s="26">
        <v>3343.6</v>
      </c>
      <c r="H238" s="26">
        <v>1560.5</v>
      </c>
      <c r="I238" s="26">
        <v>1197.5</v>
      </c>
      <c r="J238" s="26">
        <v>262.4</v>
      </c>
      <c r="K238" s="26">
        <v>939.1</v>
      </c>
      <c r="L238" s="26">
        <v>477.3</v>
      </c>
      <c r="M238" s="26">
        <v>186.1</v>
      </c>
      <c r="N238" s="26">
        <v>142.5</v>
      </c>
      <c r="O238" s="26">
        <v>188.1</v>
      </c>
      <c r="P238" s="26">
        <v>364.1</v>
      </c>
      <c r="Q238" s="26">
        <v>1515.9</v>
      </c>
      <c r="R238" s="26">
        <v>1007.5</v>
      </c>
      <c r="S238" s="26">
        <v>1290.7</v>
      </c>
      <c r="T238" s="29">
        <v>127770.66666666667</v>
      </c>
      <c r="U238" s="26">
        <v>4.3</v>
      </c>
      <c r="V238" s="21">
        <v>1286.37</v>
      </c>
      <c r="W238" s="26">
        <v>164.7</v>
      </c>
      <c r="X238" s="26">
        <v>108.2</v>
      </c>
      <c r="Y238" s="26">
        <v>112.1</v>
      </c>
      <c r="Z238" s="26">
        <v>6288.4</v>
      </c>
      <c r="AA238" s="21">
        <v>-0.01</v>
      </c>
      <c r="AB238" s="26">
        <v>1412.3</v>
      </c>
      <c r="AC238" s="26">
        <v>88.7</v>
      </c>
      <c r="AD238" s="26">
        <v>48.4</v>
      </c>
      <c r="AE238" s="26">
        <v>9092.7</v>
      </c>
      <c r="AF238" s="21">
        <f t="shared" si="6"/>
        <v>0.9755078249584831</v>
      </c>
      <c r="AG238" s="21">
        <f t="shared" si="7"/>
        <v>0.532295137857842</v>
      </c>
    </row>
    <row r="239" spans="1:33" ht="12.75">
      <c r="A239" s="26" t="s">
        <v>227</v>
      </c>
      <c r="B239" s="26">
        <v>8775.5</v>
      </c>
      <c r="C239" s="26">
        <v>8741</v>
      </c>
      <c r="D239" s="26">
        <v>5932.8</v>
      </c>
      <c r="E239" s="26">
        <v>804.2</v>
      </c>
      <c r="F239" s="26">
        <v>1756.7</v>
      </c>
      <c r="G239" s="26">
        <v>3379.7</v>
      </c>
      <c r="H239" s="26">
        <v>1587.6</v>
      </c>
      <c r="I239" s="26">
        <v>1220.4</v>
      </c>
      <c r="J239" s="26">
        <v>258.9</v>
      </c>
      <c r="K239" s="26">
        <v>967.1</v>
      </c>
      <c r="L239" s="26">
        <v>506.8</v>
      </c>
      <c r="M239" s="26">
        <v>209.2</v>
      </c>
      <c r="N239" s="26">
        <v>146.9</v>
      </c>
      <c r="O239" s="26">
        <v>188.6</v>
      </c>
      <c r="P239" s="26">
        <v>368.4</v>
      </c>
      <c r="Q239" s="26">
        <v>1526.7</v>
      </c>
      <c r="R239" s="26">
        <v>1018.1</v>
      </c>
      <c r="S239" s="26">
        <v>1337.7</v>
      </c>
      <c r="T239" s="29">
        <v>128510.33333333333</v>
      </c>
      <c r="U239" s="26">
        <v>4.266666666666667</v>
      </c>
      <c r="V239" s="21">
        <v>1372.71</v>
      </c>
      <c r="W239" s="26">
        <v>165.96666666666667</v>
      </c>
      <c r="X239" s="26">
        <v>109.3</v>
      </c>
      <c r="Y239" s="26">
        <v>111.9</v>
      </c>
      <c r="Z239" s="26">
        <v>6301</v>
      </c>
      <c r="AA239" s="21">
        <v>-2.04</v>
      </c>
      <c r="AB239" s="26">
        <v>1420.1</v>
      </c>
      <c r="AC239" s="26">
        <v>112.9</v>
      </c>
      <c r="AD239" s="26">
        <v>31.3</v>
      </c>
      <c r="AE239" s="26">
        <v>9171.7</v>
      </c>
      <c r="AF239" s="21">
        <f t="shared" si="6"/>
        <v>1.2309604544413792</v>
      </c>
      <c r="AG239" s="21">
        <f t="shared" si="7"/>
        <v>0.341267158760099</v>
      </c>
    </row>
    <row r="240" spans="1:33" ht="12.75">
      <c r="A240" s="26" t="s">
        <v>228</v>
      </c>
      <c r="B240" s="26">
        <v>8886.9</v>
      </c>
      <c r="C240" s="26">
        <v>8833.6</v>
      </c>
      <c r="D240" s="26">
        <v>6000.1</v>
      </c>
      <c r="E240" s="26">
        <v>824.1</v>
      </c>
      <c r="F240" s="26">
        <v>1767.7</v>
      </c>
      <c r="G240" s="26">
        <v>3417.4</v>
      </c>
      <c r="H240" s="26">
        <v>1610.6</v>
      </c>
      <c r="I240" s="26">
        <v>1243.3</v>
      </c>
      <c r="J240" s="26">
        <v>254.7</v>
      </c>
      <c r="K240" s="26">
        <v>996.1</v>
      </c>
      <c r="L240" s="26">
        <v>522.2</v>
      </c>
      <c r="M240" s="26">
        <v>218.8</v>
      </c>
      <c r="N240" s="26">
        <v>150.1</v>
      </c>
      <c r="O240" s="26">
        <v>199.1</v>
      </c>
      <c r="P240" s="26">
        <v>369.2</v>
      </c>
      <c r="Q240" s="26">
        <v>1546.5</v>
      </c>
      <c r="R240" s="26">
        <v>1044.1</v>
      </c>
      <c r="S240" s="26">
        <v>1383.7</v>
      </c>
      <c r="T240" s="29">
        <v>129223.33333333333</v>
      </c>
      <c r="U240" s="26">
        <v>4.233333333333333</v>
      </c>
      <c r="V240" s="21">
        <v>1282.71</v>
      </c>
      <c r="W240" s="26">
        <v>167.2</v>
      </c>
      <c r="X240" s="26">
        <v>110.6</v>
      </c>
      <c r="Y240" s="26">
        <v>112.9</v>
      </c>
      <c r="Z240" s="26">
        <v>6325</v>
      </c>
      <c r="AA240" s="21">
        <v>0.84</v>
      </c>
      <c r="AB240" s="26">
        <v>1432</v>
      </c>
      <c r="AC240" s="26">
        <v>117.4</v>
      </c>
      <c r="AD240" s="26">
        <v>33.8</v>
      </c>
      <c r="AE240" s="26">
        <v>9316.5</v>
      </c>
      <c r="AF240" s="21">
        <f t="shared" si="6"/>
        <v>1.2601298770997693</v>
      </c>
      <c r="AG240" s="21">
        <f t="shared" si="7"/>
        <v>0.3627971877851124</v>
      </c>
    </row>
    <row r="241" spans="1:33" ht="12.75">
      <c r="A241" s="26" t="s">
        <v>229</v>
      </c>
      <c r="B241" s="26">
        <v>9040.1</v>
      </c>
      <c r="C241" s="26">
        <v>8946.6</v>
      </c>
      <c r="D241" s="26">
        <v>6073.6</v>
      </c>
      <c r="E241" s="26">
        <v>844.2</v>
      </c>
      <c r="F241" s="26">
        <v>1799.9</v>
      </c>
      <c r="G241" s="26">
        <v>3440.7</v>
      </c>
      <c r="H241" s="26">
        <v>1622.2</v>
      </c>
      <c r="I241" s="26">
        <v>1252.4</v>
      </c>
      <c r="J241" s="26">
        <v>258.5</v>
      </c>
      <c r="K241" s="26">
        <v>1001.2</v>
      </c>
      <c r="L241" s="26">
        <v>526.1</v>
      </c>
      <c r="M241" s="26">
        <v>215.3</v>
      </c>
      <c r="N241" s="26">
        <v>150.5</v>
      </c>
      <c r="O241" s="26">
        <v>196.8</v>
      </c>
      <c r="P241" s="26">
        <v>371.7</v>
      </c>
      <c r="Q241" s="26">
        <v>1573.2</v>
      </c>
      <c r="R241" s="26">
        <v>1075.6</v>
      </c>
      <c r="S241" s="26">
        <v>1415.2</v>
      </c>
      <c r="T241" s="29">
        <v>130112.33333333333</v>
      </c>
      <c r="U241" s="26">
        <v>4.066666666666666</v>
      </c>
      <c r="V241" s="21">
        <v>1469.25</v>
      </c>
      <c r="W241" s="26">
        <v>168.43333333333334</v>
      </c>
      <c r="X241" s="26">
        <v>112.36666666666667</v>
      </c>
      <c r="Y241" s="26">
        <v>114.7</v>
      </c>
      <c r="Z241" s="26">
        <v>6399.3</v>
      </c>
      <c r="AA241" s="21">
        <v>1.8</v>
      </c>
      <c r="AB241" s="26">
        <v>1455.1</v>
      </c>
      <c r="AC241" s="26">
        <v>128.8</v>
      </c>
      <c r="AD241" s="26">
        <v>39.6</v>
      </c>
      <c r="AE241" s="26">
        <v>9516.4</v>
      </c>
      <c r="AF241" s="21">
        <f t="shared" si="6"/>
        <v>1.3534529864234377</v>
      </c>
      <c r="AG241" s="21">
        <f t="shared" si="7"/>
        <v>0.41612374427304444</v>
      </c>
    </row>
    <row r="242" spans="1:33" ht="12.75">
      <c r="A242" s="26" t="s">
        <v>230</v>
      </c>
      <c r="B242" s="26">
        <v>9097.4</v>
      </c>
      <c r="C242" s="26">
        <v>9042.9</v>
      </c>
      <c r="D242" s="26">
        <v>6151.9</v>
      </c>
      <c r="E242" s="26">
        <v>879.5</v>
      </c>
      <c r="F242" s="26">
        <v>1809.7</v>
      </c>
      <c r="G242" s="26">
        <v>3477.7</v>
      </c>
      <c r="H242" s="26">
        <v>1673.6</v>
      </c>
      <c r="I242" s="26">
        <v>1297.1</v>
      </c>
      <c r="J242" s="26">
        <v>267</v>
      </c>
      <c r="K242" s="26">
        <v>1038</v>
      </c>
      <c r="L242" s="26">
        <v>561.3</v>
      </c>
      <c r="M242" s="26">
        <v>226.7</v>
      </c>
      <c r="N242" s="26">
        <v>156</v>
      </c>
      <c r="O242" s="26">
        <v>193.9</v>
      </c>
      <c r="P242" s="26">
        <v>379.1</v>
      </c>
      <c r="Q242" s="26">
        <v>1568.3</v>
      </c>
      <c r="R242" s="26">
        <v>1095.8</v>
      </c>
      <c r="S242" s="26">
        <v>1464.6</v>
      </c>
      <c r="T242" s="29">
        <v>130994.66666666667</v>
      </c>
      <c r="U242" s="26">
        <v>4.033333333333333</v>
      </c>
      <c r="V242" s="21">
        <v>1498.58</v>
      </c>
      <c r="W242" s="26">
        <v>170.0666666666667</v>
      </c>
      <c r="X242" s="26">
        <v>113.83333333333333</v>
      </c>
      <c r="Y242" s="26">
        <v>114.7</v>
      </c>
      <c r="Z242" s="26">
        <v>6530.4</v>
      </c>
      <c r="AA242" s="21">
        <v>-1.77</v>
      </c>
      <c r="AB242" s="26">
        <v>1466.4</v>
      </c>
      <c r="AC242" s="26">
        <v>223.2</v>
      </c>
      <c r="AD242" s="26">
        <v>32.7</v>
      </c>
      <c r="AE242" s="26">
        <v>9649.5</v>
      </c>
      <c r="AF242" s="21">
        <f t="shared" si="6"/>
        <v>2.3130732162288203</v>
      </c>
      <c r="AG242" s="21">
        <f t="shared" si="7"/>
        <v>0.3388776620550288</v>
      </c>
    </row>
    <row r="243" spans="1:33" ht="12.75">
      <c r="A243" s="26" t="s">
        <v>231</v>
      </c>
      <c r="B243" s="26">
        <v>9205.7</v>
      </c>
      <c r="C243" s="26">
        <v>9111.1</v>
      </c>
      <c r="D243" s="26">
        <v>6198.2</v>
      </c>
      <c r="E243" s="26">
        <v>871.3</v>
      </c>
      <c r="F243" s="26">
        <v>1831.6</v>
      </c>
      <c r="G243" s="26">
        <v>3508.2</v>
      </c>
      <c r="H243" s="26">
        <v>1700.9</v>
      </c>
      <c r="I243" s="26">
        <v>1329.1</v>
      </c>
      <c r="J243" s="26">
        <v>272.3</v>
      </c>
      <c r="K243" s="26">
        <v>1065.3</v>
      </c>
      <c r="L243" s="26">
        <v>585.5</v>
      </c>
      <c r="M243" s="26">
        <v>249.2</v>
      </c>
      <c r="N243" s="26">
        <v>159.3</v>
      </c>
      <c r="O243" s="26">
        <v>192.5</v>
      </c>
      <c r="P243" s="26">
        <v>376.2</v>
      </c>
      <c r="Q243" s="26">
        <v>1586.1</v>
      </c>
      <c r="R243" s="26">
        <v>1133.9</v>
      </c>
      <c r="S243" s="26">
        <v>1528.5</v>
      </c>
      <c r="T243" s="29">
        <v>131819</v>
      </c>
      <c r="U243" s="26">
        <v>3.9666666666666663</v>
      </c>
      <c r="V243" s="21">
        <v>1454.6</v>
      </c>
      <c r="W243" s="26">
        <v>171.4666666666667</v>
      </c>
      <c r="X243" s="26">
        <v>115.83333333333333</v>
      </c>
      <c r="Y243" s="26">
        <v>116.4</v>
      </c>
      <c r="Z243" s="26">
        <v>6607.6</v>
      </c>
      <c r="AA243" s="21">
        <v>1.77</v>
      </c>
      <c r="AB243" s="26">
        <v>1489.3</v>
      </c>
      <c r="AC243" s="26">
        <v>197.2</v>
      </c>
      <c r="AD243" s="26">
        <v>20.2</v>
      </c>
      <c r="AE243" s="26">
        <v>9820.7</v>
      </c>
      <c r="AF243" s="21">
        <f t="shared" si="6"/>
        <v>2.0080035028052987</v>
      </c>
      <c r="AG243" s="21">
        <f t="shared" si="7"/>
        <v>0.20568798558147583</v>
      </c>
    </row>
    <row r="244" spans="1:33" ht="12.75">
      <c r="A244" s="26" t="s">
        <v>232</v>
      </c>
      <c r="B244" s="26">
        <v>9218.7</v>
      </c>
      <c r="C244" s="26">
        <v>9150.4</v>
      </c>
      <c r="D244" s="26">
        <v>6256.8</v>
      </c>
      <c r="E244" s="26">
        <v>888.5</v>
      </c>
      <c r="F244" s="26">
        <v>1840.9</v>
      </c>
      <c r="G244" s="26">
        <v>3541.7</v>
      </c>
      <c r="H244" s="26">
        <v>1701.7</v>
      </c>
      <c r="I244" s="26">
        <v>1340.7</v>
      </c>
      <c r="J244" s="26">
        <v>280.2</v>
      </c>
      <c r="K244" s="26">
        <v>1067.7</v>
      </c>
      <c r="L244" s="26">
        <v>591.9</v>
      </c>
      <c r="M244" s="26">
        <v>255.9</v>
      </c>
      <c r="N244" s="26">
        <v>164.5</v>
      </c>
      <c r="O244" s="26">
        <v>186.9</v>
      </c>
      <c r="P244" s="26">
        <v>367.2</v>
      </c>
      <c r="Q244" s="26">
        <v>1582.2</v>
      </c>
      <c r="R244" s="26">
        <v>1165.5</v>
      </c>
      <c r="S244" s="26">
        <v>1578.6</v>
      </c>
      <c r="T244" s="29">
        <v>131875.66666666666</v>
      </c>
      <c r="U244" s="26">
        <v>4.066666666666666</v>
      </c>
      <c r="V244" s="21">
        <v>1436.51</v>
      </c>
      <c r="W244" s="26">
        <v>173</v>
      </c>
      <c r="X244" s="26">
        <v>115.9</v>
      </c>
      <c r="Y244" s="26">
        <v>116.6</v>
      </c>
      <c r="Z244" s="26">
        <v>6676.8</v>
      </c>
      <c r="AA244" s="21">
        <v>-1.12</v>
      </c>
      <c r="AB244" s="26">
        <v>1505.1</v>
      </c>
      <c r="AC244" s="26">
        <v>213.2</v>
      </c>
      <c r="AD244" s="26">
        <v>19.2</v>
      </c>
      <c r="AE244" s="26">
        <v>9874.8</v>
      </c>
      <c r="AF244" s="21">
        <f t="shared" si="6"/>
        <v>2.1590310689836754</v>
      </c>
      <c r="AG244" s="21">
        <f t="shared" si="7"/>
        <v>0.19443431765706648</v>
      </c>
    </row>
    <row r="245" spans="1:33" ht="12.75">
      <c r="A245" s="26" t="s">
        <v>233</v>
      </c>
      <c r="B245" s="26">
        <v>9243.8</v>
      </c>
      <c r="C245" s="26">
        <v>9179.8</v>
      </c>
      <c r="D245" s="26">
        <v>6288.8</v>
      </c>
      <c r="E245" s="26">
        <v>876.5</v>
      </c>
      <c r="F245" s="26">
        <v>1853.1</v>
      </c>
      <c r="G245" s="26">
        <v>3570.6</v>
      </c>
      <c r="H245" s="26">
        <v>1691.3</v>
      </c>
      <c r="I245" s="26">
        <v>1329.9</v>
      </c>
      <c r="J245" s="26">
        <v>282.7</v>
      </c>
      <c r="K245" s="26">
        <v>1053.1</v>
      </c>
      <c r="L245" s="26">
        <v>594.3</v>
      </c>
      <c r="M245" s="26">
        <v>253.9</v>
      </c>
      <c r="N245" s="26">
        <v>163.4</v>
      </c>
      <c r="O245" s="26">
        <v>173</v>
      </c>
      <c r="P245" s="26">
        <v>367.2</v>
      </c>
      <c r="Q245" s="26">
        <v>1593.4</v>
      </c>
      <c r="R245" s="26">
        <v>1153.7</v>
      </c>
      <c r="S245" s="26">
        <v>1572.2</v>
      </c>
      <c r="T245" s="29">
        <v>132184.66666666666</v>
      </c>
      <c r="U245" s="26">
        <v>3.9333333333333336</v>
      </c>
      <c r="V245" s="21">
        <v>1320.28</v>
      </c>
      <c r="W245" s="26">
        <v>174.23333333333335</v>
      </c>
      <c r="X245" s="26">
        <v>115.4</v>
      </c>
      <c r="Y245" s="26">
        <v>117.1</v>
      </c>
      <c r="Z245" s="26">
        <v>6706.2</v>
      </c>
      <c r="AA245" s="21">
        <v>-0.14</v>
      </c>
      <c r="AB245" s="26">
        <v>1520.1</v>
      </c>
      <c r="AC245" s="26">
        <v>193.8</v>
      </c>
      <c r="AD245" s="26">
        <v>-0.2</v>
      </c>
      <c r="AE245" s="26">
        <v>9953.6</v>
      </c>
      <c r="AF245" s="21">
        <f t="shared" si="6"/>
        <v>1.9470342388683493</v>
      </c>
      <c r="AG245" s="21">
        <f t="shared" si="7"/>
        <v>-0.002009323259926057</v>
      </c>
    </row>
    <row r="246" spans="1:33" ht="12.75">
      <c r="A246" s="60" t="s">
        <v>234</v>
      </c>
      <c r="B246" s="60">
        <v>9229.9</v>
      </c>
      <c r="C246" s="60">
        <v>9243.8</v>
      </c>
      <c r="D246" s="60">
        <v>6326</v>
      </c>
      <c r="E246" s="60">
        <v>900.6</v>
      </c>
      <c r="F246" s="60">
        <v>1863.7</v>
      </c>
      <c r="G246" s="60">
        <v>3576.3</v>
      </c>
      <c r="H246" s="60">
        <v>1682.1</v>
      </c>
      <c r="I246" s="60">
        <v>1311.4</v>
      </c>
      <c r="J246" s="60">
        <v>280.4</v>
      </c>
      <c r="K246" s="60">
        <v>1036.1</v>
      </c>
      <c r="L246" s="60">
        <v>578.9</v>
      </c>
      <c r="M246" s="60">
        <v>253</v>
      </c>
      <c r="N246" s="60">
        <v>164.8</v>
      </c>
      <c r="O246" s="60">
        <v>167.6</v>
      </c>
      <c r="P246" s="60">
        <v>374.5</v>
      </c>
      <c r="Q246" s="60">
        <v>1615.7</v>
      </c>
      <c r="R246" s="60">
        <v>1135.8</v>
      </c>
      <c r="S246" s="60">
        <v>1540.3</v>
      </c>
      <c r="T246" s="61">
        <v>132433.33333333334</v>
      </c>
      <c r="U246" s="60">
        <v>4.166666666666667</v>
      </c>
      <c r="V246" s="62">
        <v>1160.33</v>
      </c>
      <c r="W246" s="60">
        <v>175.86666666666667</v>
      </c>
      <c r="X246" s="60">
        <v>113.63333333333333</v>
      </c>
      <c r="Y246" s="60">
        <v>116.7</v>
      </c>
      <c r="Z246" s="60">
        <v>6704.3</v>
      </c>
      <c r="AA246" s="62">
        <v>-3.27</v>
      </c>
      <c r="AB246" s="60">
        <v>1513.3</v>
      </c>
      <c r="AC246" s="60">
        <v>173.8</v>
      </c>
      <c r="AD246" s="60">
        <v>-16.5</v>
      </c>
      <c r="AE246" s="60">
        <v>10028.1</v>
      </c>
      <c r="AF246" s="62">
        <f t="shared" si="6"/>
        <v>1.7331299049670426</v>
      </c>
      <c r="AG246" s="62">
        <f t="shared" si="7"/>
        <v>-0.16453764920573188</v>
      </c>
    </row>
    <row r="247" spans="1:33" ht="12.75">
      <c r="A247" s="26" t="s">
        <v>235</v>
      </c>
      <c r="B247" s="26">
        <v>9193.1</v>
      </c>
      <c r="C247" s="26">
        <v>9234.3</v>
      </c>
      <c r="D247" s="26">
        <v>6348</v>
      </c>
      <c r="E247" s="26">
        <v>912.4</v>
      </c>
      <c r="F247" s="26">
        <v>1862.3</v>
      </c>
      <c r="G247" s="26">
        <v>3589.3</v>
      </c>
      <c r="H247" s="26">
        <v>1633.5</v>
      </c>
      <c r="I247" s="26">
        <v>1261</v>
      </c>
      <c r="J247" s="26">
        <v>274.4</v>
      </c>
      <c r="K247" s="26">
        <v>989.9</v>
      </c>
      <c r="L247" s="26">
        <v>549.8</v>
      </c>
      <c r="M247" s="26">
        <v>239</v>
      </c>
      <c r="N247" s="26">
        <v>156.4</v>
      </c>
      <c r="O247" s="26">
        <v>161.6</v>
      </c>
      <c r="P247" s="26">
        <v>374</v>
      </c>
      <c r="Q247" s="26">
        <v>1638</v>
      </c>
      <c r="R247" s="26">
        <v>1098.8</v>
      </c>
      <c r="S247" s="26">
        <v>1513.6</v>
      </c>
      <c r="T247" s="29">
        <v>132193.33333333334</v>
      </c>
      <c r="U247" s="26">
        <v>4.466666666666667</v>
      </c>
      <c r="V247" s="21">
        <v>1224.42</v>
      </c>
      <c r="W247" s="26">
        <v>177.26666666666665</v>
      </c>
      <c r="X247" s="26">
        <v>111.8</v>
      </c>
      <c r="Y247" s="26">
        <v>116.6</v>
      </c>
      <c r="Z247" s="26">
        <v>6694.8</v>
      </c>
      <c r="AA247" s="21">
        <v>-1.14</v>
      </c>
      <c r="AB247" s="26">
        <v>1498.8</v>
      </c>
      <c r="AC247" s="26">
        <v>144.4</v>
      </c>
      <c r="AD247" s="26">
        <v>-32.3</v>
      </c>
      <c r="AE247" s="26">
        <v>10049.9</v>
      </c>
      <c r="AF247" s="21">
        <f t="shared" si="6"/>
        <v>1.4368302172160918</v>
      </c>
      <c r="AG247" s="21">
        <f t="shared" si="7"/>
        <v>-0.3213962327983363</v>
      </c>
    </row>
    <row r="248" spans="1:33" ht="12.75">
      <c r="A248" s="26" t="s">
        <v>236</v>
      </c>
      <c r="B248" s="26">
        <v>9186.4</v>
      </c>
      <c r="C248" s="26">
        <v>9230.5</v>
      </c>
      <c r="D248" s="26">
        <v>6370.9</v>
      </c>
      <c r="E248" s="26">
        <v>922.6</v>
      </c>
      <c r="F248" s="26">
        <v>1868.3</v>
      </c>
      <c r="G248" s="26">
        <v>3597.5</v>
      </c>
      <c r="H248" s="26">
        <v>1615.7</v>
      </c>
      <c r="I248" s="26">
        <v>1241.7</v>
      </c>
      <c r="J248" s="26">
        <v>276.3</v>
      </c>
      <c r="K248" s="26">
        <v>966.4</v>
      </c>
      <c r="L248" s="26">
        <v>533.4</v>
      </c>
      <c r="M248" s="26">
        <v>224.5</v>
      </c>
      <c r="N248" s="26">
        <v>149.2</v>
      </c>
      <c r="O248" s="26">
        <v>160</v>
      </c>
      <c r="P248" s="26">
        <v>374.3</v>
      </c>
      <c r="Q248" s="26">
        <v>1633.3</v>
      </c>
      <c r="R248" s="26">
        <v>1048</v>
      </c>
      <c r="S248" s="26">
        <v>1467</v>
      </c>
      <c r="T248" s="29">
        <v>131943.33333333334</v>
      </c>
      <c r="U248" s="26">
        <v>4.833333333333333</v>
      </c>
      <c r="V248" s="21">
        <v>1040.94</v>
      </c>
      <c r="W248" s="26">
        <v>177.7</v>
      </c>
      <c r="X248" s="26">
        <v>110.53333333333335</v>
      </c>
      <c r="Y248" s="26">
        <v>117.2</v>
      </c>
      <c r="Z248" s="26">
        <v>6864</v>
      </c>
      <c r="AA248" s="21">
        <v>-0.09</v>
      </c>
      <c r="AB248" s="26">
        <v>1483.3</v>
      </c>
      <c r="AC248" s="26">
        <v>-51.7</v>
      </c>
      <c r="AD248" s="26">
        <v>-46.2</v>
      </c>
      <c r="AE248" s="26">
        <v>10097.7</v>
      </c>
      <c r="AF248" s="21">
        <f t="shared" si="6"/>
        <v>-0.5119977816730542</v>
      </c>
      <c r="AG248" s="21">
        <f t="shared" si="7"/>
        <v>-0.45752993255889957</v>
      </c>
    </row>
    <row r="249" spans="1:33" ht="12.75">
      <c r="A249" s="26" t="s">
        <v>237</v>
      </c>
      <c r="B249" s="26">
        <v>9248.8</v>
      </c>
      <c r="C249" s="26">
        <v>9324.9</v>
      </c>
      <c r="D249" s="26">
        <v>6464</v>
      </c>
      <c r="E249" s="26">
        <v>992</v>
      </c>
      <c r="F249" s="26">
        <v>1885</v>
      </c>
      <c r="G249" s="26">
        <v>3616.6</v>
      </c>
      <c r="H249" s="26">
        <v>1578.4</v>
      </c>
      <c r="I249" s="26">
        <v>1206.4</v>
      </c>
      <c r="J249" s="26">
        <v>252.7</v>
      </c>
      <c r="K249" s="26">
        <v>960.3</v>
      </c>
      <c r="L249" s="26">
        <v>531.8</v>
      </c>
      <c r="M249" s="26">
        <v>243.3</v>
      </c>
      <c r="N249" s="26">
        <v>144.7</v>
      </c>
      <c r="O249" s="26">
        <v>165.4</v>
      </c>
      <c r="P249" s="26">
        <v>371</v>
      </c>
      <c r="Q249" s="26">
        <v>1674.5</v>
      </c>
      <c r="R249" s="26">
        <v>1021.8</v>
      </c>
      <c r="S249" s="26">
        <v>1447.2</v>
      </c>
      <c r="T249" s="29">
        <v>131130.33333333334</v>
      </c>
      <c r="U249" s="26">
        <v>5.6</v>
      </c>
      <c r="V249" s="21">
        <v>1148.08</v>
      </c>
      <c r="W249" s="26">
        <v>177.4333333333333</v>
      </c>
      <c r="X249" s="26">
        <v>108.86666666666667</v>
      </c>
      <c r="Y249" s="26">
        <v>119.3</v>
      </c>
      <c r="Z249" s="26">
        <v>6729.1</v>
      </c>
      <c r="AA249" s="21">
        <v>-1.39</v>
      </c>
      <c r="AB249" s="26">
        <v>1458.7</v>
      </c>
      <c r="AC249" s="26">
        <v>21.3</v>
      </c>
      <c r="AD249" s="26">
        <v>-30.2</v>
      </c>
      <c r="AE249" s="26">
        <v>10152.9</v>
      </c>
      <c r="AF249" s="21">
        <f t="shared" si="6"/>
        <v>0.20979227609845466</v>
      </c>
      <c r="AG249" s="21">
        <f t="shared" si="7"/>
        <v>-0.29745195953865394</v>
      </c>
    </row>
    <row r="250" spans="1:31" ht="12.75">
      <c r="A250" s="26" t="s">
        <v>238</v>
      </c>
      <c r="B250" s="26">
        <v>9363.2</v>
      </c>
      <c r="C250" s="26">
        <v>9379.4</v>
      </c>
      <c r="D250" s="26">
        <v>6513.8</v>
      </c>
      <c r="E250" s="26">
        <v>975.9</v>
      </c>
      <c r="F250" s="26">
        <v>1921.4</v>
      </c>
      <c r="G250" s="26">
        <v>3642.2</v>
      </c>
      <c r="H250" s="26">
        <v>1576.4</v>
      </c>
      <c r="I250" s="26">
        <v>1188.4</v>
      </c>
      <c r="J250" s="26">
        <v>243.2</v>
      </c>
      <c r="K250" s="26">
        <v>953.7</v>
      </c>
      <c r="L250" s="26">
        <v>540.4</v>
      </c>
      <c r="M250" s="26">
        <v>262.1</v>
      </c>
      <c r="N250" s="26">
        <v>148.3</v>
      </c>
      <c r="O250" s="26">
        <v>151.5</v>
      </c>
      <c r="P250" s="26">
        <v>383.6</v>
      </c>
      <c r="Q250" s="26">
        <v>1697.3</v>
      </c>
      <c r="R250" s="26">
        <v>1030.6</v>
      </c>
      <c r="S250" s="26">
        <v>1477.1</v>
      </c>
      <c r="T250" s="29">
        <v>130759.33333333333</v>
      </c>
      <c r="U250" s="26">
        <v>5.633333333333333</v>
      </c>
      <c r="V250" s="21">
        <v>1147.39</v>
      </c>
      <c r="W250" s="26">
        <v>178</v>
      </c>
      <c r="X250" s="26">
        <v>109.26666666666665</v>
      </c>
      <c r="Y250" s="26">
        <v>121.8</v>
      </c>
      <c r="Z250" s="26">
        <v>6961</v>
      </c>
      <c r="AA250" s="21">
        <v>2.6</v>
      </c>
      <c r="AB250" s="26">
        <v>1451.5</v>
      </c>
      <c r="AC250" s="26">
        <v>-145.8</v>
      </c>
      <c r="AD250" s="26">
        <v>-55.8</v>
      </c>
      <c r="AE250" s="26">
        <v>10313.1</v>
      </c>
    </row>
    <row r="251" spans="1:31" ht="12.75">
      <c r="A251" s="26" t="s">
        <v>239</v>
      </c>
      <c r="B251" s="26">
        <v>9392.4</v>
      </c>
      <c r="C251" s="26">
        <v>9377.9</v>
      </c>
      <c r="D251" s="26">
        <v>6542.4</v>
      </c>
      <c r="E251" s="26">
        <v>980.7</v>
      </c>
      <c r="F251" s="26">
        <v>1920.9</v>
      </c>
      <c r="G251" s="26">
        <v>3666.2</v>
      </c>
      <c r="H251" s="26">
        <v>1572.6</v>
      </c>
      <c r="I251" s="26">
        <v>1181.1</v>
      </c>
      <c r="J251" s="26">
        <v>231.7</v>
      </c>
      <c r="K251" s="26">
        <v>961.4</v>
      </c>
      <c r="L251" s="26">
        <v>557</v>
      </c>
      <c r="M251" s="26">
        <v>271.6</v>
      </c>
      <c r="N251" s="26">
        <v>145.6</v>
      </c>
      <c r="O251" s="26">
        <v>143.4</v>
      </c>
      <c r="P251" s="26">
        <v>386.1</v>
      </c>
      <c r="Q251" s="26">
        <v>1703.3</v>
      </c>
      <c r="R251" s="26">
        <v>1065.5</v>
      </c>
      <c r="S251" s="26">
        <v>1552.9</v>
      </c>
      <c r="T251" s="29">
        <v>130706</v>
      </c>
      <c r="U251" s="26">
        <v>5.833333333333333</v>
      </c>
      <c r="V251" s="21">
        <v>989.81</v>
      </c>
      <c r="W251" s="26">
        <v>179.53333333333333</v>
      </c>
      <c r="X251" s="26">
        <v>110.43333333333334</v>
      </c>
      <c r="Y251" s="26">
        <v>122.3</v>
      </c>
      <c r="Z251" s="26">
        <v>7027.2</v>
      </c>
      <c r="AA251" s="21">
        <v>1.31</v>
      </c>
      <c r="AB251" s="26">
        <v>1452.7</v>
      </c>
      <c r="AC251" s="26">
        <v>-195.6</v>
      </c>
      <c r="AD251" s="26">
        <v>-45.1</v>
      </c>
      <c r="AE251" s="26">
        <v>10376.9</v>
      </c>
    </row>
    <row r="252" spans="1:31" ht="12.75">
      <c r="A252" s="26" t="s">
        <v>995</v>
      </c>
      <c r="B252" s="26">
        <v>9485.6</v>
      </c>
      <c r="C252" s="26">
        <v>9457.2</v>
      </c>
      <c r="D252" s="26">
        <v>6609.9</v>
      </c>
      <c r="E252" s="26">
        <v>1032.4</v>
      </c>
      <c r="F252" s="26">
        <v>1925.8</v>
      </c>
      <c r="G252" s="26">
        <v>3687</v>
      </c>
      <c r="H252" s="26">
        <v>1571.6</v>
      </c>
      <c r="I252" s="26">
        <v>1178.7</v>
      </c>
      <c r="J252" s="26">
        <v>218.2</v>
      </c>
      <c r="K252" s="26">
        <v>977.2</v>
      </c>
      <c r="L252" s="26">
        <v>575.2</v>
      </c>
      <c r="M252" s="26">
        <v>297.6</v>
      </c>
      <c r="N252" s="26">
        <v>147.9</v>
      </c>
      <c r="O252" s="26">
        <v>141.7</v>
      </c>
      <c r="P252" s="26">
        <v>387.1</v>
      </c>
      <c r="Q252" s="26">
        <v>1715.6</v>
      </c>
      <c r="R252" s="26">
        <v>1077.7</v>
      </c>
      <c r="S252" s="26">
        <v>1565.7</v>
      </c>
      <c r="T252" s="29">
        <v>130844</v>
      </c>
      <c r="U252" s="26">
        <v>5.766666666666667</v>
      </c>
      <c r="V252" s="21">
        <v>815.28</v>
      </c>
      <c r="W252" s="26">
        <v>180.5</v>
      </c>
      <c r="X252" s="26">
        <v>111.36666666666666</v>
      </c>
      <c r="Y252" s="26">
        <v>123.9</v>
      </c>
      <c r="Z252" s="26">
        <v>7081.6</v>
      </c>
      <c r="AA252" s="21">
        <v>0.58</v>
      </c>
      <c r="AB252" s="26">
        <v>1457.4</v>
      </c>
      <c r="AC252" s="26">
        <v>-200.7</v>
      </c>
      <c r="AD252" s="26">
        <v>-52.5</v>
      </c>
      <c r="AE252" s="26">
        <v>10506.2</v>
      </c>
    </row>
    <row r="253" spans="1:31" ht="12.75">
      <c r="A253" s="26" t="s">
        <v>996</v>
      </c>
      <c r="B253" s="26">
        <v>9519.5</v>
      </c>
      <c r="C253" s="26">
        <v>9485.3</v>
      </c>
      <c r="D253" s="26">
        <v>6634.1</v>
      </c>
      <c r="E253" s="26">
        <v>1009.7</v>
      </c>
      <c r="F253" s="26">
        <v>1949.7</v>
      </c>
      <c r="G253" s="26">
        <v>3704.3</v>
      </c>
      <c r="H253" s="26">
        <v>1589.2</v>
      </c>
      <c r="I253" s="26">
        <v>1186.1</v>
      </c>
      <c r="J253" s="26">
        <v>212.6</v>
      </c>
      <c r="K253" s="26">
        <v>992.8</v>
      </c>
      <c r="L253" s="26">
        <v>580</v>
      </c>
      <c r="M253" s="26">
        <v>303.1</v>
      </c>
      <c r="N253" s="26">
        <v>145.8</v>
      </c>
      <c r="O253" s="26">
        <v>151.6</v>
      </c>
      <c r="P253" s="26">
        <v>395.9</v>
      </c>
      <c r="Q253" s="26">
        <v>1736.3</v>
      </c>
      <c r="R253" s="26">
        <v>1065.5</v>
      </c>
      <c r="S253" s="26">
        <v>1593.1</v>
      </c>
      <c r="T253" s="29">
        <v>130795</v>
      </c>
      <c r="U253" s="26">
        <v>5.9</v>
      </c>
      <c r="V253" s="21">
        <v>879.82</v>
      </c>
      <c r="W253" s="26">
        <v>181.4</v>
      </c>
      <c r="X253" s="26">
        <v>110.5</v>
      </c>
      <c r="Y253" s="26">
        <v>124.2</v>
      </c>
      <c r="Z253" s="26">
        <v>7129.3</v>
      </c>
      <c r="AA253" s="21">
        <v>0.24</v>
      </c>
      <c r="AB253" s="26">
        <v>1463.6</v>
      </c>
      <c r="AC253" s="26" t="e">
        <v>#N/A</v>
      </c>
      <c r="AD253" s="26" t="e">
        <v>#N/A</v>
      </c>
      <c r="AE253" s="26">
        <v>10586.3</v>
      </c>
    </row>
    <row r="254" spans="1:3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9"/>
      <c r="U254" s="26"/>
      <c r="V254" s="21"/>
      <c r="W254" s="26"/>
      <c r="X254" s="26"/>
      <c r="Y254" s="26"/>
      <c r="Z254" s="26"/>
      <c r="AA254" s="21"/>
      <c r="AB254" s="26"/>
      <c r="AC254" s="26"/>
      <c r="AD254" s="26"/>
      <c r="AE254" s="26"/>
    </row>
    <row r="255" ht="12.75">
      <c r="A255" s="22" t="s">
        <v>997</v>
      </c>
    </row>
    <row r="256" ht="12.75">
      <c r="A256" s="22" t="s">
        <v>998</v>
      </c>
    </row>
    <row r="257" ht="12.75">
      <c r="A257" s="22" t="s">
        <v>999</v>
      </c>
    </row>
    <row r="258" spans="1:33" ht="12.75">
      <c r="A258" s="57"/>
      <c r="B258" s="57" t="s">
        <v>244</v>
      </c>
      <c r="C258" s="57" t="s">
        <v>984</v>
      </c>
      <c r="D258" s="57" t="s">
        <v>943</v>
      </c>
      <c r="E258" s="57" t="s">
        <v>945</v>
      </c>
      <c r="F258" s="57" t="s">
        <v>947</v>
      </c>
      <c r="G258" s="57" t="s">
        <v>949</v>
      </c>
      <c r="H258" s="57" t="s">
        <v>951</v>
      </c>
      <c r="I258" s="57" t="s">
        <v>953</v>
      </c>
      <c r="J258" s="57" t="s">
        <v>957</v>
      </c>
      <c r="K258" s="57" t="s">
        <v>955</v>
      </c>
      <c r="L258" s="57" t="s">
        <v>985</v>
      </c>
      <c r="M258" s="57" t="s">
        <v>986</v>
      </c>
      <c r="N258" s="57" t="s">
        <v>987</v>
      </c>
      <c r="O258" s="57" t="s">
        <v>988</v>
      </c>
      <c r="P258" s="57" t="s">
        <v>959</v>
      </c>
      <c r="Q258" s="57" t="s">
        <v>963</v>
      </c>
      <c r="R258" s="57" t="s">
        <v>965</v>
      </c>
      <c r="S258" s="57" t="s">
        <v>967</v>
      </c>
      <c r="T258" s="57" t="s">
        <v>969</v>
      </c>
      <c r="U258" s="57" t="s">
        <v>971</v>
      </c>
      <c r="V258" s="57" t="s">
        <v>973</v>
      </c>
      <c r="W258" s="57" t="s">
        <v>975</v>
      </c>
      <c r="X258" s="57" t="s">
        <v>977</v>
      </c>
      <c r="Y258" s="57" t="s">
        <v>979</v>
      </c>
      <c r="Z258" s="57" t="s">
        <v>981</v>
      </c>
      <c r="AA258" s="57" t="s">
        <v>989</v>
      </c>
      <c r="AB258" s="57" t="s">
        <v>961</v>
      </c>
      <c r="AC258" t="s">
        <v>990</v>
      </c>
      <c r="AD258" t="s">
        <v>991</v>
      </c>
      <c r="AE258" t="s">
        <v>992</v>
      </c>
      <c r="AF258" t="s">
        <v>993</v>
      </c>
      <c r="AG258" s="57" t="s">
        <v>994</v>
      </c>
    </row>
    <row r="259" spans="1:33" ht="12.75">
      <c r="A259" t="s">
        <v>1000</v>
      </c>
      <c r="B259" s="21">
        <f aca="true" t="shared" si="8" ref="B259:T259">((B45/B41)-1)*100</f>
        <v>13.410927901713542</v>
      </c>
      <c r="C259" s="21">
        <f>((C45/C41)-1)*100</f>
        <v>6.948203159418465</v>
      </c>
      <c r="D259" s="21">
        <f t="shared" si="8"/>
        <v>5.426952262030538</v>
      </c>
      <c r="E259" s="21">
        <f>((E45/E41)-1)*100</f>
        <v>14.324324324324312</v>
      </c>
      <c r="F259" s="21">
        <f>((F45/F41)-1)*100</f>
        <v>1.9538968166849635</v>
      </c>
      <c r="G259" s="21">
        <f>((G45/G41)-1)*100</f>
        <v>7.078189300411508</v>
      </c>
      <c r="H259" s="21">
        <f t="shared" si="8"/>
        <v>22.316234796404032</v>
      </c>
      <c r="I259" s="21">
        <f t="shared" si="8"/>
        <v>21.96589769307924</v>
      </c>
      <c r="J259" s="21">
        <f t="shared" si="8"/>
        <v>19.40063091482651</v>
      </c>
      <c r="K259" s="21">
        <f t="shared" si="8"/>
        <v>23.33333333333334</v>
      </c>
      <c r="L259" s="21" t="e">
        <f t="shared" si="8"/>
        <v>#N/A</v>
      </c>
      <c r="M259" s="21" t="e">
        <f t="shared" si="8"/>
        <v>#N/A</v>
      </c>
      <c r="N259" s="21" t="e">
        <f t="shared" si="8"/>
        <v>#N/A</v>
      </c>
      <c r="O259" s="21" t="e">
        <f t="shared" si="8"/>
        <v>#N/A</v>
      </c>
      <c r="P259" s="21">
        <f t="shared" si="8"/>
        <v>22.958693563880892</v>
      </c>
      <c r="Q259" s="21">
        <f t="shared" si="8"/>
        <v>4.195042222827561</v>
      </c>
      <c r="R259" s="21">
        <f t="shared" si="8"/>
        <v>10.079051383399218</v>
      </c>
      <c r="S259" s="21">
        <f t="shared" si="8"/>
        <v>33.911368015414254</v>
      </c>
      <c r="T259" s="21">
        <f t="shared" si="8"/>
        <v>8.10812898839599</v>
      </c>
      <c r="U259" s="21">
        <f>U45-U41</f>
        <v>-2.7333333333333325</v>
      </c>
      <c r="V259" s="21">
        <f>((V45/V41)-1)*100</f>
        <v>21.778042959427204</v>
      </c>
      <c r="W259" s="21">
        <f>((W45/W41)-1)*100</f>
        <v>4.366197183098586</v>
      </c>
      <c r="X259" s="21">
        <f>((X45/X41)-1)*100</f>
        <v>25.338491295938105</v>
      </c>
      <c r="Y259" s="21">
        <f>((Y45/Y41)-1)*100</f>
        <v>7.106598984771595</v>
      </c>
      <c r="Z259" s="21">
        <f>((Z45/Z41)-1)*100</f>
        <v>9.373587634457214</v>
      </c>
      <c r="AA259" s="21">
        <f>AVERAGE(AA41:AA45)</f>
        <v>3.6599999999999993</v>
      </c>
      <c r="AB259" s="21">
        <f>((AB45/AB41)-1)*100</f>
        <v>5.808992451591721</v>
      </c>
      <c r="AC259" s="21">
        <f>AC45-AC41</f>
        <v>20.3</v>
      </c>
      <c r="AD259" s="21">
        <f>AD45-AD41</f>
        <v>0.3999999999999999</v>
      </c>
      <c r="AE259" s="21">
        <f>((AE45/AE41)-1)*100</f>
        <v>18.18524096385541</v>
      </c>
      <c r="AF259" s="21">
        <f>AF45-AF41</f>
        <v>6.826213743153563</v>
      </c>
      <c r="AG259" s="21">
        <f>AG45-AG41</f>
        <v>0.05211591827648271</v>
      </c>
    </row>
    <row r="260" spans="1:33" ht="12.75">
      <c r="A260" t="s">
        <v>1001</v>
      </c>
      <c r="B260" s="21">
        <f aca="true" t="shared" si="9" ref="B260:T260">((B63/B59)-1)*100</f>
        <v>7.727975270479126</v>
      </c>
      <c r="C260" s="21">
        <f>((C63/C59)-1)*100</f>
        <v>5.845903804154595</v>
      </c>
      <c r="D260" s="21">
        <f t="shared" si="9"/>
        <v>7.677701642863033</v>
      </c>
      <c r="E260" s="21">
        <f>((E63/E59)-1)*100</f>
        <v>23.401688781664642</v>
      </c>
      <c r="F260" s="21">
        <f>((F63/F59)-1)*100</f>
        <v>5.563120015561185</v>
      </c>
      <c r="G260" s="21">
        <f>((G63/G59)-1)*100</f>
        <v>4.852110335659687</v>
      </c>
      <c r="H260" s="21">
        <f t="shared" si="9"/>
        <v>15.405405405405403</v>
      </c>
      <c r="I260" s="21">
        <f t="shared" si="9"/>
        <v>10.867802108678015</v>
      </c>
      <c r="J260" s="21">
        <f t="shared" si="9"/>
        <v>4.965357967667461</v>
      </c>
      <c r="K260" s="21">
        <f t="shared" si="9"/>
        <v>14.901256732495515</v>
      </c>
      <c r="L260" s="21" t="e">
        <f t="shared" si="9"/>
        <v>#N/A</v>
      </c>
      <c r="M260" s="21" t="e">
        <f t="shared" si="9"/>
        <v>#N/A</v>
      </c>
      <c r="N260" s="21" t="e">
        <f t="shared" si="9"/>
        <v>#N/A</v>
      </c>
      <c r="O260" s="21" t="e">
        <f t="shared" si="9"/>
        <v>#N/A</v>
      </c>
      <c r="P260" s="21">
        <f t="shared" si="9"/>
        <v>22.940655447298507</v>
      </c>
      <c r="Q260" s="21">
        <f t="shared" si="9"/>
        <v>-4.322719023263499</v>
      </c>
      <c r="R260" s="21">
        <f t="shared" si="9"/>
        <v>2.4350649350649345</v>
      </c>
      <c r="S260" s="21">
        <f t="shared" si="9"/>
        <v>6.2745098039215685</v>
      </c>
      <c r="T260" s="21">
        <f t="shared" si="9"/>
        <v>3.08081427850726</v>
      </c>
      <c r="U260" s="21">
        <f>U63-U59</f>
        <v>-1.3999999999999995</v>
      </c>
      <c r="V260" s="21">
        <f>((V63/V59)-1)*100</f>
        <v>40.465593974666206</v>
      </c>
      <c r="W260" s="21">
        <f>((W63/W59)-1)*100</f>
        <v>-0.4956629491945419</v>
      </c>
      <c r="X260" s="21">
        <f>((X63/X59)-1)*100</f>
        <v>13.47826086956523</v>
      </c>
      <c r="Y260" s="21">
        <f>((Y63/Y59)-1)*100</f>
        <v>4.878048780487787</v>
      </c>
      <c r="Z260" s="21">
        <f>((Z63/Z59)-1)*100</f>
        <v>7.184275924391881</v>
      </c>
      <c r="AA260" s="21">
        <f>AVERAGE(AA59:AA63)</f>
        <v>1.216</v>
      </c>
      <c r="AB260" s="21">
        <f>((AB63/AB59)-1)*100</f>
        <v>1.080931263858087</v>
      </c>
      <c r="AC260" s="21">
        <f>AC63-AC59</f>
        <v>8.7</v>
      </c>
      <c r="AD260" s="21">
        <f>AD63-AD59</f>
        <v>0</v>
      </c>
      <c r="AE260" s="21">
        <f>((AE63/AE59)-1)*100</f>
        <v>9.211574196973714</v>
      </c>
      <c r="AF260" s="21">
        <f>AF63-AF59</f>
        <v>2.1595117851092547</v>
      </c>
      <c r="AG260" s="21">
        <f>AG63-AG59</f>
        <v>-0.07165055282040811</v>
      </c>
    </row>
    <row r="261" spans="1:33" ht="12.75">
      <c r="A261" t="s">
        <v>1002</v>
      </c>
      <c r="B261" s="21">
        <f aca="true" t="shared" si="10" ref="B261:T261">((B79/B75)-1)*100</f>
        <v>9.517772456214502</v>
      </c>
      <c r="C261" s="21">
        <f>((C79/C75)-1)*100</f>
        <v>7.300454250486688</v>
      </c>
      <c r="D261" s="21">
        <f t="shared" si="10"/>
        <v>6.321963936563102</v>
      </c>
      <c r="E261" s="21">
        <f>((E79/E75)-1)*100</f>
        <v>16.009019165727167</v>
      </c>
      <c r="F261" s="21">
        <f>((F79/F75)-1)*100</f>
        <v>4.893765238592818</v>
      </c>
      <c r="G261" s="21">
        <f>((G79/G75)-1)*100</f>
        <v>4.9965205288796</v>
      </c>
      <c r="H261" s="21">
        <f t="shared" si="10"/>
        <v>18.062827225130906</v>
      </c>
      <c r="I261" s="21">
        <f t="shared" si="10"/>
        <v>8.625954198473295</v>
      </c>
      <c r="J261" s="21">
        <f t="shared" si="10"/>
        <v>1.9832985386221358</v>
      </c>
      <c r="K261" s="21">
        <f t="shared" si="10"/>
        <v>13.217391304347824</v>
      </c>
      <c r="L261" s="21" t="e">
        <f t="shared" si="10"/>
        <v>#N/A</v>
      </c>
      <c r="M261" s="21" t="e">
        <f t="shared" si="10"/>
        <v>#N/A</v>
      </c>
      <c r="N261" s="21" t="e">
        <f t="shared" si="10"/>
        <v>#N/A</v>
      </c>
      <c r="O261" s="21" t="e">
        <f t="shared" si="10"/>
        <v>#N/A</v>
      </c>
      <c r="P261" s="21">
        <f t="shared" si="10"/>
        <v>37.09386281588449</v>
      </c>
      <c r="Q261" s="21">
        <f t="shared" si="10"/>
        <v>6.224000000000007</v>
      </c>
      <c r="R261" s="21">
        <f t="shared" si="10"/>
        <v>-1.534170153417025</v>
      </c>
      <c r="S261" s="21">
        <f t="shared" si="10"/>
        <v>11.917098445595853</v>
      </c>
      <c r="T261" s="21">
        <f t="shared" si="10"/>
        <v>5.092598669099213</v>
      </c>
      <c r="U261" s="21">
        <f>U79-U75</f>
        <v>-2.2666666666666675</v>
      </c>
      <c r="V261" s="21">
        <f>((V79/V75)-1)*100</f>
        <v>29.244031830238715</v>
      </c>
      <c r="W261" s="21">
        <f>((W79/W75)-1)*100</f>
        <v>0.46136101499423265</v>
      </c>
      <c r="X261" s="21">
        <f>((X79/X75)-1)*100</f>
        <v>20.375335120643467</v>
      </c>
      <c r="Y261" s="21">
        <f>((Y79/Y75)-1)*100</f>
        <v>5.112474437627812</v>
      </c>
      <c r="Z261" s="21">
        <f>((Z79/Z75)-1)*100</f>
        <v>6.225148295417515</v>
      </c>
      <c r="AA261" s="21">
        <f>AVERAGE(AA75:AA79)</f>
        <v>1.782</v>
      </c>
      <c r="AB261" s="21">
        <f>((AB79/AB75)-1)*100</f>
        <v>3.21652719665273</v>
      </c>
      <c r="AC261" s="21">
        <f>AC79-AC75</f>
        <v>13.3</v>
      </c>
      <c r="AD261" s="21">
        <f>AD79-AD75</f>
        <v>1.1</v>
      </c>
      <c r="AE261" s="21">
        <f>((AE79/AE75)-1)*100</f>
        <v>10.96099368054042</v>
      </c>
      <c r="AF261" s="21">
        <f>AF79-AF75</f>
        <v>2.792757947597289</v>
      </c>
      <c r="AG261" s="21">
        <f>AG79-AG75</f>
        <v>0.16221036095571273</v>
      </c>
    </row>
    <row r="262" spans="1:33" ht="12.75">
      <c r="A262" t="s">
        <v>1003</v>
      </c>
      <c r="B262" s="21">
        <f aca="true" t="shared" si="11" ref="B262:T262">((B90/B86)-1)*100</f>
        <v>7.5005282062116985</v>
      </c>
      <c r="C262" s="21">
        <f>((C90/C86)-1)*100</f>
        <v>5.416022399598819</v>
      </c>
      <c r="D262" s="21">
        <f t="shared" si="11"/>
        <v>5.142781597038604</v>
      </c>
      <c r="E262" s="21">
        <f>((E90/E86)-1)*100</f>
        <v>12.317327766179531</v>
      </c>
      <c r="F262" s="21">
        <f>((F90/F86)-1)*100</f>
        <v>3.4538673585211566</v>
      </c>
      <c r="G262" s="21">
        <f>((G90/G86)-1)*100</f>
        <v>5.013617231988121</v>
      </c>
      <c r="H262" s="21">
        <f t="shared" si="11"/>
        <v>9.607319862752561</v>
      </c>
      <c r="I262" s="21">
        <f t="shared" si="11"/>
        <v>8.743169398907092</v>
      </c>
      <c r="J262" s="21">
        <f t="shared" si="11"/>
        <v>-0.36730945821855654</v>
      </c>
      <c r="K262" s="21">
        <f t="shared" si="11"/>
        <v>15.275590551181107</v>
      </c>
      <c r="L262" s="21">
        <f t="shared" si="11"/>
        <v>25</v>
      </c>
      <c r="M262" s="21" t="e">
        <f t="shared" si="11"/>
        <v>#N/A</v>
      </c>
      <c r="N262" s="21">
        <f t="shared" si="11"/>
        <v>12.832929782082324</v>
      </c>
      <c r="O262" s="21">
        <f t="shared" si="11"/>
        <v>26.74418604651163</v>
      </c>
      <c r="P262" s="21">
        <f t="shared" si="11"/>
        <v>11.295180722891573</v>
      </c>
      <c r="Q262" s="21">
        <f t="shared" si="11"/>
        <v>6.3198118753674315</v>
      </c>
      <c r="R262" s="21">
        <f t="shared" si="11"/>
        <v>0.22246941045604984</v>
      </c>
      <c r="S262" s="21">
        <f t="shared" si="11"/>
        <v>13.894324853228968</v>
      </c>
      <c r="T262" s="21">
        <f t="shared" si="11"/>
        <v>2.7489652421084143</v>
      </c>
      <c r="U262" s="21">
        <f>U90-U86</f>
        <v>-1.166666666666667</v>
      </c>
      <c r="V262" s="21">
        <f>((V90/V86)-1)*100</f>
        <v>6.901321856747611</v>
      </c>
      <c r="W262" s="21">
        <f>((W90/W86)-1)*100</f>
        <v>1.0067114093959662</v>
      </c>
      <c r="X262" s="21">
        <f>((X90/X86)-1)*100</f>
        <v>12.720848056537104</v>
      </c>
      <c r="Y262" s="21">
        <f>((Y90/Y86)-1)*100</f>
        <v>7.101727447216888</v>
      </c>
      <c r="Z262" s="21">
        <f>((Z90/Z86)-1)*100</f>
        <v>5.789598952754971</v>
      </c>
      <c r="AA262" s="21">
        <f>AVERAGE(AA86:AA90)</f>
        <v>2.014</v>
      </c>
      <c r="AB262" s="21">
        <f>((AB90/AB86)-1)*100</f>
        <v>4.513122393917102</v>
      </c>
      <c r="AC262" s="21">
        <f>AC90-AC86</f>
        <v>-0.10000000000000009</v>
      </c>
      <c r="AD262" s="21">
        <f>AD90-AD86</f>
        <v>0.9000000000000004</v>
      </c>
      <c r="AE262" s="21">
        <f>((AE90/AE86)-1)*100</f>
        <v>9.056532425789365</v>
      </c>
      <c r="AF262" s="21">
        <f>AF90-AF86</f>
        <v>-0.05502024587707094</v>
      </c>
      <c r="AG262" s="21">
        <f>AG90-AG86</f>
        <v>0.09322793047302802</v>
      </c>
    </row>
    <row r="263" spans="1:33" ht="12.75">
      <c r="A263" t="s">
        <v>1004</v>
      </c>
      <c r="B263" s="21">
        <f aca="true" t="shared" si="12" ref="B263:T263">((B129/B125)-1)*100</f>
        <v>4.410486471330444</v>
      </c>
      <c r="C263" s="21">
        <f>((C129/C125)-1)*100</f>
        <v>4.033468616222824</v>
      </c>
      <c r="D263" s="21">
        <f t="shared" si="12"/>
        <v>5.372274076304362</v>
      </c>
      <c r="E263" s="21">
        <f>((E129/E125)-1)*100</f>
        <v>21.942857142857154</v>
      </c>
      <c r="F263" s="21">
        <f>((F129/F125)-1)*100</f>
        <v>1.575532900834098</v>
      </c>
      <c r="G263" s="21">
        <f>((G129/G125)-1)*100</f>
        <v>4.38786565547129</v>
      </c>
      <c r="H263" s="21">
        <f t="shared" si="12"/>
        <v>11.291048133153403</v>
      </c>
      <c r="I263" s="21">
        <f t="shared" si="12"/>
        <v>4.793267471642881</v>
      </c>
      <c r="J263" s="21">
        <f t="shared" si="12"/>
        <v>-1.1815920398009938</v>
      </c>
      <c r="K263" s="21">
        <f t="shared" si="12"/>
        <v>8.533916849015322</v>
      </c>
      <c r="L263" s="21">
        <f t="shared" si="12"/>
        <v>12.5</v>
      </c>
      <c r="M263" s="21" t="e">
        <f t="shared" si="12"/>
        <v>#DIV/0!</v>
      </c>
      <c r="N263" s="21">
        <f t="shared" si="12"/>
        <v>-4.34782608695653</v>
      </c>
      <c r="O263" s="21">
        <f t="shared" si="12"/>
        <v>31.497797356828205</v>
      </c>
      <c r="P263" s="21">
        <f t="shared" si="12"/>
        <v>26.367614879649892</v>
      </c>
      <c r="Q263" s="21">
        <f t="shared" si="12"/>
        <v>-2.204538122378752</v>
      </c>
      <c r="R263" s="21">
        <f t="shared" si="12"/>
        <v>-6.847624922887108</v>
      </c>
      <c r="S263" s="21">
        <f t="shared" si="12"/>
        <v>1.236203090507737</v>
      </c>
      <c r="T263" s="21">
        <f t="shared" si="12"/>
        <v>1.8374665291563064</v>
      </c>
      <c r="U263" s="21">
        <f>U129-U125</f>
        <v>0.10000000000000053</v>
      </c>
      <c r="V263" s="21">
        <f>((V129/V125)-1)*100</f>
        <v>10.786760716223554</v>
      </c>
      <c r="W263" s="21">
        <f>((W129/W125)-1)*100</f>
        <v>3.535353535353525</v>
      </c>
      <c r="X263" s="21">
        <f>((X129/X125)-1)*100</f>
        <v>5.464868701206527</v>
      </c>
      <c r="Y263" s="21">
        <f>((Y129/Y125)-1)*100</f>
        <v>3.3189033189033212</v>
      </c>
      <c r="Z263" s="21">
        <f>((Z129/Z125)-1)*100</f>
        <v>4.949262514617669</v>
      </c>
      <c r="AA263" s="21">
        <f>AVERAGE(AA125:AA129)</f>
        <v>-0.364</v>
      </c>
      <c r="AB263" s="21">
        <f>((AB129/AB125)-1)*100</f>
        <v>3.7658873372038215</v>
      </c>
      <c r="AC263" s="21">
        <f>AC129-AC125</f>
        <v>-6.200000000000003</v>
      </c>
      <c r="AD263" s="21">
        <f>AD129-AD125</f>
        <v>3.0999999999999996</v>
      </c>
      <c r="AE263" s="21">
        <f>((AE129/AE125)-1)*100</f>
        <v>9.381521532915936</v>
      </c>
      <c r="AF263" s="21">
        <f>AF129-AF125</f>
        <v>-0.3554365776278581</v>
      </c>
      <c r="AG263" s="21">
        <f>AG129-AG125</f>
        <v>0.22490658548456666</v>
      </c>
    </row>
    <row r="264" spans="1:33" ht="12.75">
      <c r="A264" t="s">
        <v>1005</v>
      </c>
      <c r="B264" s="21">
        <f aca="true" t="shared" si="13" ref="B264:T264">((B146/B142)-1)*100</f>
        <v>6.386533665835414</v>
      </c>
      <c r="C264" s="21">
        <f>((C146/C142)-1)*100</f>
        <v>4.787037265395733</v>
      </c>
      <c r="D264" s="21">
        <f t="shared" si="13"/>
        <v>6.640742977952274</v>
      </c>
      <c r="E264" s="21">
        <f>((E146/E142)-1)*100</f>
        <v>17.866786678667857</v>
      </c>
      <c r="F264" s="21">
        <f>((F146/F142)-1)*100</f>
        <v>5.3512803676953435</v>
      </c>
      <c r="G264" s="21">
        <f>((G146/G142)-1)*100</f>
        <v>4.726842416672161</v>
      </c>
      <c r="H264" s="21">
        <f t="shared" si="13"/>
        <v>7.1753515301902215</v>
      </c>
      <c r="I264" s="21">
        <f t="shared" si="13"/>
        <v>0.9916330957545627</v>
      </c>
      <c r="J264" s="21">
        <f t="shared" si="13"/>
        <v>-0.4374999999999907</v>
      </c>
      <c r="K264" s="21">
        <f t="shared" si="13"/>
        <v>1.7897091722594904</v>
      </c>
      <c r="L264" s="21">
        <f t="shared" si="13"/>
        <v>-1.6042780748663166</v>
      </c>
      <c r="M264" s="21">
        <f t="shared" si="13"/>
        <v>0</v>
      </c>
      <c r="N264" s="21">
        <f t="shared" si="13"/>
        <v>-2.26757369614512</v>
      </c>
      <c r="O264" s="21">
        <f t="shared" si="13"/>
        <v>9.197324414715723</v>
      </c>
      <c r="P264" s="21">
        <f t="shared" si="13"/>
        <v>25.72130141190916</v>
      </c>
      <c r="Q264" s="21">
        <f t="shared" si="13"/>
        <v>1.2436224489795977</v>
      </c>
      <c r="R264" s="21">
        <f t="shared" si="13"/>
        <v>2.454780361757103</v>
      </c>
      <c r="S264" s="21">
        <f t="shared" si="13"/>
        <v>11.519198664440733</v>
      </c>
      <c r="T264" s="21">
        <f t="shared" si="13"/>
        <v>2.364245829461664</v>
      </c>
      <c r="U264" s="21">
        <f>U146-U142</f>
        <v>-0.5333333333333314</v>
      </c>
      <c r="V264" s="21">
        <f>((V146/V142)-1)*100</f>
        <v>23.2845489443378</v>
      </c>
      <c r="W264" s="21">
        <f>((W146/W142)-1)*100</f>
        <v>6.3411540900443875</v>
      </c>
      <c r="X264" s="21">
        <f>((X146/X142)-1)*100</f>
        <v>5.927835051546393</v>
      </c>
      <c r="Y264" s="21">
        <f>((Y146/Y142)-1)*100</f>
        <v>4.73684210526315</v>
      </c>
      <c r="Z264" s="21">
        <f>((Z146/Z142)-1)*100</f>
        <v>6.199004975124378</v>
      </c>
      <c r="AA264" s="21">
        <f>AVERAGE(AA142:AA146)</f>
        <v>-0.41800000000000026</v>
      </c>
      <c r="AB264" s="21">
        <f>((AB146/AB142)-1)*100</f>
        <v>0.17524939336750478</v>
      </c>
      <c r="AC264" s="21">
        <f>AC146-AC142</f>
        <v>-6.799999999999997</v>
      </c>
      <c r="AD264" s="21">
        <f>AD146-AD142</f>
        <v>5.1</v>
      </c>
      <c r="AE264" s="21">
        <f>((AE146/AE142)-1)*100</f>
        <v>12.959418070444094</v>
      </c>
      <c r="AF264" s="21">
        <f>AF146-AF142</f>
        <v>-0.04005386131679778</v>
      </c>
      <c r="AG264" s="21">
        <f>AG146-AG142</f>
        <v>0.28442653277115626</v>
      </c>
    </row>
    <row r="265" spans="1:33" ht="12.75">
      <c r="A265" t="s">
        <v>1006</v>
      </c>
      <c r="B265" s="21">
        <f aca="true" t="shared" si="14" ref="B265:T265">((B177/B173)-1)*100</f>
        <v>7.551468793229721</v>
      </c>
      <c r="C265" s="21">
        <f>((C177/C173)-1)*100</f>
        <v>5.600208454430655</v>
      </c>
      <c r="D265" s="21">
        <f t="shared" si="14"/>
        <v>6.385151369533881</v>
      </c>
      <c r="E265" s="21">
        <f>((E177/E173)-1)*100</f>
        <v>18.75211936249577</v>
      </c>
      <c r="F265" s="21">
        <f>((F177/F173)-1)*100</f>
        <v>4.045454545454552</v>
      </c>
      <c r="G265" s="21">
        <f>((G177/G173)-1)*100</f>
        <v>5.265318690341769</v>
      </c>
      <c r="H265" s="21">
        <f t="shared" si="14"/>
        <v>18.707102952913026</v>
      </c>
      <c r="I265" s="21">
        <f t="shared" si="14"/>
        <v>11.018253793710153</v>
      </c>
      <c r="J265" s="21">
        <f t="shared" si="14"/>
        <v>-3.374777975133214</v>
      </c>
      <c r="K265" s="21">
        <f t="shared" si="14"/>
        <v>20.70343725019985</v>
      </c>
      <c r="L265" s="21">
        <f t="shared" si="14"/>
        <v>32.304900181488215</v>
      </c>
      <c r="M265" s="21">
        <f t="shared" si="14"/>
        <v>81.81818181818181</v>
      </c>
      <c r="N265" s="21">
        <f t="shared" si="14"/>
        <v>2.1615472127417323</v>
      </c>
      <c r="O265" s="21">
        <f t="shared" si="14"/>
        <v>32.23388305847077</v>
      </c>
      <c r="P265" s="21">
        <f t="shared" si="14"/>
        <v>46.255242660275606</v>
      </c>
      <c r="Q265" s="21">
        <f t="shared" si="14"/>
        <v>1.3909774436090094</v>
      </c>
      <c r="R265" s="21">
        <f t="shared" si="14"/>
        <v>5.579831932773116</v>
      </c>
      <c r="S265" s="21">
        <f t="shared" si="14"/>
        <v>24.55439459127229</v>
      </c>
      <c r="T265" s="21">
        <f t="shared" si="14"/>
        <v>3.432402268226409</v>
      </c>
      <c r="U265" s="21">
        <f>U177-U173</f>
        <v>-2.133333333333333</v>
      </c>
      <c r="V265" s="21">
        <f>((V177/V173)-1)*100</f>
        <v>17.271046643913547</v>
      </c>
      <c r="W265" s="21">
        <f>((W177/W173)-1)*100</f>
        <v>3.233492171545249</v>
      </c>
      <c r="X265" s="21">
        <f>((X177/X173)-1)*100</f>
        <v>9.719101123595486</v>
      </c>
      <c r="Y265" s="21">
        <f>((Y177/Y173)-1)*100</f>
        <v>4.801920768307322</v>
      </c>
      <c r="Z265" s="21">
        <f>((Z177/Z173)-1)*100</f>
        <v>5.354140395123985</v>
      </c>
      <c r="AA265" s="21">
        <f>AVERAGE(AA173:AA177)</f>
        <v>0.354</v>
      </c>
      <c r="AB265" s="21">
        <f>((AB177/AB173)-1)*100</f>
        <v>-1.076957594794703</v>
      </c>
      <c r="AC265" s="21">
        <f>AC177-AC173</f>
        <v>12.299999999999983</v>
      </c>
      <c r="AD265" s="21">
        <f>AD177-AD173</f>
        <v>18.2</v>
      </c>
      <c r="AE265" s="21">
        <f>((AE177/AE173)-1)*100</f>
        <v>11.255881288454583</v>
      </c>
      <c r="AF265" s="21">
        <f>AF177-AF173</f>
        <v>0.8741439395776816</v>
      </c>
      <c r="AG265" s="21">
        <f>AG177-AG173</f>
        <v>0.5049805760399391</v>
      </c>
    </row>
    <row r="266" spans="1:33" ht="12.75">
      <c r="A266" t="s">
        <v>1007</v>
      </c>
      <c r="B266" s="21">
        <f aca="true" t="shared" si="15" ref="B266:T266">((B210/B206)-1)*100</f>
        <v>2.290617365865444</v>
      </c>
      <c r="C266" s="21">
        <f>((C210/C206)-1)*100</f>
        <v>2.0503570086433553</v>
      </c>
      <c r="D266" s="21">
        <f t="shared" si="15"/>
        <v>2.418028169014086</v>
      </c>
      <c r="E266" s="21">
        <f>((E210/E206)-1)*100</f>
        <v>3.557224922669011</v>
      </c>
      <c r="F266" s="21">
        <f>((F210/F206)-1)*100</f>
        <v>1.6410331886084206</v>
      </c>
      <c r="G266" s="21">
        <f>((G210/G206)-1)*100</f>
        <v>2.6353818071189528</v>
      </c>
      <c r="H266" s="21">
        <f t="shared" si="15"/>
        <v>1.7164806145720801</v>
      </c>
      <c r="I266" s="21">
        <f t="shared" si="15"/>
        <v>-2.0447906523855974</v>
      </c>
      <c r="J266" s="21">
        <f t="shared" si="15"/>
        <v>-11.605937921727405</v>
      </c>
      <c r="K266" s="21">
        <f t="shared" si="15"/>
        <v>2.358490566037741</v>
      </c>
      <c r="L266" s="21">
        <f t="shared" si="15"/>
        <v>11.885546588407925</v>
      </c>
      <c r="M266" s="21">
        <f t="shared" si="15"/>
        <v>27.338129496402864</v>
      </c>
      <c r="N266" s="21">
        <f t="shared" si="15"/>
        <v>-3.1809145129224503</v>
      </c>
      <c r="O266" s="21">
        <f t="shared" si="15"/>
        <v>-6.4189189189189255</v>
      </c>
      <c r="P266" s="21">
        <f t="shared" si="15"/>
        <v>14.112715416860745</v>
      </c>
      <c r="Q266" s="21">
        <f t="shared" si="15"/>
        <v>0.20644977575281498</v>
      </c>
      <c r="R266" s="21">
        <f t="shared" si="15"/>
        <v>10.162532078699748</v>
      </c>
      <c r="S266" s="21">
        <f t="shared" si="15"/>
        <v>7.947569271611088</v>
      </c>
      <c r="T266" s="21">
        <f t="shared" si="15"/>
        <v>-0.4020406094800588</v>
      </c>
      <c r="U266" s="21">
        <f>U210-U206</f>
        <v>0.7666666666666675</v>
      </c>
      <c r="V266" s="21">
        <f>((V210/V206)-1)*100</f>
        <v>7.587548638132291</v>
      </c>
      <c r="W266" s="21">
        <f>((W210/W206)-1)*100</f>
        <v>2.893890675241151</v>
      </c>
      <c r="X266" s="21">
        <f>((X210/X206)-1)*100</f>
        <v>1.855123674911674</v>
      </c>
      <c r="Y266" s="21">
        <f>((Y210/Y206)-1)*100</f>
        <v>4.092339979013637</v>
      </c>
      <c r="Z266" s="21">
        <f>((Z210/Z206)-1)*100</f>
        <v>2.7862786278627816</v>
      </c>
      <c r="AA266" s="21">
        <f>AVERAGE(AA206:AA210)</f>
        <v>0.16000000000000006</v>
      </c>
      <c r="AB266" s="21">
        <f>((AB210/AB206)-1)*100</f>
        <v>0.2581120943952797</v>
      </c>
      <c r="AC266" s="21">
        <f>AC210-AC206</f>
        <v>-128.20000000000002</v>
      </c>
      <c r="AD266" s="21">
        <f>AD210-AD206</f>
        <v>10.5</v>
      </c>
      <c r="AE266" s="21">
        <f>((AE210/AE206)-1)*100</f>
        <v>5.050710972937167</v>
      </c>
      <c r="AF266" s="21">
        <f>AF210-AF206</f>
        <v>-1.9424576578744999</v>
      </c>
      <c r="AG266" s="21">
        <f>AG210-AG206</f>
        <v>0.18254594268352087</v>
      </c>
    </row>
    <row r="267" spans="1:33" ht="12.75">
      <c r="A267" s="67" t="s">
        <v>1008</v>
      </c>
      <c r="B267" s="68">
        <f aca="true" t="shared" si="16" ref="B267:T267">((B253/B249)-1)*100</f>
        <v>2.926866188046029</v>
      </c>
      <c r="C267" s="68">
        <f t="shared" si="16"/>
        <v>1.720125684993934</v>
      </c>
      <c r="D267" s="68">
        <f t="shared" si="16"/>
        <v>2.6314975247524908</v>
      </c>
      <c r="E267" s="68">
        <f t="shared" si="16"/>
        <v>1.7842741935483852</v>
      </c>
      <c r="F267" s="68">
        <f t="shared" si="16"/>
        <v>3.4323607427055647</v>
      </c>
      <c r="G267" s="68">
        <f t="shared" si="16"/>
        <v>2.424929491787875</v>
      </c>
      <c r="H267" s="68">
        <f t="shared" si="16"/>
        <v>0.684237202230098</v>
      </c>
      <c r="I267" s="68">
        <f t="shared" si="16"/>
        <v>-1.682692307692324</v>
      </c>
      <c r="J267" s="68">
        <f t="shared" si="16"/>
        <v>-15.86861891571033</v>
      </c>
      <c r="K267" s="68">
        <f t="shared" si="16"/>
        <v>3.3843590544621494</v>
      </c>
      <c r="L267" s="68">
        <f t="shared" si="16"/>
        <v>9.063557728469362</v>
      </c>
      <c r="M267" s="68">
        <f t="shared" si="16"/>
        <v>24.578709412248266</v>
      </c>
      <c r="N267" s="68">
        <f t="shared" si="16"/>
        <v>0.7601935038009877</v>
      </c>
      <c r="O267" s="68">
        <f t="shared" si="16"/>
        <v>-8.343409915356714</v>
      </c>
      <c r="P267" s="68">
        <f t="shared" si="16"/>
        <v>6.711590296495951</v>
      </c>
      <c r="Q267" s="68">
        <f t="shared" si="16"/>
        <v>3.69065392654524</v>
      </c>
      <c r="R267" s="68">
        <f t="shared" si="16"/>
        <v>4.276766490506945</v>
      </c>
      <c r="S267" s="68">
        <f t="shared" si="16"/>
        <v>10.08153676064123</v>
      </c>
      <c r="T267" s="68">
        <f t="shared" si="16"/>
        <v>-0.2557252199465787</v>
      </c>
      <c r="U267" s="68">
        <f>U253-U249</f>
        <v>0.3000000000000007</v>
      </c>
      <c r="V267" s="68">
        <f>((V253/V249)-1)*100</f>
        <v>-23.365967528395228</v>
      </c>
      <c r="W267" s="68">
        <f>((W253/W249)-1)*100</f>
        <v>2.235581439038148</v>
      </c>
      <c r="X267" s="68">
        <f>((X253/X249)-1)*100</f>
        <v>1.5003061849356847</v>
      </c>
      <c r="Y267" s="68">
        <f>((Y253/Y249)-1)*100</f>
        <v>4.107292539815588</v>
      </c>
      <c r="Z267" s="68">
        <f>((Z253/Z249)-1)*100</f>
        <v>5.947303502697232</v>
      </c>
      <c r="AA267" s="68">
        <f>AVERAGE(AA250:AA253)</f>
        <v>1.1825</v>
      </c>
      <c r="AB267" s="68">
        <f>((AB253/AB249)-1)*100</f>
        <v>0.33591554123533207</v>
      </c>
      <c r="AC267" s="68" t="e">
        <f>((AC253/AC249)-1)*100</f>
        <v>#N/A</v>
      </c>
      <c r="AD267" s="68" t="e">
        <f>((AD253/AD249)-1)*100</f>
        <v>#N/A</v>
      </c>
      <c r="AE267" s="68">
        <f>((AE253/AE249)-1)*100</f>
        <v>4.268731101458689</v>
      </c>
      <c r="AF267" s="67"/>
      <c r="AG267" s="69"/>
    </row>
    <row r="268" spans="1:33" ht="12.75">
      <c r="A268" s="70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0"/>
      <c r="AG268" s="72"/>
    </row>
    <row r="269" spans="1:33" ht="12.75">
      <c r="A269" t="s">
        <v>1009</v>
      </c>
      <c r="B269" s="21">
        <f aca="true" t="shared" si="17" ref="B269:Y269">AVERAGE(B259:B266)</f>
        <v>7.349538766359987</v>
      </c>
      <c r="C269" s="21">
        <f>AVERAGE(C259:C266)</f>
        <v>5.247706869793892</v>
      </c>
      <c r="D269" s="21">
        <f t="shared" si="17"/>
        <v>5.6731995039124845</v>
      </c>
      <c r="E269" s="21">
        <f>AVERAGE(E259:E266)</f>
        <v>16.02141851807318</v>
      </c>
      <c r="F269" s="21">
        <f>AVERAGE(F259:F266)</f>
        <v>3.5597438039940674</v>
      </c>
      <c r="G269" s="21">
        <f>AVERAGE(G259:G266)</f>
        <v>4.869480745817887</v>
      </c>
      <c r="H269" s="21">
        <f t="shared" si="17"/>
        <v>13.035221315065204</v>
      </c>
      <c r="I269" s="21">
        <f t="shared" si="17"/>
        <v>8.120148388482455</v>
      </c>
      <c r="J269" s="21">
        <f>AVERAGE(J259:J266)</f>
        <v>1.172771253279494</v>
      </c>
      <c r="K269" s="21">
        <f>AVERAGE(K259:K266)</f>
        <v>12.514140719858776</v>
      </c>
      <c r="L269" s="21">
        <f>AVERAGE(L262:L266)</f>
        <v>16.017233739005963</v>
      </c>
      <c r="M269" s="21"/>
      <c r="N269" s="21">
        <f>AVERAGE(N262:N266)</f>
        <v>1.0396325397599913</v>
      </c>
      <c r="O269" s="21">
        <f>AVERAGE(O262:O266)</f>
        <v>18.65085439152148</v>
      </c>
      <c r="P269" s="21">
        <f t="shared" si="17"/>
        <v>25.843158364831357</v>
      </c>
      <c r="Q269" s="21">
        <f t="shared" si="17"/>
        <v>1.6315808276117716</v>
      </c>
      <c r="R269" s="21">
        <f t="shared" si="17"/>
        <v>2.8189918782307544</v>
      </c>
      <c r="S269" s="21">
        <f t="shared" si="17"/>
        <v>13.906833341999063</v>
      </c>
      <c r="T269" s="21">
        <f t="shared" si="17"/>
        <v>3.2828226494344</v>
      </c>
      <c r="U269" s="21">
        <f t="shared" si="17"/>
        <v>-1.1708333333333327</v>
      </c>
      <c r="V269" s="21">
        <f t="shared" si="17"/>
        <v>19.664861945460864</v>
      </c>
      <c r="W269" s="21">
        <f t="shared" si="17"/>
        <v>2.6678121413098195</v>
      </c>
      <c r="X269" s="21">
        <f t="shared" si="17"/>
        <v>11.859982986742999</v>
      </c>
      <c r="Y269" s="21">
        <f t="shared" si="17"/>
        <v>5.143606977698939</v>
      </c>
      <c r="Z269" s="21">
        <f>AVERAGE(Z259:Z266)</f>
        <v>5.982662164968799</v>
      </c>
      <c r="AA269" s="21">
        <f aca="true" t="shared" si="18" ref="AA269:AG269">AVERAGE(AA259:AA266)</f>
        <v>1.0504999999999998</v>
      </c>
      <c r="AB269" s="21">
        <f t="shared" si="18"/>
        <v>2.217733067023943</v>
      </c>
      <c r="AC269" s="21">
        <f t="shared" si="18"/>
        <v>-10.837500000000006</v>
      </c>
      <c r="AD269" s="21">
        <f t="shared" si="18"/>
        <v>4.9125</v>
      </c>
      <c r="AE269" s="21">
        <f t="shared" si="18"/>
        <v>10.757734141488836</v>
      </c>
      <c r="AF269" s="21">
        <f t="shared" si="18"/>
        <v>1.2824573840926954</v>
      </c>
      <c r="AG269" s="21">
        <f t="shared" si="18"/>
        <v>0.17909541173299975</v>
      </c>
    </row>
    <row r="270" spans="1:33" ht="12.75">
      <c r="A270" t="s">
        <v>1010</v>
      </c>
      <c r="B270" s="21">
        <f aca="true" t="shared" si="19" ref="B270:Y270">MAX(B259:B266)</f>
        <v>13.410927901713542</v>
      </c>
      <c r="C270" s="21">
        <f>MAX(C259:C266)</f>
        <v>7.300454250486688</v>
      </c>
      <c r="D270" s="21">
        <f t="shared" si="19"/>
        <v>7.677701642863033</v>
      </c>
      <c r="E270" s="21">
        <f>MAX(E259:E266)</f>
        <v>23.401688781664642</v>
      </c>
      <c r="F270" s="21">
        <f>MAX(F259:F266)</f>
        <v>5.563120015561185</v>
      </c>
      <c r="G270" s="21">
        <f>MAX(G259:G266)</f>
        <v>7.078189300411508</v>
      </c>
      <c r="H270" s="21">
        <f t="shared" si="19"/>
        <v>22.316234796404032</v>
      </c>
      <c r="I270" s="21">
        <f t="shared" si="19"/>
        <v>21.96589769307924</v>
      </c>
      <c r="J270" s="21">
        <f>MAX(J259:J266)</f>
        <v>19.40063091482651</v>
      </c>
      <c r="K270" s="21">
        <f>MAX(K259:K266)</f>
        <v>23.33333333333334</v>
      </c>
      <c r="L270" s="21">
        <f>MAX(L262:L266)</f>
        <v>32.304900181488215</v>
      </c>
      <c r="M270" s="21"/>
      <c r="N270" s="21">
        <f>MAX(N262:N266)</f>
        <v>12.832929782082324</v>
      </c>
      <c r="O270" s="21">
        <f>MAX(O262:O266)</f>
        <v>32.23388305847077</v>
      </c>
      <c r="P270" s="21">
        <f t="shared" si="19"/>
        <v>46.255242660275606</v>
      </c>
      <c r="Q270" s="21">
        <f t="shared" si="19"/>
        <v>6.3198118753674315</v>
      </c>
      <c r="R270" s="21">
        <f t="shared" si="19"/>
        <v>10.162532078699748</v>
      </c>
      <c r="S270" s="21">
        <f t="shared" si="19"/>
        <v>33.911368015414254</v>
      </c>
      <c r="T270" s="21">
        <f t="shared" si="19"/>
        <v>8.10812898839599</v>
      </c>
      <c r="U270" s="21">
        <f t="shared" si="19"/>
        <v>0.7666666666666675</v>
      </c>
      <c r="V270" s="21">
        <f t="shared" si="19"/>
        <v>40.465593974666206</v>
      </c>
      <c r="W270" s="21">
        <f t="shared" si="19"/>
        <v>6.3411540900443875</v>
      </c>
      <c r="X270" s="21">
        <f t="shared" si="19"/>
        <v>25.338491295938105</v>
      </c>
      <c r="Y270" s="21">
        <f t="shared" si="19"/>
        <v>7.106598984771595</v>
      </c>
      <c r="Z270" s="21">
        <f>MAX(Z259:Z266)</f>
        <v>9.373587634457214</v>
      </c>
      <c r="AA270" s="21">
        <f aca="true" t="shared" si="20" ref="AA270:AG270">MAX(AA259:AA266)</f>
        <v>3.6599999999999993</v>
      </c>
      <c r="AB270" s="21">
        <f t="shared" si="20"/>
        <v>5.808992451591721</v>
      </c>
      <c r="AC270" s="21">
        <f t="shared" si="20"/>
        <v>20.3</v>
      </c>
      <c r="AD270" s="21">
        <f t="shared" si="20"/>
        <v>18.2</v>
      </c>
      <c r="AE270" s="21">
        <f t="shared" si="20"/>
        <v>18.18524096385541</v>
      </c>
      <c r="AF270" s="21">
        <f t="shared" si="20"/>
        <v>6.826213743153563</v>
      </c>
      <c r="AG270" s="21">
        <f t="shared" si="20"/>
        <v>0.5049805760399391</v>
      </c>
    </row>
    <row r="271" spans="1:33" ht="12.75">
      <c r="A271" t="s">
        <v>1011</v>
      </c>
      <c r="B271" s="21">
        <f aca="true" t="shared" si="21" ref="B271:Y271">MIN(B259:B266)</f>
        <v>2.290617365865444</v>
      </c>
      <c r="C271" s="21">
        <f>MIN(C259:C266)</f>
        <v>2.0503570086433553</v>
      </c>
      <c r="D271" s="21">
        <f t="shared" si="21"/>
        <v>2.418028169014086</v>
      </c>
      <c r="E271" s="21">
        <f>MIN(E259:E266)</f>
        <v>3.557224922669011</v>
      </c>
      <c r="F271" s="21">
        <f>MIN(F259:F266)</f>
        <v>1.575532900834098</v>
      </c>
      <c r="G271" s="21">
        <f>MIN(G259:G266)</f>
        <v>2.6353818071189528</v>
      </c>
      <c r="H271" s="21">
        <f t="shared" si="21"/>
        <v>1.7164806145720801</v>
      </c>
      <c r="I271" s="21">
        <f t="shared" si="21"/>
        <v>-2.0447906523855974</v>
      </c>
      <c r="J271" s="21">
        <f>MIN(J259:J266)</f>
        <v>-11.605937921727405</v>
      </c>
      <c r="K271" s="21">
        <f>MIN(K259:K266)</f>
        <v>1.7897091722594904</v>
      </c>
      <c r="L271" s="21">
        <f>MIN(L262:L266)</f>
        <v>-1.6042780748663166</v>
      </c>
      <c r="M271" s="21"/>
      <c r="N271" s="21">
        <f>MIN(N262:N266)</f>
        <v>-4.34782608695653</v>
      </c>
      <c r="O271" s="21">
        <f>MIN(O262:O266)</f>
        <v>-6.4189189189189255</v>
      </c>
      <c r="P271" s="21">
        <f t="shared" si="21"/>
        <v>11.295180722891573</v>
      </c>
      <c r="Q271" s="21">
        <f t="shared" si="21"/>
        <v>-4.322719023263499</v>
      </c>
      <c r="R271" s="21">
        <f t="shared" si="21"/>
        <v>-6.847624922887108</v>
      </c>
      <c r="S271" s="21">
        <f t="shared" si="21"/>
        <v>1.236203090507737</v>
      </c>
      <c r="T271" s="21">
        <f t="shared" si="21"/>
        <v>-0.4020406094800588</v>
      </c>
      <c r="U271" s="21">
        <f t="shared" si="21"/>
        <v>-2.7333333333333325</v>
      </c>
      <c r="V271" s="21">
        <f t="shared" si="21"/>
        <v>6.901321856747611</v>
      </c>
      <c r="W271" s="21">
        <f t="shared" si="21"/>
        <v>-0.4956629491945419</v>
      </c>
      <c r="X271" s="21">
        <f t="shared" si="21"/>
        <v>1.855123674911674</v>
      </c>
      <c r="Y271" s="21">
        <f t="shared" si="21"/>
        <v>3.3189033189033212</v>
      </c>
      <c r="Z271" s="21">
        <f>MIN(Z259:Z266)</f>
        <v>2.7862786278627816</v>
      </c>
      <c r="AA271" s="21">
        <f aca="true" t="shared" si="22" ref="AA271:AG271">MIN(AA259:AA266)</f>
        <v>-0.41800000000000026</v>
      </c>
      <c r="AB271" s="21">
        <f t="shared" si="22"/>
        <v>-1.076957594794703</v>
      </c>
      <c r="AC271" s="21">
        <f t="shared" si="22"/>
        <v>-128.20000000000002</v>
      </c>
      <c r="AD271" s="21">
        <f t="shared" si="22"/>
        <v>0</v>
      </c>
      <c r="AE271" s="21">
        <f t="shared" si="22"/>
        <v>5.050710972937167</v>
      </c>
      <c r="AF271" s="21">
        <f t="shared" si="22"/>
        <v>-1.9424576578744999</v>
      </c>
      <c r="AG271" s="21">
        <f t="shared" si="22"/>
        <v>-0.07165055282040811</v>
      </c>
    </row>
    <row r="272" spans="2:33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spans="1:33" ht="12.75">
      <c r="A273" s="22" t="s">
        <v>1012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spans="1:33" ht="12.75">
      <c r="A274" s="57"/>
      <c r="B274" s="57" t="s">
        <v>244</v>
      </c>
      <c r="C274" s="57" t="s">
        <v>984</v>
      </c>
      <c r="D274" s="57" t="s">
        <v>943</v>
      </c>
      <c r="E274" s="57" t="s">
        <v>945</v>
      </c>
      <c r="F274" s="57" t="s">
        <v>947</v>
      </c>
      <c r="G274" s="57" t="s">
        <v>949</v>
      </c>
      <c r="H274" s="57" t="s">
        <v>951</v>
      </c>
      <c r="I274" s="57" t="s">
        <v>953</v>
      </c>
      <c r="J274" s="57" t="s">
        <v>957</v>
      </c>
      <c r="K274" s="57" t="s">
        <v>955</v>
      </c>
      <c r="L274" s="57" t="s">
        <v>985</v>
      </c>
      <c r="M274" s="57" t="s">
        <v>986</v>
      </c>
      <c r="N274" s="57" t="s">
        <v>987</v>
      </c>
      <c r="O274" s="57" t="s">
        <v>988</v>
      </c>
      <c r="P274" s="57" t="s">
        <v>959</v>
      </c>
      <c r="Q274" s="57" t="s">
        <v>963</v>
      </c>
      <c r="R274" s="57" t="s">
        <v>965</v>
      </c>
      <c r="S274" s="57" t="s">
        <v>967</v>
      </c>
      <c r="T274" s="57" t="s">
        <v>969</v>
      </c>
      <c r="U274" s="57" t="s">
        <v>971</v>
      </c>
      <c r="V274" s="57" t="s">
        <v>973</v>
      </c>
      <c r="W274" s="57" t="s">
        <v>975</v>
      </c>
      <c r="X274" s="57" t="s">
        <v>977</v>
      </c>
      <c r="Y274" s="57" t="s">
        <v>979</v>
      </c>
      <c r="Z274" s="57" t="s">
        <v>981</v>
      </c>
      <c r="AA274" s="57" t="s">
        <v>989</v>
      </c>
      <c r="AB274" s="57" t="s">
        <v>961</v>
      </c>
      <c r="AC274" t="s">
        <v>990</v>
      </c>
      <c r="AD274" t="s">
        <v>991</v>
      </c>
      <c r="AE274" t="s">
        <v>992</v>
      </c>
      <c r="AF274" t="s">
        <v>993</v>
      </c>
      <c r="AG274" s="57" t="s">
        <v>994</v>
      </c>
    </row>
    <row r="275" spans="1:33" ht="12.75">
      <c r="A275" t="s">
        <v>1000</v>
      </c>
      <c r="B275" s="21">
        <v>13.410927901713542</v>
      </c>
      <c r="C275" s="21">
        <v>6.948203159418465</v>
      </c>
      <c r="D275" s="21">
        <v>5.426952262030538</v>
      </c>
      <c r="E275" s="21">
        <v>14.324324324324312</v>
      </c>
      <c r="F275" s="21">
        <v>1.9538968166849635</v>
      </c>
      <c r="G275" s="21">
        <v>7.078189300411508</v>
      </c>
      <c r="H275" s="21">
        <v>22.316234796404032</v>
      </c>
      <c r="I275" s="21">
        <v>21.96589769307924</v>
      </c>
      <c r="J275" s="21">
        <v>19.40063091482651</v>
      </c>
      <c r="K275" s="21">
        <v>23.33333333333334</v>
      </c>
      <c r="L275" s="21" t="e">
        <v>#N/A</v>
      </c>
      <c r="M275" s="21" t="e">
        <v>#N/A</v>
      </c>
      <c r="N275" s="21" t="e">
        <v>#N/A</v>
      </c>
      <c r="O275" s="21" t="e">
        <v>#N/A</v>
      </c>
      <c r="P275" s="21">
        <v>22.958693563880892</v>
      </c>
      <c r="Q275" s="21">
        <v>4.195042222827561</v>
      </c>
      <c r="R275" s="21">
        <v>10.079051383399218</v>
      </c>
      <c r="S275" s="21">
        <v>33.911368015414254</v>
      </c>
      <c r="T275" s="21">
        <v>8.10812898839599</v>
      </c>
      <c r="U275" s="21">
        <v>-2.7333333333333325</v>
      </c>
      <c r="V275" s="21">
        <v>21.778042959427204</v>
      </c>
      <c r="W275" s="21">
        <v>4.366197183098586</v>
      </c>
      <c r="X275" s="21">
        <v>25.338491295938105</v>
      </c>
      <c r="Y275" s="21">
        <v>7.106598984771595</v>
      </c>
      <c r="Z275" s="21">
        <v>9.373587634457214</v>
      </c>
      <c r="AA275" s="21">
        <v>3.66</v>
      </c>
      <c r="AB275" s="21">
        <v>5.808992451591721</v>
      </c>
      <c r="AC275" s="21">
        <v>20.3</v>
      </c>
      <c r="AD275" s="21">
        <v>0.4</v>
      </c>
      <c r="AE275" s="21">
        <v>18.18524096385541</v>
      </c>
      <c r="AF275" s="21">
        <v>6.826213743153563</v>
      </c>
      <c r="AG275" s="21">
        <v>0.05211591827648271</v>
      </c>
    </row>
    <row r="276" spans="1:33" ht="12.75">
      <c r="A276" t="s">
        <v>1001</v>
      </c>
      <c r="B276" s="21">
        <v>7.727975270479126</v>
      </c>
      <c r="C276" s="21">
        <v>5.845903804154595</v>
      </c>
      <c r="D276" s="21">
        <v>7.677701642863033</v>
      </c>
      <c r="E276" s="21">
        <v>23.401688781664642</v>
      </c>
      <c r="F276" s="21">
        <v>5.563120015561185</v>
      </c>
      <c r="G276" s="21">
        <v>4.852110335659687</v>
      </c>
      <c r="H276" s="21">
        <v>15.405405405405403</v>
      </c>
      <c r="I276" s="21">
        <v>10.867802108678015</v>
      </c>
      <c r="J276" s="21">
        <v>4.965357967667461</v>
      </c>
      <c r="K276" s="21">
        <v>14.901256732495515</v>
      </c>
      <c r="L276" s="21" t="e">
        <v>#N/A</v>
      </c>
      <c r="M276" s="21" t="e">
        <v>#N/A</v>
      </c>
      <c r="N276" s="21" t="e">
        <v>#N/A</v>
      </c>
      <c r="O276" s="21" t="e">
        <v>#N/A</v>
      </c>
      <c r="P276" s="21">
        <v>22.940655447298507</v>
      </c>
      <c r="Q276" s="21">
        <v>-4.322719023263499</v>
      </c>
      <c r="R276" s="21">
        <v>2.4350649350649345</v>
      </c>
      <c r="S276" s="21">
        <v>6.2745098039215685</v>
      </c>
      <c r="T276" s="21">
        <v>3.08081427850726</v>
      </c>
      <c r="U276" s="21">
        <v>-1.4</v>
      </c>
      <c r="V276" s="21">
        <v>40.465593974666206</v>
      </c>
      <c r="W276" s="21">
        <v>-0.4956629491945419</v>
      </c>
      <c r="X276" s="21">
        <v>13.47826086956523</v>
      </c>
      <c r="Y276" s="21">
        <v>4.878048780487787</v>
      </c>
      <c r="Z276" s="21">
        <v>7.184275924391881</v>
      </c>
      <c r="AA276" s="21">
        <v>1.216</v>
      </c>
      <c r="AB276" s="21">
        <v>1.080931263858087</v>
      </c>
      <c r="AC276" s="21">
        <v>8.7</v>
      </c>
      <c r="AD276" s="21">
        <v>0</v>
      </c>
      <c r="AE276" s="21">
        <v>9.211574196973714</v>
      </c>
      <c r="AF276" s="21">
        <v>2.1595117851092547</v>
      </c>
      <c r="AG276" s="21">
        <v>-0.07165055282040811</v>
      </c>
    </row>
    <row r="277" spans="1:33" ht="12.75">
      <c r="A277" t="s">
        <v>1002</v>
      </c>
      <c r="B277" s="21">
        <v>9.517772456214502</v>
      </c>
      <c r="C277" s="21">
        <v>7.300454250486688</v>
      </c>
      <c r="D277" s="21">
        <v>6.321963936563102</v>
      </c>
      <c r="E277" s="21">
        <v>16.009019165727167</v>
      </c>
      <c r="F277" s="21">
        <v>4.893765238592818</v>
      </c>
      <c r="G277" s="21">
        <v>4.9965205288796</v>
      </c>
      <c r="H277" s="21">
        <v>18.062827225130906</v>
      </c>
      <c r="I277" s="21">
        <v>8.625954198473295</v>
      </c>
      <c r="J277" s="21">
        <v>1.9832985386221358</v>
      </c>
      <c r="K277" s="21">
        <v>13.217391304347824</v>
      </c>
      <c r="L277" s="21" t="e">
        <v>#N/A</v>
      </c>
      <c r="M277" s="21" t="e">
        <v>#N/A</v>
      </c>
      <c r="N277" s="21" t="e">
        <v>#N/A</v>
      </c>
      <c r="O277" s="21" t="e">
        <v>#N/A</v>
      </c>
      <c r="P277" s="21">
        <v>37.09386281588449</v>
      </c>
      <c r="Q277" s="21">
        <v>6.224000000000007</v>
      </c>
      <c r="R277" s="21">
        <v>-1.534170153417025</v>
      </c>
      <c r="S277" s="21">
        <v>11.917098445595853</v>
      </c>
      <c r="T277" s="21">
        <v>5.092598669099213</v>
      </c>
      <c r="U277" s="21">
        <v>-2.2666666666666675</v>
      </c>
      <c r="V277" s="21">
        <v>29.244031830238715</v>
      </c>
      <c r="W277" s="21">
        <v>0.46136101499423265</v>
      </c>
      <c r="X277" s="21">
        <v>20.375335120643467</v>
      </c>
      <c r="Y277" s="21">
        <v>5.112474437627812</v>
      </c>
      <c r="Z277" s="21">
        <v>6.225148295417515</v>
      </c>
      <c r="AA277" s="21">
        <v>1.782</v>
      </c>
      <c r="AB277" s="21">
        <v>3.21652719665273</v>
      </c>
      <c r="AC277" s="21">
        <v>13.3</v>
      </c>
      <c r="AD277" s="21">
        <v>1.1</v>
      </c>
      <c r="AE277" s="21">
        <v>10.96099368054042</v>
      </c>
      <c r="AF277" s="21">
        <v>2.792757947597289</v>
      </c>
      <c r="AG277" s="21">
        <v>0.16221036095571273</v>
      </c>
    </row>
    <row r="278" spans="1:33" ht="12.75">
      <c r="A278" t="s">
        <v>1003</v>
      </c>
      <c r="B278" s="21">
        <v>7.5005282062116985</v>
      </c>
      <c r="C278" s="21">
        <v>5.416022399598819</v>
      </c>
      <c r="D278" s="21">
        <v>5.142781597038604</v>
      </c>
      <c r="E278" s="21">
        <v>12.317327766179531</v>
      </c>
      <c r="F278" s="21">
        <v>3.4538673585211566</v>
      </c>
      <c r="G278" s="21">
        <v>5.013617231988121</v>
      </c>
      <c r="H278" s="21">
        <v>9.607319862752561</v>
      </c>
      <c r="I278" s="21">
        <v>8.743169398907092</v>
      </c>
      <c r="J278" s="21">
        <v>-0.36730945821855654</v>
      </c>
      <c r="K278" s="21">
        <v>15.275590551181107</v>
      </c>
      <c r="L278" s="21">
        <v>25</v>
      </c>
      <c r="M278" s="21" t="e">
        <v>#N/A</v>
      </c>
      <c r="N278" s="21">
        <v>12.832929782082324</v>
      </c>
      <c r="O278" s="21">
        <v>26.74418604651163</v>
      </c>
      <c r="P278" s="21">
        <v>11.295180722891573</v>
      </c>
      <c r="Q278" s="21">
        <v>6.3198118753674315</v>
      </c>
      <c r="R278" s="21">
        <v>0.22246941045604984</v>
      </c>
      <c r="S278" s="21">
        <v>13.894324853228968</v>
      </c>
      <c r="T278" s="21">
        <v>2.7489652421084143</v>
      </c>
      <c r="U278" s="21">
        <v>-1.166666666666667</v>
      </c>
      <c r="V278" s="21">
        <v>6.901321856747611</v>
      </c>
      <c r="W278" s="21">
        <v>1.0067114093959662</v>
      </c>
      <c r="X278" s="21">
        <v>12.720848056537104</v>
      </c>
      <c r="Y278" s="21">
        <v>7.101727447216888</v>
      </c>
      <c r="Z278" s="21">
        <v>5.789598952754971</v>
      </c>
      <c r="AA278" s="21">
        <v>2.014</v>
      </c>
      <c r="AB278" s="21">
        <v>4.513122393917102</v>
      </c>
      <c r="AC278" s="21">
        <v>-0.1</v>
      </c>
      <c r="AD278" s="21">
        <v>0.9</v>
      </c>
      <c r="AE278" s="21">
        <v>9.056532425789365</v>
      </c>
      <c r="AF278" s="21">
        <v>-0.05502024587707094</v>
      </c>
      <c r="AG278" s="21">
        <v>0.09322793047302802</v>
      </c>
    </row>
    <row r="279" spans="1:33" ht="12.75">
      <c r="A279" t="s">
        <v>1004</v>
      </c>
      <c r="B279" s="21">
        <v>4.410486471330444</v>
      </c>
      <c r="C279" s="21">
        <v>4.033468616222824</v>
      </c>
      <c r="D279" s="21">
        <v>5.372274076304362</v>
      </c>
      <c r="E279" s="21">
        <v>21.942857142857154</v>
      </c>
      <c r="F279" s="21">
        <v>1.575532900834098</v>
      </c>
      <c r="G279" s="21">
        <v>4.38786565547129</v>
      </c>
      <c r="H279" s="21">
        <v>11.291048133153403</v>
      </c>
      <c r="I279" s="21">
        <v>4.793267471642881</v>
      </c>
      <c r="J279" s="21">
        <v>-1.1815920398009938</v>
      </c>
      <c r="K279" s="21">
        <v>8.533916849015322</v>
      </c>
      <c r="L279" s="21">
        <v>12.5</v>
      </c>
      <c r="M279" s="21" t="e">
        <v>#DIV/0!</v>
      </c>
      <c r="N279" s="21">
        <v>-4.34782608695653</v>
      </c>
      <c r="O279" s="21">
        <v>31.497797356828205</v>
      </c>
      <c r="P279" s="21">
        <v>26.367614879649892</v>
      </c>
      <c r="Q279" s="21">
        <v>-2.204538122378752</v>
      </c>
      <c r="R279" s="21">
        <v>-6.847624922887108</v>
      </c>
      <c r="S279" s="21">
        <v>1.236203090507737</v>
      </c>
      <c r="T279" s="21">
        <v>1.8374665291563064</v>
      </c>
      <c r="U279" s="21">
        <v>0.10000000000000053</v>
      </c>
      <c r="V279" s="21">
        <v>10.786760716223554</v>
      </c>
      <c r="W279" s="21">
        <v>3.535353535353525</v>
      </c>
      <c r="X279" s="21">
        <v>5.464868701206527</v>
      </c>
      <c r="Y279" s="21">
        <v>3.3189033189033212</v>
      </c>
      <c r="Z279" s="21">
        <v>4.949262514617669</v>
      </c>
      <c r="AA279" s="21">
        <v>-0.364</v>
      </c>
      <c r="AB279" s="21">
        <v>3.7658873372038215</v>
      </c>
      <c r="AC279" s="21">
        <v>-6.2</v>
      </c>
      <c r="AD279" s="21">
        <v>3.1</v>
      </c>
      <c r="AE279" s="21">
        <v>9.381521532915936</v>
      </c>
      <c r="AF279" s="21">
        <v>-0.3554365776278581</v>
      </c>
      <c r="AG279" s="21">
        <v>0.22490658548456666</v>
      </c>
    </row>
    <row r="280" spans="1:33" ht="12.75">
      <c r="A280" t="s">
        <v>1005</v>
      </c>
      <c r="B280" s="21">
        <v>6.386533665835414</v>
      </c>
      <c r="C280" s="21">
        <v>4.787037265395733</v>
      </c>
      <c r="D280" s="21">
        <v>6.640742977952274</v>
      </c>
      <c r="E280" s="21">
        <v>17.866786678667857</v>
      </c>
      <c r="F280" s="21">
        <v>5.3512803676953435</v>
      </c>
      <c r="G280" s="21">
        <v>4.726842416672161</v>
      </c>
      <c r="H280" s="21">
        <v>7.1753515301902215</v>
      </c>
      <c r="I280" s="21">
        <v>0.9916330957545627</v>
      </c>
      <c r="J280" s="21">
        <v>-0.4374999999999907</v>
      </c>
      <c r="K280" s="21">
        <v>1.7897091722594904</v>
      </c>
      <c r="L280" s="21">
        <v>-1.6042780748663166</v>
      </c>
      <c r="M280" s="21">
        <v>0</v>
      </c>
      <c r="N280" s="21">
        <v>-2.26757369614512</v>
      </c>
      <c r="O280" s="21">
        <v>9.197324414715723</v>
      </c>
      <c r="P280" s="21">
        <v>25.72130141190916</v>
      </c>
      <c r="Q280" s="21">
        <v>1.2436224489795977</v>
      </c>
      <c r="R280" s="21">
        <v>2.454780361757103</v>
      </c>
      <c r="S280" s="21">
        <v>11.519198664440733</v>
      </c>
      <c r="T280" s="21">
        <v>2.364245829461664</v>
      </c>
      <c r="U280" s="21">
        <v>-0.5333333333333314</v>
      </c>
      <c r="V280" s="21">
        <v>23.2845489443378</v>
      </c>
      <c r="W280" s="21">
        <v>6.3411540900443875</v>
      </c>
      <c r="X280" s="21">
        <v>5.927835051546393</v>
      </c>
      <c r="Y280" s="21">
        <v>4.73684210526315</v>
      </c>
      <c r="Z280" s="21">
        <v>6.199004975124378</v>
      </c>
      <c r="AA280" s="21">
        <v>-0.41800000000000026</v>
      </c>
      <c r="AB280" s="21">
        <v>0.17524939336750478</v>
      </c>
      <c r="AC280" s="21">
        <v>-6.8</v>
      </c>
      <c r="AD280" s="21">
        <v>5.1</v>
      </c>
      <c r="AE280" s="21">
        <v>12.959418070444094</v>
      </c>
      <c r="AF280" s="21">
        <v>-0.04005386131679778</v>
      </c>
      <c r="AG280" s="21">
        <v>0.28442653277115626</v>
      </c>
    </row>
    <row r="281" spans="1:33" ht="12.75">
      <c r="A281" t="s">
        <v>1013</v>
      </c>
      <c r="B281" s="21">
        <f>((B168/B164)-1)*100</f>
        <v>4.257468610189052</v>
      </c>
      <c r="C281" s="21">
        <f aca="true" t="shared" si="23" ref="C281:S281">((C168/C164)-1)*100</f>
        <v>1.61660472389773</v>
      </c>
      <c r="D281" s="21">
        <f t="shared" si="23"/>
        <v>2.1784232365145373</v>
      </c>
      <c r="E281" s="21">
        <f t="shared" si="23"/>
        <v>5.370101596516674</v>
      </c>
      <c r="F281" s="21">
        <f t="shared" si="23"/>
        <v>1.7833553500660626</v>
      </c>
      <c r="G281" s="21">
        <f t="shared" si="23"/>
        <v>1.7208001720800281</v>
      </c>
      <c r="H281" s="21">
        <f t="shared" si="23"/>
        <v>5.376508324423379</v>
      </c>
      <c r="I281" s="21">
        <f t="shared" si="23"/>
        <v>8.311575282854644</v>
      </c>
      <c r="J281" s="21">
        <f t="shared" si="23"/>
        <v>9.181365897783822</v>
      </c>
      <c r="K281" s="21">
        <f t="shared" si="23"/>
        <v>7.802795031055876</v>
      </c>
      <c r="L281" s="21">
        <f t="shared" si="23"/>
        <v>14.194915254237284</v>
      </c>
      <c r="M281" s="21">
        <f t="shared" si="23"/>
        <v>46.153846153846146</v>
      </c>
      <c r="N281" s="21">
        <f>((N168/N164)-1)*100</f>
        <v>1.4792899408283988</v>
      </c>
      <c r="O281" s="21">
        <f t="shared" si="23"/>
        <v>1.3192612137203241</v>
      </c>
      <c r="P281" s="21">
        <f t="shared" si="23"/>
        <v>-3.789042498719919</v>
      </c>
      <c r="Q281" s="21">
        <f t="shared" si="23"/>
        <v>1.2211936182785044</v>
      </c>
      <c r="R281" s="21">
        <f t="shared" si="23"/>
        <v>-0.41641879833431705</v>
      </c>
      <c r="S281" s="21">
        <f t="shared" si="23"/>
        <v>8.823529411764696</v>
      </c>
      <c r="T281" s="21">
        <f>((T168/T164)-1)*100</f>
        <v>1.5703447713266705</v>
      </c>
      <c r="U281" s="21">
        <f>U168-U164</f>
        <v>-0.2666666666666666</v>
      </c>
      <c r="V281" s="21">
        <f>((V135/V133)-1)*100</f>
        <v>-11.681490893689105</v>
      </c>
      <c r="W281" s="21">
        <f>((W135/W133)-1)*100</f>
        <v>3.6978756884343156</v>
      </c>
      <c r="X281" s="21">
        <f>((X135/X133)-1)*100</f>
        <v>3.7507562008469275</v>
      </c>
      <c r="Y281" s="21">
        <f>((Y135/Y133)-1)*100</f>
        <v>2.393617021276584</v>
      </c>
      <c r="Z281" s="21">
        <f>((Z135/Z133)-1)*100</f>
        <v>2.2251921149348375</v>
      </c>
      <c r="AA281" s="21">
        <f>AVERAGE(AA133:AA135)</f>
        <v>0.5333333333333333</v>
      </c>
      <c r="AB281" s="21">
        <f>((AB135/AB133)-1)*100</f>
        <v>2.56934306569343</v>
      </c>
      <c r="AC281" s="21">
        <f>AC135-AC133</f>
        <v>16.5</v>
      </c>
      <c r="AD281" s="21">
        <f>AD135-AD133</f>
        <v>-9</v>
      </c>
      <c r="AE281" s="21">
        <f>((AE135/AE133)-1)*100</f>
        <v>6.567418779561152</v>
      </c>
      <c r="AF281" s="21">
        <f>AF135-AF133</f>
        <v>1.3457869113057757</v>
      </c>
      <c r="AG281" s="21">
        <f>AG135-AG133</f>
        <v>-0.7728574242252331</v>
      </c>
    </row>
    <row r="282" spans="1:33" ht="12.75">
      <c r="A282" t="s">
        <v>1006</v>
      </c>
      <c r="B282" s="21">
        <v>7.551468793229721</v>
      </c>
      <c r="C282" s="21">
        <v>5.600208454430655</v>
      </c>
      <c r="D282" s="21">
        <v>6.385151369533881</v>
      </c>
      <c r="E282" s="21">
        <v>18.75211936249577</v>
      </c>
      <c r="F282" s="21">
        <v>4.045454545454552</v>
      </c>
      <c r="G282" s="21">
        <v>5.265318690341769</v>
      </c>
      <c r="H282" s="21">
        <v>18.707102952913026</v>
      </c>
      <c r="I282" s="21">
        <v>11.018253793710153</v>
      </c>
      <c r="J282" s="21">
        <v>-3.374777975133214</v>
      </c>
      <c r="K282" s="21">
        <v>20.70343725019985</v>
      </c>
      <c r="L282" s="21">
        <v>32.304900181488215</v>
      </c>
      <c r="M282" s="21">
        <v>81.81818181818181</v>
      </c>
      <c r="N282" s="21">
        <v>2.1615472127417323</v>
      </c>
      <c r="O282" s="21">
        <v>32.23388305847077</v>
      </c>
      <c r="P282" s="21">
        <v>46.255242660275606</v>
      </c>
      <c r="Q282" s="21">
        <v>1.3909774436090094</v>
      </c>
      <c r="R282" s="21">
        <v>5.579831932773116</v>
      </c>
      <c r="S282" s="21">
        <v>24.55439459127229</v>
      </c>
      <c r="T282" s="21">
        <v>3.432402268226409</v>
      </c>
      <c r="U282" s="21">
        <v>-2.133333333333333</v>
      </c>
      <c r="V282" s="21">
        <v>17.271046643913547</v>
      </c>
      <c r="W282" s="21">
        <v>3.233492171545249</v>
      </c>
      <c r="X282" s="21">
        <v>9.719101123595486</v>
      </c>
      <c r="Y282" s="21">
        <v>4.801920768307322</v>
      </c>
      <c r="Z282" s="21">
        <v>5.354140395123985</v>
      </c>
      <c r="AA282" s="21">
        <v>0.354</v>
      </c>
      <c r="AB282" s="21">
        <v>-1.076957594794703</v>
      </c>
      <c r="AC282" s="21">
        <v>12.3</v>
      </c>
      <c r="AD282" s="21">
        <v>18.2</v>
      </c>
      <c r="AE282" s="21">
        <v>11.255881288454583</v>
      </c>
      <c r="AF282" s="21">
        <v>0.8741439395776816</v>
      </c>
      <c r="AG282" s="21">
        <v>0.5049805760399391</v>
      </c>
    </row>
    <row r="283" spans="1:33" ht="12.75">
      <c r="A283" t="s">
        <v>1007</v>
      </c>
      <c r="B283" s="21">
        <v>2.290617365865444</v>
      </c>
      <c r="C283" s="21">
        <v>2.0503570086433553</v>
      </c>
      <c r="D283" s="21">
        <v>2.418028169014086</v>
      </c>
      <c r="E283" s="21">
        <v>3.557224922669011</v>
      </c>
      <c r="F283" s="21">
        <v>1.6410331886084206</v>
      </c>
      <c r="G283" s="21">
        <v>2.6353818071189528</v>
      </c>
      <c r="H283" s="21">
        <v>1.7164806145720801</v>
      </c>
      <c r="I283" s="21">
        <v>-2.0447906523855974</v>
      </c>
      <c r="J283" s="21">
        <v>-11.605937921727405</v>
      </c>
      <c r="K283" s="21">
        <v>2.358490566037741</v>
      </c>
      <c r="L283" s="21">
        <v>11.885546588407925</v>
      </c>
      <c r="M283" s="21">
        <v>27.338129496402864</v>
      </c>
      <c r="N283" s="21">
        <v>-3.1809145129224503</v>
      </c>
      <c r="O283" s="21">
        <v>-6.4189189189189255</v>
      </c>
      <c r="P283" s="21">
        <v>14.112715416860745</v>
      </c>
      <c r="Q283" s="21">
        <v>0.20644977575281498</v>
      </c>
      <c r="R283" s="21">
        <v>10.162532078699748</v>
      </c>
      <c r="S283" s="21">
        <v>7.947569271611088</v>
      </c>
      <c r="T283" s="21">
        <v>-0.4020406094800588</v>
      </c>
      <c r="U283" s="21">
        <v>0.7666666666666675</v>
      </c>
      <c r="V283" s="21">
        <v>7.587548638132291</v>
      </c>
      <c r="W283" s="21">
        <v>2.893890675241151</v>
      </c>
      <c r="X283" s="21">
        <v>1.855123674911674</v>
      </c>
      <c r="Y283" s="21">
        <v>4.092339979013637</v>
      </c>
      <c r="Z283" s="21">
        <v>2.7862786278627816</v>
      </c>
      <c r="AA283" s="21">
        <v>0.16</v>
      </c>
      <c r="AB283" s="21">
        <v>0.2581120943952797</v>
      </c>
      <c r="AC283" s="21">
        <v>-128.2</v>
      </c>
      <c r="AD283" s="21">
        <v>10.5</v>
      </c>
      <c r="AE283" s="21">
        <v>5.050710972937167</v>
      </c>
      <c r="AF283" s="21">
        <v>-1.9424576578744999</v>
      </c>
      <c r="AG283" s="21">
        <v>0.18254594268352087</v>
      </c>
    </row>
    <row r="284" spans="1:33" ht="12.75">
      <c r="A284" s="67" t="s">
        <v>1008</v>
      </c>
      <c r="B284" s="68">
        <v>2.926866188046029</v>
      </c>
      <c r="C284" s="68">
        <v>1.720125684993934</v>
      </c>
      <c r="D284" s="68">
        <v>2.6314975247524908</v>
      </c>
      <c r="E284" s="68">
        <v>1.7842741935483852</v>
      </c>
      <c r="F284" s="68">
        <v>3.4323607427055647</v>
      </c>
      <c r="G284" s="68">
        <v>2.424929491787875</v>
      </c>
      <c r="H284" s="68">
        <v>0.684237202230098</v>
      </c>
      <c r="I284" s="68">
        <v>-1.682692307692324</v>
      </c>
      <c r="J284" s="68">
        <v>-15.86861891571033</v>
      </c>
      <c r="K284" s="68">
        <v>3.3843590544621494</v>
      </c>
      <c r="L284" s="68">
        <v>9.063557728469362</v>
      </c>
      <c r="M284" s="68">
        <v>24.578709412248266</v>
      </c>
      <c r="N284" s="68">
        <v>0.7601935038009877</v>
      </c>
      <c r="O284" s="68">
        <v>-8.343409915356714</v>
      </c>
      <c r="P284" s="68">
        <v>6.711590296495951</v>
      </c>
      <c r="Q284" s="68">
        <v>3.69065392654524</v>
      </c>
      <c r="R284" s="68">
        <v>4.276766490506945</v>
      </c>
      <c r="S284" s="68">
        <v>10.08153676064123</v>
      </c>
      <c r="T284" s="68">
        <v>-0.2557252199465787</v>
      </c>
      <c r="U284" s="68">
        <v>0.3000000000000007</v>
      </c>
      <c r="V284" s="68">
        <v>-23.365967528395228</v>
      </c>
      <c r="W284" s="68">
        <v>2.235581439038148</v>
      </c>
      <c r="X284" s="68">
        <v>1.5003061849356847</v>
      </c>
      <c r="Y284" s="68">
        <v>4.107292539815588</v>
      </c>
      <c r="Z284" s="68">
        <v>5.947303502697232</v>
      </c>
      <c r="AA284" s="68">
        <v>1.1825</v>
      </c>
      <c r="AB284" s="68">
        <v>0.33591554123533207</v>
      </c>
      <c r="AC284" s="68" t="e">
        <v>#N/A</v>
      </c>
      <c r="AD284" s="68" t="e">
        <v>#N/A</v>
      </c>
      <c r="AE284" s="68">
        <v>4.268731101458689</v>
      </c>
      <c r="AF284" s="67"/>
      <c r="AG284" s="69"/>
    </row>
    <row r="285" spans="1:33" ht="12.75">
      <c r="A285" s="70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0"/>
      <c r="AG285" s="72"/>
    </row>
    <row r="286" spans="1:33" ht="12.75">
      <c r="A286" t="s">
        <v>1009</v>
      </c>
      <c r="B286" s="21">
        <f>AVERAGE(B275:B284)</f>
        <v>6.598064492911497</v>
      </c>
      <c r="C286" s="21">
        <f aca="true" t="shared" si="24" ref="C286:K286">AVERAGE(C275:C283)</f>
        <v>4.844251075805429</v>
      </c>
      <c r="D286" s="21">
        <f t="shared" si="24"/>
        <v>5.284891029757158</v>
      </c>
      <c r="E286" s="21">
        <f t="shared" si="24"/>
        <v>14.837938860122458</v>
      </c>
      <c r="F286" s="21">
        <f t="shared" si="24"/>
        <v>3.3623673091131776</v>
      </c>
      <c r="G286" s="21">
        <f t="shared" si="24"/>
        <v>4.519627348735902</v>
      </c>
      <c r="H286" s="21">
        <f t="shared" si="24"/>
        <v>12.18425320499389</v>
      </c>
      <c r="I286" s="21">
        <f t="shared" si="24"/>
        <v>8.141418043412699</v>
      </c>
      <c r="J286" s="21">
        <f t="shared" si="24"/>
        <v>2.0626151026688637</v>
      </c>
      <c r="K286" s="21">
        <f t="shared" si="24"/>
        <v>11.990657865547343</v>
      </c>
      <c r="L286" s="21">
        <f>AVERAGE(L278:L283)</f>
        <v>15.713513991544517</v>
      </c>
      <c r="M286" s="21"/>
      <c r="N286" s="21">
        <f>AVERAGE(N278:N283)</f>
        <v>1.1129087732713925</v>
      </c>
      <c r="O286" s="21">
        <f>AVERAGE(O278:O283)</f>
        <v>15.76225552855462</v>
      </c>
      <c r="P286" s="21">
        <f aca="true" t="shared" si="25" ref="P286:AG286">AVERAGE(P275:P283)</f>
        <v>22.55069160221455</v>
      </c>
      <c r="Q286" s="21">
        <f t="shared" si="25"/>
        <v>1.5859822487969641</v>
      </c>
      <c r="R286" s="21">
        <f t="shared" si="25"/>
        <v>2.459501803056858</v>
      </c>
      <c r="S286" s="21">
        <f t="shared" si="25"/>
        <v>13.342021794195244</v>
      </c>
      <c r="T286" s="21">
        <f t="shared" si="25"/>
        <v>3.0925473296446517</v>
      </c>
      <c r="U286" s="21">
        <f t="shared" si="25"/>
        <v>-1.0703703703703702</v>
      </c>
      <c r="V286" s="21">
        <f t="shared" si="25"/>
        <v>16.181933852221977</v>
      </c>
      <c r="W286" s="21">
        <f t="shared" si="25"/>
        <v>2.7822636465458745</v>
      </c>
      <c r="X286" s="21">
        <f t="shared" si="25"/>
        <v>10.958957788310101</v>
      </c>
      <c r="Y286" s="21">
        <f t="shared" si="25"/>
        <v>4.838052538096455</v>
      </c>
      <c r="Z286" s="21">
        <f t="shared" si="25"/>
        <v>5.565165492742803</v>
      </c>
      <c r="AA286" s="21">
        <f t="shared" si="25"/>
        <v>0.993037037037037</v>
      </c>
      <c r="AB286" s="21">
        <f t="shared" si="25"/>
        <v>2.256800844653886</v>
      </c>
      <c r="AC286" s="21">
        <f t="shared" si="25"/>
        <v>-7.800000000000001</v>
      </c>
      <c r="AD286" s="21">
        <f t="shared" si="25"/>
        <v>3.3666666666666663</v>
      </c>
      <c r="AE286" s="21">
        <f t="shared" si="25"/>
        <v>10.292143545719092</v>
      </c>
      <c r="AF286" s="21">
        <f t="shared" si="25"/>
        <v>1.2894939982274822</v>
      </c>
      <c r="AG286" s="21">
        <f t="shared" si="25"/>
        <v>0.07332287440430724</v>
      </c>
    </row>
    <row r="287" spans="1:33" ht="12.75">
      <c r="A287" t="s">
        <v>1010</v>
      </c>
      <c r="B287" s="21">
        <f>MAX(B275:B284)</f>
        <v>13.410927901713542</v>
      </c>
      <c r="C287" s="21">
        <f aca="true" t="shared" si="26" ref="C287:K287">MAX(C275:C283)</f>
        <v>7.300454250486688</v>
      </c>
      <c r="D287" s="21">
        <f t="shared" si="26"/>
        <v>7.677701642863033</v>
      </c>
      <c r="E287" s="21">
        <f t="shared" si="26"/>
        <v>23.401688781664642</v>
      </c>
      <c r="F287" s="21">
        <f t="shared" si="26"/>
        <v>5.563120015561185</v>
      </c>
      <c r="G287" s="21">
        <f t="shared" si="26"/>
        <v>7.078189300411508</v>
      </c>
      <c r="H287" s="21">
        <f t="shared" si="26"/>
        <v>22.316234796404032</v>
      </c>
      <c r="I287" s="21">
        <f t="shared" si="26"/>
        <v>21.96589769307924</v>
      </c>
      <c r="J287" s="21">
        <f t="shared" si="26"/>
        <v>19.40063091482651</v>
      </c>
      <c r="K287" s="21">
        <f t="shared" si="26"/>
        <v>23.33333333333334</v>
      </c>
      <c r="L287" s="21">
        <f>MAX(L278:L283)</f>
        <v>32.304900181488215</v>
      </c>
      <c r="M287" s="21"/>
      <c r="N287" s="21">
        <f>MAX(N278:N283)</f>
        <v>12.832929782082324</v>
      </c>
      <c r="O287" s="21">
        <f>MAX(O278:O283)</f>
        <v>32.23388305847077</v>
      </c>
      <c r="P287" s="21">
        <f aca="true" t="shared" si="27" ref="P287:AG287">MAX(P275:P283)</f>
        <v>46.255242660275606</v>
      </c>
      <c r="Q287" s="21">
        <f t="shared" si="27"/>
        <v>6.3198118753674315</v>
      </c>
      <c r="R287" s="21">
        <f t="shared" si="27"/>
        <v>10.162532078699748</v>
      </c>
      <c r="S287" s="21">
        <f t="shared" si="27"/>
        <v>33.911368015414254</v>
      </c>
      <c r="T287" s="21">
        <f t="shared" si="27"/>
        <v>8.10812898839599</v>
      </c>
      <c r="U287" s="21">
        <f t="shared" si="27"/>
        <v>0.7666666666666675</v>
      </c>
      <c r="V287" s="21">
        <f t="shared" si="27"/>
        <v>40.465593974666206</v>
      </c>
      <c r="W287" s="21">
        <f t="shared" si="27"/>
        <v>6.3411540900443875</v>
      </c>
      <c r="X287" s="21">
        <f t="shared" si="27"/>
        <v>25.338491295938105</v>
      </c>
      <c r="Y287" s="21">
        <f t="shared" si="27"/>
        <v>7.106598984771595</v>
      </c>
      <c r="Z287" s="21">
        <f t="shared" si="27"/>
        <v>9.373587634457214</v>
      </c>
      <c r="AA287" s="21">
        <f t="shared" si="27"/>
        <v>3.66</v>
      </c>
      <c r="AB287" s="21">
        <f t="shared" si="27"/>
        <v>5.808992451591721</v>
      </c>
      <c r="AC287" s="21">
        <f t="shared" si="27"/>
        <v>20.3</v>
      </c>
      <c r="AD287" s="21">
        <f t="shared" si="27"/>
        <v>18.2</v>
      </c>
      <c r="AE287" s="21">
        <f t="shared" si="27"/>
        <v>18.18524096385541</v>
      </c>
      <c r="AF287" s="21">
        <f t="shared" si="27"/>
        <v>6.826213743153563</v>
      </c>
      <c r="AG287" s="21">
        <f t="shared" si="27"/>
        <v>0.5049805760399391</v>
      </c>
    </row>
    <row r="288" spans="1:33" ht="12.75">
      <c r="A288" t="s">
        <v>1011</v>
      </c>
      <c r="B288" s="21">
        <f>MIN(B275:B284)</f>
        <v>2.290617365865444</v>
      </c>
      <c r="C288" s="21">
        <f aca="true" t="shared" si="28" ref="C288:K288">MIN(C275:C283)</f>
        <v>1.61660472389773</v>
      </c>
      <c r="D288" s="21">
        <f t="shared" si="28"/>
        <v>2.1784232365145373</v>
      </c>
      <c r="E288" s="21">
        <f t="shared" si="28"/>
        <v>3.557224922669011</v>
      </c>
      <c r="F288" s="21">
        <f t="shared" si="28"/>
        <v>1.575532900834098</v>
      </c>
      <c r="G288" s="21">
        <f t="shared" si="28"/>
        <v>1.7208001720800281</v>
      </c>
      <c r="H288" s="21">
        <f t="shared" si="28"/>
        <v>1.7164806145720801</v>
      </c>
      <c r="I288" s="21">
        <f t="shared" si="28"/>
        <v>-2.0447906523855974</v>
      </c>
      <c r="J288" s="21">
        <f t="shared" si="28"/>
        <v>-11.605937921727405</v>
      </c>
      <c r="K288" s="21">
        <f t="shared" si="28"/>
        <v>1.7897091722594904</v>
      </c>
      <c r="L288" s="21">
        <f>MIN(L278:L283)</f>
        <v>-1.6042780748663166</v>
      </c>
      <c r="M288" s="21"/>
      <c r="N288" s="21">
        <f>MIN(N278:N283)</f>
        <v>-4.34782608695653</v>
      </c>
      <c r="O288" s="21">
        <f>MIN(O278:O283)</f>
        <v>-6.4189189189189255</v>
      </c>
      <c r="P288" s="21">
        <f aca="true" t="shared" si="29" ref="P288:AG288">MIN(P275:P283)</f>
        <v>-3.789042498719919</v>
      </c>
      <c r="Q288" s="21">
        <f t="shared" si="29"/>
        <v>-4.322719023263499</v>
      </c>
      <c r="R288" s="21">
        <f t="shared" si="29"/>
        <v>-6.847624922887108</v>
      </c>
      <c r="S288" s="21">
        <f t="shared" si="29"/>
        <v>1.236203090507737</v>
      </c>
      <c r="T288" s="21">
        <f t="shared" si="29"/>
        <v>-0.4020406094800588</v>
      </c>
      <c r="U288" s="21">
        <f t="shared" si="29"/>
        <v>-2.7333333333333325</v>
      </c>
      <c r="V288" s="21">
        <f t="shared" si="29"/>
        <v>-11.681490893689105</v>
      </c>
      <c r="W288" s="21">
        <f t="shared" si="29"/>
        <v>-0.4956629491945419</v>
      </c>
      <c r="X288" s="21">
        <f t="shared" si="29"/>
        <v>1.855123674911674</v>
      </c>
      <c r="Y288" s="21">
        <f t="shared" si="29"/>
        <v>2.393617021276584</v>
      </c>
      <c r="Z288" s="21">
        <f t="shared" si="29"/>
        <v>2.2251921149348375</v>
      </c>
      <c r="AA288" s="21">
        <f t="shared" si="29"/>
        <v>-0.41800000000000026</v>
      </c>
      <c r="AB288" s="21">
        <f t="shared" si="29"/>
        <v>-1.076957594794703</v>
      </c>
      <c r="AC288" s="21">
        <f t="shared" si="29"/>
        <v>-128.2</v>
      </c>
      <c r="AD288" s="21">
        <f t="shared" si="29"/>
        <v>-9</v>
      </c>
      <c r="AE288" s="21">
        <f t="shared" si="29"/>
        <v>5.050710972937167</v>
      </c>
      <c r="AF288" s="21">
        <f t="shared" si="29"/>
        <v>-1.9424576578744999</v>
      </c>
      <c r="AG288" s="21">
        <f t="shared" si="29"/>
        <v>-0.7728574242252331</v>
      </c>
    </row>
    <row r="289" spans="2:33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spans="2:33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spans="1:33" ht="12.75">
      <c r="A291" s="22" t="s">
        <v>1014</v>
      </c>
      <c r="B291" s="22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spans="1:33" ht="12.75">
      <c r="A292" t="s">
        <v>1009</v>
      </c>
      <c r="B292" s="21">
        <f aca="true" t="shared" si="30" ref="B292:K292">AVERAGE(B263:B271)</f>
        <v>5.827132064780754</v>
      </c>
      <c r="C292" s="21">
        <f t="shared" si="30"/>
        <v>4.098714394826304</v>
      </c>
      <c r="D292" s="21">
        <f t="shared" si="30"/>
        <v>4.902077929168337</v>
      </c>
      <c r="E292" s="21">
        <f t="shared" si="30"/>
        <v>13.360449315330627</v>
      </c>
      <c r="F292" s="21">
        <f t="shared" si="30"/>
        <v>3.3430073082109164</v>
      </c>
      <c r="G292" s="21">
        <f t="shared" si="30"/>
        <v>4.25292373934255</v>
      </c>
      <c r="H292" s="21">
        <f t="shared" si="30"/>
        <v>9.580269644887517</v>
      </c>
      <c r="I292" s="21">
        <f t="shared" si="30"/>
        <v>5.139615853775721</v>
      </c>
      <c r="J292" s="21">
        <f t="shared" si="30"/>
        <v>-2.937620325749167</v>
      </c>
      <c r="K292" s="21">
        <f t="shared" si="30"/>
        <v>9.30088701467827</v>
      </c>
      <c r="L292" s="21">
        <f>AVERAGE(L266:L271)</f>
        <v>13.533392032501032</v>
      </c>
      <c r="M292" s="21"/>
      <c r="N292" s="21">
        <f>AVERAGE(N266:N271)</f>
        <v>1.4208030451528646</v>
      </c>
      <c r="O292" s="21">
        <f>AVERAGE(O266:O271)</f>
        <v>5.940697939359536</v>
      </c>
      <c r="P292" s="21">
        <f aca="true" t="shared" si="31" ref="P292:AG292">AVERAGE(P263:P271)</f>
        <v>25.320255801648734</v>
      </c>
      <c r="Q292" s="21">
        <f t="shared" si="31"/>
        <v>0.9944798940279518</v>
      </c>
      <c r="R292" s="21">
        <f t="shared" si="31"/>
        <v>2.72002312186165</v>
      </c>
      <c r="S292" s="21">
        <f t="shared" si="31"/>
        <v>13.049163353299267</v>
      </c>
      <c r="T292" s="21">
        <f t="shared" si="31"/>
        <v>2.245657478221009</v>
      </c>
      <c r="U292" s="21">
        <f t="shared" si="31"/>
        <v>-0.5796874999999991</v>
      </c>
      <c r="V292" s="21">
        <f t="shared" si="31"/>
        <v>12.82446439888583</v>
      </c>
      <c r="W292" s="21">
        <f t="shared" si="31"/>
        <v>3.3440968991727655</v>
      </c>
      <c r="X292" s="21">
        <f t="shared" si="31"/>
        <v>7.940104086723568</v>
      </c>
      <c r="Y292" s="21">
        <f t="shared" si="31"/>
        <v>4.578300999084609</v>
      </c>
      <c r="Z292" s="21">
        <f t="shared" si="31"/>
        <v>5.422314805339354</v>
      </c>
      <c r="AA292" s="21">
        <f t="shared" si="31"/>
        <v>0.6508749999999999</v>
      </c>
      <c r="AB292" s="21">
        <f t="shared" si="31"/>
        <v>1.3009968369035247</v>
      </c>
      <c r="AC292" s="21" t="e">
        <f t="shared" si="31"/>
        <v>#N/A</v>
      </c>
      <c r="AD292" s="21" t="e">
        <f t="shared" si="31"/>
        <v>#N/A</v>
      </c>
      <c r="AE292" s="21">
        <f t="shared" si="31"/>
        <v>9.613743630561485</v>
      </c>
      <c r="AF292" s="21">
        <f t="shared" si="31"/>
        <v>0.6717727588757549</v>
      </c>
      <c r="AG292" s="21">
        <f t="shared" si="31"/>
        <v>0.25846929599024476</v>
      </c>
    </row>
    <row r="293" spans="1:33" ht="12.75">
      <c r="A293" t="s">
        <v>1010</v>
      </c>
      <c r="B293" s="21">
        <f aca="true" t="shared" si="32" ref="B293:K293">MAX(B263:B271)</f>
        <v>13.410927901713542</v>
      </c>
      <c r="C293" s="21">
        <f t="shared" si="32"/>
        <v>7.300454250486688</v>
      </c>
      <c r="D293" s="21">
        <f t="shared" si="32"/>
        <v>7.677701642863033</v>
      </c>
      <c r="E293" s="21">
        <f t="shared" si="32"/>
        <v>23.401688781664642</v>
      </c>
      <c r="F293" s="21">
        <f t="shared" si="32"/>
        <v>5.563120015561185</v>
      </c>
      <c r="G293" s="21">
        <f t="shared" si="32"/>
        <v>7.078189300411508</v>
      </c>
      <c r="H293" s="21">
        <f t="shared" si="32"/>
        <v>22.316234796404032</v>
      </c>
      <c r="I293" s="21">
        <f t="shared" si="32"/>
        <v>21.96589769307924</v>
      </c>
      <c r="J293" s="21">
        <f t="shared" si="32"/>
        <v>19.40063091482651</v>
      </c>
      <c r="K293" s="21">
        <f t="shared" si="32"/>
        <v>23.33333333333334</v>
      </c>
      <c r="L293" s="21">
        <f>MAX(L266:L271)</f>
        <v>32.304900181488215</v>
      </c>
      <c r="M293" s="21"/>
      <c r="N293" s="21">
        <f>MAX(N266:N271)</f>
        <v>12.832929782082324</v>
      </c>
      <c r="O293" s="21">
        <f>MAX(O266:O271)</f>
        <v>32.23388305847077</v>
      </c>
      <c r="P293" s="21">
        <f aca="true" t="shared" si="33" ref="P293:AG293">MAX(P263:P271)</f>
        <v>46.255242660275606</v>
      </c>
      <c r="Q293" s="21">
        <f t="shared" si="33"/>
        <v>6.3198118753674315</v>
      </c>
      <c r="R293" s="21">
        <f t="shared" si="33"/>
        <v>10.162532078699748</v>
      </c>
      <c r="S293" s="21">
        <f t="shared" si="33"/>
        <v>33.911368015414254</v>
      </c>
      <c r="T293" s="21">
        <f t="shared" si="33"/>
        <v>8.10812898839599</v>
      </c>
      <c r="U293" s="21">
        <f t="shared" si="33"/>
        <v>0.7666666666666675</v>
      </c>
      <c r="V293" s="21">
        <f t="shared" si="33"/>
        <v>40.465593974666206</v>
      </c>
      <c r="W293" s="21">
        <f t="shared" si="33"/>
        <v>6.3411540900443875</v>
      </c>
      <c r="X293" s="21">
        <f t="shared" si="33"/>
        <v>25.338491295938105</v>
      </c>
      <c r="Y293" s="21">
        <f t="shared" si="33"/>
        <v>7.106598984771595</v>
      </c>
      <c r="Z293" s="21">
        <f t="shared" si="33"/>
        <v>9.373587634457214</v>
      </c>
      <c r="AA293" s="21">
        <f t="shared" si="33"/>
        <v>3.6599999999999993</v>
      </c>
      <c r="AB293" s="21">
        <f t="shared" si="33"/>
        <v>5.808992451591721</v>
      </c>
      <c r="AC293" s="21" t="e">
        <f t="shared" si="33"/>
        <v>#N/A</v>
      </c>
      <c r="AD293" s="21" t="e">
        <f t="shared" si="33"/>
        <v>#N/A</v>
      </c>
      <c r="AE293" s="21">
        <f t="shared" si="33"/>
        <v>18.18524096385541</v>
      </c>
      <c r="AF293" s="21">
        <f t="shared" si="33"/>
        <v>6.826213743153563</v>
      </c>
      <c r="AG293" s="21">
        <f t="shared" si="33"/>
        <v>0.5049805760399391</v>
      </c>
    </row>
    <row r="294" spans="1:33" ht="12.75">
      <c r="A294" t="s">
        <v>1011</v>
      </c>
      <c r="B294" s="21">
        <f aca="true" t="shared" si="34" ref="B294:K294">MIN(B263:B271)</f>
        <v>2.290617365865444</v>
      </c>
      <c r="C294" s="21">
        <f t="shared" si="34"/>
        <v>1.720125684993934</v>
      </c>
      <c r="D294" s="21">
        <f t="shared" si="34"/>
        <v>2.418028169014086</v>
      </c>
      <c r="E294" s="21">
        <f t="shared" si="34"/>
        <v>1.7842741935483852</v>
      </c>
      <c r="F294" s="21">
        <f t="shared" si="34"/>
        <v>1.575532900834098</v>
      </c>
      <c r="G294" s="21">
        <f t="shared" si="34"/>
        <v>2.424929491787875</v>
      </c>
      <c r="H294" s="21">
        <f t="shared" si="34"/>
        <v>0.684237202230098</v>
      </c>
      <c r="I294" s="21">
        <f t="shared" si="34"/>
        <v>-2.0447906523855974</v>
      </c>
      <c r="J294" s="21">
        <f t="shared" si="34"/>
        <v>-15.86861891571033</v>
      </c>
      <c r="K294" s="21">
        <f t="shared" si="34"/>
        <v>1.7897091722594904</v>
      </c>
      <c r="L294" s="21">
        <f>MIN(L266:L271)</f>
        <v>-1.6042780748663166</v>
      </c>
      <c r="M294" s="21"/>
      <c r="N294" s="21">
        <f>MIN(N266:N271)</f>
        <v>-4.34782608695653</v>
      </c>
      <c r="O294" s="21">
        <f>MIN(O266:O271)</f>
        <v>-8.343409915356714</v>
      </c>
      <c r="P294" s="21">
        <f aca="true" t="shared" si="35" ref="P294:AG294">MIN(P263:P271)</f>
        <v>6.711590296495951</v>
      </c>
      <c r="Q294" s="21">
        <f t="shared" si="35"/>
        <v>-4.322719023263499</v>
      </c>
      <c r="R294" s="21">
        <f t="shared" si="35"/>
        <v>-6.847624922887108</v>
      </c>
      <c r="S294" s="21">
        <f t="shared" si="35"/>
        <v>1.236203090507737</v>
      </c>
      <c r="T294" s="21">
        <f t="shared" si="35"/>
        <v>-0.4020406094800588</v>
      </c>
      <c r="U294" s="21">
        <f t="shared" si="35"/>
        <v>-2.7333333333333325</v>
      </c>
      <c r="V294" s="21">
        <f t="shared" si="35"/>
        <v>-23.365967528395228</v>
      </c>
      <c r="W294" s="21">
        <f t="shared" si="35"/>
        <v>-0.4956629491945419</v>
      </c>
      <c r="X294" s="21">
        <f t="shared" si="35"/>
        <v>1.5003061849356847</v>
      </c>
      <c r="Y294" s="21">
        <f t="shared" si="35"/>
        <v>3.3189033189033212</v>
      </c>
      <c r="Z294" s="21">
        <f t="shared" si="35"/>
        <v>2.7862786278627816</v>
      </c>
      <c r="AA294" s="21">
        <f t="shared" si="35"/>
        <v>-0.41800000000000026</v>
      </c>
      <c r="AB294" s="21">
        <f t="shared" si="35"/>
        <v>-1.076957594794703</v>
      </c>
      <c r="AC294" s="21" t="e">
        <f t="shared" si="35"/>
        <v>#N/A</v>
      </c>
      <c r="AD294" s="21" t="e">
        <f t="shared" si="35"/>
        <v>#N/A</v>
      </c>
      <c r="AE294" s="21">
        <f t="shared" si="35"/>
        <v>4.268731101458689</v>
      </c>
      <c r="AF294" s="21">
        <f t="shared" si="35"/>
        <v>-1.9424576578744999</v>
      </c>
      <c r="AG294" s="21">
        <f t="shared" si="35"/>
        <v>-0.07165055282040811</v>
      </c>
    </row>
    <row r="295" spans="2:33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1:33" ht="12.75">
      <c r="A296" s="22" t="s">
        <v>997</v>
      </c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1:33" ht="12.75">
      <c r="A297" s="22" t="s">
        <v>998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1:33" ht="12.75">
      <c r="A298" s="22" t="s">
        <v>999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1:33" ht="12.75">
      <c r="A299" s="57"/>
      <c r="B299" s="57" t="s">
        <v>244</v>
      </c>
      <c r="C299" s="57" t="s">
        <v>984</v>
      </c>
      <c r="D299" s="57" t="s">
        <v>943</v>
      </c>
      <c r="E299" s="57" t="s">
        <v>945</v>
      </c>
      <c r="F299" s="57" t="s">
        <v>947</v>
      </c>
      <c r="G299" s="57" t="s">
        <v>949</v>
      </c>
      <c r="H299" s="57" t="s">
        <v>951</v>
      </c>
      <c r="I299" s="57" t="s">
        <v>953</v>
      </c>
      <c r="J299" s="57" t="s">
        <v>957</v>
      </c>
      <c r="K299" s="57" t="s">
        <v>955</v>
      </c>
      <c r="L299" s="57" t="s">
        <v>985</v>
      </c>
      <c r="M299" s="57" t="s">
        <v>986</v>
      </c>
      <c r="N299" s="57" t="s">
        <v>987</v>
      </c>
      <c r="O299" s="57" t="s">
        <v>988</v>
      </c>
      <c r="P299" s="57" t="s">
        <v>959</v>
      </c>
      <c r="Q299" s="57" t="s">
        <v>963</v>
      </c>
      <c r="R299" s="57" t="s">
        <v>965</v>
      </c>
      <c r="S299" s="57" t="s">
        <v>967</v>
      </c>
      <c r="T299" s="57" t="s">
        <v>969</v>
      </c>
      <c r="U299" s="57" t="s">
        <v>971</v>
      </c>
      <c r="V299" s="57" t="s">
        <v>973</v>
      </c>
      <c r="W299" s="57" t="s">
        <v>975</v>
      </c>
      <c r="X299" s="57" t="s">
        <v>977</v>
      </c>
      <c r="Y299" s="57" t="s">
        <v>979</v>
      </c>
      <c r="Z299" s="57" t="s">
        <v>981</v>
      </c>
      <c r="AA299" s="57" t="s">
        <v>989</v>
      </c>
      <c r="AB299" s="57" t="s">
        <v>961</v>
      </c>
      <c r="AC299" t="s">
        <v>990</v>
      </c>
      <c r="AD299" t="s">
        <v>991</v>
      </c>
      <c r="AE299" t="s">
        <v>992</v>
      </c>
      <c r="AF299" t="s">
        <v>993</v>
      </c>
      <c r="AG299" s="57" t="s">
        <v>994</v>
      </c>
    </row>
    <row r="302" ht="12.75">
      <c r="A302" s="13" t="s">
        <v>1015</v>
      </c>
    </row>
    <row r="303" spans="1:33" ht="12.75">
      <c r="A303" s="73" t="s">
        <v>1016</v>
      </c>
      <c r="B303" s="57" t="s">
        <v>244</v>
      </c>
      <c r="C303" s="57" t="s">
        <v>984</v>
      </c>
      <c r="D303" s="57" t="s">
        <v>943</v>
      </c>
      <c r="E303" s="57" t="s">
        <v>945</v>
      </c>
      <c r="F303" s="57" t="s">
        <v>947</v>
      </c>
      <c r="G303" s="57" t="s">
        <v>949</v>
      </c>
      <c r="H303" s="57" t="s">
        <v>951</v>
      </c>
      <c r="I303" s="57" t="s">
        <v>953</v>
      </c>
      <c r="J303" s="57" t="s">
        <v>957</v>
      </c>
      <c r="K303" s="57" t="s">
        <v>955</v>
      </c>
      <c r="L303" s="57" t="s">
        <v>985</v>
      </c>
      <c r="M303" s="57" t="s">
        <v>986</v>
      </c>
      <c r="N303" s="57" t="s">
        <v>987</v>
      </c>
      <c r="O303" s="57" t="s">
        <v>988</v>
      </c>
      <c r="P303" s="57" t="s">
        <v>959</v>
      </c>
      <c r="Q303" s="57" t="s">
        <v>963</v>
      </c>
      <c r="R303" s="57" t="s">
        <v>965</v>
      </c>
      <c r="S303" s="57" t="s">
        <v>967</v>
      </c>
      <c r="T303" s="57" t="s">
        <v>969</v>
      </c>
      <c r="U303" s="57" t="s">
        <v>971</v>
      </c>
      <c r="V303" s="57" t="s">
        <v>973</v>
      </c>
      <c r="W303" s="57" t="s">
        <v>975</v>
      </c>
      <c r="X303" s="57" t="s">
        <v>977</v>
      </c>
      <c r="Y303" s="57" t="s">
        <v>979</v>
      </c>
      <c r="Z303" s="57" t="s">
        <v>981</v>
      </c>
      <c r="AA303" s="57" t="s">
        <v>989</v>
      </c>
      <c r="AB303" s="57" t="s">
        <v>961</v>
      </c>
      <c r="AC303" t="s">
        <v>990</v>
      </c>
      <c r="AD303" t="s">
        <v>991</v>
      </c>
      <c r="AE303" t="s">
        <v>992</v>
      </c>
      <c r="AF303" t="s">
        <v>993</v>
      </c>
      <c r="AG303" s="57" t="s">
        <v>994</v>
      </c>
    </row>
    <row r="304" spans="1:33" ht="12.75">
      <c r="A304" s="7" t="s">
        <v>1017</v>
      </c>
      <c r="B304" s="21">
        <f aca="true" t="shared" si="36" ref="B304:T304">((B41/B37)-1)*100</f>
        <v>-1.584574264986638</v>
      </c>
      <c r="C304" s="21">
        <f>((C41/C37)-1)*100</f>
        <v>1.8852196216736283</v>
      </c>
      <c r="D304" s="21">
        <f t="shared" si="36"/>
        <v>3.283730158730158</v>
      </c>
      <c r="E304" s="21">
        <f>((E41/E37)-1)*100</f>
        <v>16.35220125786163</v>
      </c>
      <c r="F304" s="21">
        <f>((F41/F37)-1)*100</f>
        <v>1.312277580071175</v>
      </c>
      <c r="G304" s="21">
        <f>((G41/G37)-1)*100</f>
        <v>1.207830070803828</v>
      </c>
      <c r="H304" s="21">
        <f t="shared" si="36"/>
        <v>-5.7328015952143545</v>
      </c>
      <c r="I304" s="21">
        <f t="shared" si="36"/>
        <v>-14.567266495287058</v>
      </c>
      <c r="J304" s="21">
        <f t="shared" si="36"/>
        <v>-11.079943899018229</v>
      </c>
      <c r="K304" s="21">
        <f t="shared" si="36"/>
        <v>-16.52173913043479</v>
      </c>
      <c r="L304" s="21" t="e">
        <f t="shared" si="36"/>
        <v>#N/A</v>
      </c>
      <c r="M304" s="21" t="e">
        <f t="shared" si="36"/>
        <v>#N/A</v>
      </c>
      <c r="N304" s="21" t="e">
        <f t="shared" si="36"/>
        <v>#N/A</v>
      </c>
      <c r="O304" s="21" t="e">
        <f t="shared" si="36"/>
        <v>#N/A</v>
      </c>
      <c r="P304" s="21">
        <f t="shared" si="36"/>
        <v>10.626992561105197</v>
      </c>
      <c r="Q304" s="21">
        <f t="shared" si="36"/>
        <v>5.945165945165942</v>
      </c>
      <c r="R304" s="21">
        <f t="shared" si="36"/>
        <v>-11.846689895470375</v>
      </c>
      <c r="S304" s="21">
        <f t="shared" si="36"/>
        <v>-6.654676258992809</v>
      </c>
      <c r="T304" s="21">
        <f t="shared" si="36"/>
        <v>-4.230666785048387</v>
      </c>
      <c r="U304" s="21">
        <f>U41-U37</f>
        <v>3.1333333333333324</v>
      </c>
      <c r="V304" s="21">
        <f>((V41/V37)-1)*100</f>
        <v>10.263157894736864</v>
      </c>
      <c r="W304" s="21">
        <f>((W41/W37)-1)*100</f>
        <v>-2.2038567493112837</v>
      </c>
      <c r="X304" s="21">
        <f>((X41/X37)-1)*100</f>
        <v>-6.340579710144912</v>
      </c>
      <c r="Y304" s="21">
        <f>((Y41/Y37)-1)*100</f>
        <v>3.6842105263157787</v>
      </c>
      <c r="Z304" s="21">
        <f>((Z41/Z37)-1)*100</f>
        <v>-0.3153721391241704</v>
      </c>
      <c r="AA304" s="21">
        <f>AVERAGE(AA37:AA41)</f>
        <v>-3.1700000000000004</v>
      </c>
      <c r="AB304" s="21">
        <f>((AB41/AB37)-1)*100</f>
        <v>-3.1776294884016565</v>
      </c>
      <c r="AC304" s="21">
        <f>AC41-AC37</f>
        <v>-6.3</v>
      </c>
      <c r="AD304" s="21">
        <f>AD41-AD37</f>
        <v>-0.09999999999999987</v>
      </c>
      <c r="AE304" s="21">
        <f>((AE41/AE37)-1)*100</f>
        <v>-3.6284470246734424</v>
      </c>
      <c r="AF304" s="21">
        <f>AF41-AF37</f>
        <v>-2.3706218196443243</v>
      </c>
      <c r="AG304" s="21">
        <f>AG41-AG37</f>
        <v>-0.01852475212898025</v>
      </c>
    </row>
    <row r="305" spans="1:33" ht="12.75">
      <c r="A305" s="7" t="s">
        <v>1018</v>
      </c>
      <c r="B305" s="21">
        <f aca="true" t="shared" si="37" ref="B305:T305">((B59/B55)-1)*100</f>
        <v>-2.570023090051199</v>
      </c>
      <c r="C305" s="21">
        <f>((C59/C55)-1)*100</f>
        <v>-1.0155346639183493</v>
      </c>
      <c r="D305" s="21">
        <f t="shared" si="37"/>
        <v>0.7318087318087363</v>
      </c>
      <c r="E305" s="21">
        <f>((E59/E55)-1)*100</f>
        <v>-1.8934911242603492</v>
      </c>
      <c r="F305" s="21">
        <f>((F59/F55)-1)*100</f>
        <v>-0.3682170542635643</v>
      </c>
      <c r="G305" s="21">
        <f>((G59/G55)-1)*100</f>
        <v>3.2955715756951554</v>
      </c>
      <c r="H305" s="21">
        <f t="shared" si="37"/>
        <v>-0.9370816599732268</v>
      </c>
      <c r="I305" s="21">
        <f t="shared" si="37"/>
        <v>-2.989771833202204</v>
      </c>
      <c r="J305" s="21">
        <f t="shared" si="37"/>
        <v>4.086538461538458</v>
      </c>
      <c r="K305" s="21">
        <f t="shared" si="37"/>
        <v>-7.321131447587348</v>
      </c>
      <c r="L305" s="21" t="e">
        <f t="shared" si="37"/>
        <v>#N/A</v>
      </c>
      <c r="M305" s="21" t="e">
        <f t="shared" si="37"/>
        <v>#N/A</v>
      </c>
      <c r="N305" s="21" t="e">
        <f t="shared" si="37"/>
        <v>#N/A</v>
      </c>
      <c r="O305" s="21" t="e">
        <f t="shared" si="37"/>
        <v>#N/A</v>
      </c>
      <c r="P305" s="21">
        <f t="shared" si="37"/>
        <v>2.6363636363636367</v>
      </c>
      <c r="Q305" s="21">
        <f t="shared" si="37"/>
        <v>-7.592620826345476</v>
      </c>
      <c r="R305" s="21">
        <f t="shared" si="37"/>
        <v>10.000000000000009</v>
      </c>
      <c r="S305" s="21">
        <f t="shared" si="37"/>
        <v>-2.9187817258883197</v>
      </c>
      <c r="T305" s="21">
        <f t="shared" si="37"/>
        <v>-2.8988289498944053</v>
      </c>
      <c r="U305" s="21">
        <f>U59-U55</f>
        <v>3.233333333333333</v>
      </c>
      <c r="V305" s="21">
        <f>((V59/V55)-1)*100</f>
        <v>21.002485501242752</v>
      </c>
      <c r="W305" s="21">
        <f>((W59/W55)-1)*100</f>
        <v>0.6234413965087171</v>
      </c>
      <c r="X305" s="21">
        <f>((X59/X55)-1)*100</f>
        <v>-7.9999999999999964</v>
      </c>
      <c r="Y305" s="21">
        <f>((Y59/Y55)-1)*100</f>
        <v>1.1210762331838486</v>
      </c>
      <c r="Z305" s="21">
        <f>((Z59/Z55)-1)*100</f>
        <v>-0.6286013619696051</v>
      </c>
      <c r="AA305" s="21">
        <f>AVERAGE(AA55:AA59)</f>
        <v>-1.23</v>
      </c>
      <c r="AB305" s="21">
        <f>((AB59/AB55)-1)*100</f>
        <v>-0.9335529928610642</v>
      </c>
      <c r="AC305" s="21">
        <f>AC59-AC55</f>
        <v>-4.6</v>
      </c>
      <c r="AD305" s="21">
        <f>AD59-AD55</f>
        <v>-0.6999999999999997</v>
      </c>
      <c r="AE305" s="21">
        <f>((AE59/AE55)-1)*100</f>
        <v>-1.516339869281047</v>
      </c>
      <c r="AF305" s="21">
        <f>AF59-AF55</f>
        <v>-1.2106650287758676</v>
      </c>
      <c r="AG305" s="21">
        <f>AG59-AG55</f>
        <v>-0.17012549644227226</v>
      </c>
    </row>
    <row r="306" spans="1:33" ht="12.75">
      <c r="A306" s="7" t="s">
        <v>1019</v>
      </c>
      <c r="B306" s="21">
        <f aca="true" t="shared" si="38" ref="B306:T306">((B75/B72)-1)*100</f>
        <v>-3.1470280594843025</v>
      </c>
      <c r="C306" s="21">
        <f>((C75/C72)-1)*100</f>
        <v>-2.0699046754425687</v>
      </c>
      <c r="D306" s="21">
        <f t="shared" si="38"/>
        <v>-0.4900194566548888</v>
      </c>
      <c r="E306" s="21">
        <f>((E75/E72)-1)*100</f>
        <v>-9.397344228804904</v>
      </c>
      <c r="F306" s="21">
        <f>((F75/F72)-1)*100</f>
        <v>-0.9829280910501725</v>
      </c>
      <c r="G306" s="21">
        <f>((G75/G72)-1)*100</f>
        <v>3.2921219091431864</v>
      </c>
      <c r="H306" s="21">
        <f t="shared" si="38"/>
        <v>-10.678098207326592</v>
      </c>
      <c r="I306" s="21">
        <f t="shared" si="38"/>
        <v>-13.75905200789994</v>
      </c>
      <c r="J306" s="21">
        <f t="shared" si="38"/>
        <v>-6.262230919765177</v>
      </c>
      <c r="K306" s="21">
        <f t="shared" si="38"/>
        <v>-18.439716312056742</v>
      </c>
      <c r="L306" s="21" t="e">
        <f t="shared" si="38"/>
        <v>#N/A</v>
      </c>
      <c r="M306" s="21" t="e">
        <f t="shared" si="38"/>
        <v>#N/A</v>
      </c>
      <c r="N306" s="21" t="e">
        <f t="shared" si="38"/>
        <v>#N/A</v>
      </c>
      <c r="O306" s="21" t="e">
        <f t="shared" si="38"/>
        <v>#N/A</v>
      </c>
      <c r="P306" s="21">
        <f t="shared" si="38"/>
        <v>-3.902862098872506</v>
      </c>
      <c r="Q306" s="21">
        <f t="shared" si="38"/>
        <v>3.220478943022287</v>
      </c>
      <c r="R306" s="21">
        <f t="shared" si="38"/>
        <v>-12.454212454212454</v>
      </c>
      <c r="S306" s="21">
        <f t="shared" si="38"/>
        <v>5.6955093099671394</v>
      </c>
      <c r="T306" s="21">
        <f t="shared" si="38"/>
        <v>-3.984221901563323</v>
      </c>
      <c r="U306" s="21">
        <f>U75-U72</f>
        <v>3.1333333333333337</v>
      </c>
      <c r="V306" s="21">
        <f>((V75/V72)-1)*100</f>
        <v>6.647807637906644</v>
      </c>
      <c r="W306" s="21">
        <f>((W75/W72)-1)*100</f>
        <v>2.2405660377358583</v>
      </c>
      <c r="X306" s="21">
        <f>((X75/X72)-1)*100</f>
        <v>-11.190476190476206</v>
      </c>
      <c r="Y306" s="21">
        <f>((Y75/Y72)-1)*100</f>
        <v>0.8247422680412342</v>
      </c>
      <c r="Z306" s="21">
        <f>((Z75/Z72)-1)*100</f>
        <v>-0.9427261574223578</v>
      </c>
      <c r="AA306" s="21">
        <f>AVERAGE(AA72:AA75)</f>
        <v>-0.9825</v>
      </c>
      <c r="AB306" s="21">
        <f>((AB75/AB72)-1)*100</f>
        <v>-1.570141570141581</v>
      </c>
      <c r="AC306" s="21">
        <f>AC75-AC72</f>
        <v>-12.7</v>
      </c>
      <c r="AD306" s="21">
        <f>AD75-AD72</f>
        <v>-1.5</v>
      </c>
      <c r="AE306" s="21">
        <f>((AE75/AE72)-1)*100</f>
        <v>-1.6923736075407092</v>
      </c>
      <c r="AF306" s="21">
        <f>AF75-AF72</f>
        <v>-2.751629534729952</v>
      </c>
      <c r="AG306" s="21">
        <f>AG75-AG72</f>
        <v>-0.3121170310957446</v>
      </c>
    </row>
    <row r="307" spans="1:33" ht="12.75">
      <c r="A307" s="7" t="s">
        <v>1020</v>
      </c>
      <c r="B307" s="21">
        <f aca="true" t="shared" si="39" ref="B307:T307">((B86/B83)-1)*100</f>
        <v>-0.5337928715534512</v>
      </c>
      <c r="C307" s="21">
        <f>((C86/C83)-1)*100</f>
        <v>0.4280857850337938</v>
      </c>
      <c r="D307" s="21">
        <f t="shared" si="39"/>
        <v>-0.34912061129042105</v>
      </c>
      <c r="E307" s="21">
        <f>((E86/E83)-1)*100</f>
        <v>-9.108159392789384</v>
      </c>
      <c r="F307" s="21">
        <f>((F86/F83)-1)*100</f>
        <v>0.016217969510212704</v>
      </c>
      <c r="G307" s="21">
        <f>((G86/G83)-1)*100</f>
        <v>2.007829271372641</v>
      </c>
      <c r="H307" s="21">
        <f t="shared" si="39"/>
        <v>-4.235122307411454</v>
      </c>
      <c r="I307" s="21">
        <f t="shared" si="39"/>
        <v>-4.996755353666438</v>
      </c>
      <c r="J307" s="21">
        <f t="shared" si="39"/>
        <v>3.5171102661597065</v>
      </c>
      <c r="K307" s="21">
        <f t="shared" si="39"/>
        <v>-10.310734463276827</v>
      </c>
      <c r="L307" s="21">
        <f t="shared" si="39"/>
        <v>0</v>
      </c>
      <c r="M307" s="21" t="e">
        <f t="shared" si="39"/>
        <v>#N/A</v>
      </c>
      <c r="N307" s="21">
        <f t="shared" si="39"/>
        <v>-14.669421487603307</v>
      </c>
      <c r="O307" s="21">
        <f t="shared" si="39"/>
        <v>-14.569536423841056</v>
      </c>
      <c r="P307" s="21">
        <f t="shared" si="39"/>
        <v>-2.7818448023425923</v>
      </c>
      <c r="Q307" s="21">
        <f t="shared" si="39"/>
        <v>3.4986309704898133</v>
      </c>
      <c r="R307" s="21">
        <f t="shared" si="39"/>
        <v>2.978235967926701</v>
      </c>
      <c r="S307" s="21">
        <f t="shared" si="39"/>
        <v>-8.010801080108</v>
      </c>
      <c r="T307" s="21">
        <f t="shared" si="39"/>
        <v>-1.7443284825322203</v>
      </c>
      <c r="U307" s="21">
        <f>U86-U83</f>
        <v>1.5666666666666664</v>
      </c>
      <c r="V307" s="21">
        <f>((V86/V83)-1)*100</f>
        <v>14.300773014757562</v>
      </c>
      <c r="W307" s="21">
        <f>((W86/W83)-1)*100</f>
        <v>0.7891770011273946</v>
      </c>
      <c r="X307" s="21">
        <f>((X86/X83)-1)*100</f>
        <v>-5.456570155902007</v>
      </c>
      <c r="Y307" s="21">
        <f>((Y86/Y83)-1)*100</f>
        <v>0.5791505791505891</v>
      </c>
      <c r="Z307" s="21">
        <f>((Z86/Z83)-1)*100</f>
        <v>0.8460846084608509</v>
      </c>
      <c r="AA307" s="21">
        <f>AVERAGE(AA83:AA86)</f>
        <v>-2.4000000000000004</v>
      </c>
      <c r="AB307" s="21">
        <f>((AB86/AB83)-1)*100</f>
        <v>-0.512445095168379</v>
      </c>
      <c r="AC307" s="21">
        <f>AC86-AC83</f>
        <v>-5.699999999999999</v>
      </c>
      <c r="AD307" s="21">
        <f>AD86-AD83</f>
        <v>-0.20000000000000018</v>
      </c>
      <c r="AE307" s="21">
        <f>((AE86/AE83)-1)*100</f>
        <v>0.34149117814454844</v>
      </c>
      <c r="AF307" s="21">
        <f>AF86-AF83</f>
        <v>-1.0829383220702797</v>
      </c>
      <c r="AG307" s="21">
        <f>AG86-AG83</f>
        <v>-0.04052611637021575</v>
      </c>
    </row>
    <row r="308" spans="1:33" ht="12.75">
      <c r="A308" s="7" t="s">
        <v>1021</v>
      </c>
      <c r="B308" s="21">
        <f aca="true" t="shared" si="40" ref="B308:T308">((B125/B121)-1)*100</f>
        <v>-0.13720109760878563</v>
      </c>
      <c r="C308" s="21">
        <f>((C125/C121)-1)*100</f>
        <v>0.8155143906061646</v>
      </c>
      <c r="D308" s="21">
        <f t="shared" si="40"/>
        <v>1.679422698447408</v>
      </c>
      <c r="E308" s="21">
        <f>((E125/E121)-1)*100</f>
        <v>-7.651715039577834</v>
      </c>
      <c r="F308" s="21">
        <f>((F125/F121)-1)*100</f>
        <v>2.68855579348084</v>
      </c>
      <c r="G308" s="21">
        <f>((G125/G121)-1)*100</f>
        <v>3.5914702581369307</v>
      </c>
      <c r="H308" s="21">
        <f t="shared" si="40"/>
        <v>-0.7589285714285632</v>
      </c>
      <c r="I308" s="21">
        <f t="shared" si="40"/>
        <v>-4.340217010850534</v>
      </c>
      <c r="J308" s="21">
        <f t="shared" si="40"/>
        <v>-2.486355366889015</v>
      </c>
      <c r="K308" s="21">
        <f t="shared" si="40"/>
        <v>-5.448275862068974</v>
      </c>
      <c r="L308" s="21">
        <f t="shared" si="40"/>
        <v>2.752293577981635</v>
      </c>
      <c r="M308" s="21" t="e">
        <f t="shared" si="40"/>
        <v>#DIV/0!</v>
      </c>
      <c r="N308" s="21">
        <f t="shared" si="40"/>
        <v>-2.493765586034913</v>
      </c>
      <c r="O308" s="21">
        <f t="shared" si="40"/>
        <v>-23.440134907251263</v>
      </c>
      <c r="P308" s="21">
        <f t="shared" si="40"/>
        <v>8.874329958308525</v>
      </c>
      <c r="Q308" s="21">
        <f t="shared" si="40"/>
        <v>-1.3996394867988649</v>
      </c>
      <c r="R308" s="21">
        <f t="shared" si="40"/>
        <v>7.067371202113604</v>
      </c>
      <c r="S308" s="21">
        <f t="shared" si="40"/>
        <v>3.00136425648021</v>
      </c>
      <c r="T308" s="21">
        <f t="shared" si="40"/>
        <v>-0.7899146253889766</v>
      </c>
      <c r="U308" s="21">
        <f>U125-U121</f>
        <v>2.2666666666666666</v>
      </c>
      <c r="V308" s="21">
        <f>((V125/V121)-1)*100</f>
        <v>0.09776232891591796</v>
      </c>
      <c r="W308" s="21">
        <f>((W125/W121)-1)*100</f>
        <v>5.600000000000005</v>
      </c>
      <c r="X308" s="21">
        <f>((X125/X121)-1)*100</f>
        <v>-5.372733378106109</v>
      </c>
      <c r="Y308" s="21">
        <f>((Y125/Y121)-1)*100</f>
        <v>2.6666666666666616</v>
      </c>
      <c r="Z308" s="21">
        <f>((Z125/Z121)-1)*100</f>
        <v>3.2241735134924676</v>
      </c>
      <c r="AA308" s="21">
        <f>AVERAGE(AA121:AA125)</f>
        <v>-1.1059999999999999</v>
      </c>
      <c r="AB308" s="21">
        <f>((AB125/AB121)-1)*100</f>
        <v>0.6952125138252496</v>
      </c>
      <c r="AC308" s="21">
        <f>AC125-AC121</f>
        <v>-26.9</v>
      </c>
      <c r="AD308" s="21">
        <f>AD125-AD121</f>
        <v>-2.9000000000000004</v>
      </c>
      <c r="AE308" s="21">
        <f>((AE125/AE121)-1)*100</f>
        <v>4.864219635929579</v>
      </c>
      <c r="AF308" s="21">
        <f>AF125-AF121</f>
        <v>-2.572461571202507</v>
      </c>
      <c r="AG308" s="21">
        <f>AG125-AG121</f>
        <v>-0.31338742456670043</v>
      </c>
    </row>
    <row r="309" spans="1:33" ht="12.75">
      <c r="A309" s="7" t="s">
        <v>1022</v>
      </c>
      <c r="B309" s="21">
        <f aca="true" t="shared" si="41" ref="B309:O309">((B142/B137)-1)*100</f>
        <v>-3.3990990339910043</v>
      </c>
      <c r="C309" s="21">
        <f t="shared" si="41"/>
        <v>-1.2566057034313238</v>
      </c>
      <c r="D309" s="21">
        <f t="shared" si="41"/>
        <v>-1.001644490955289</v>
      </c>
      <c r="E309" s="21">
        <f t="shared" si="41"/>
        <v>-9.45395273023636</v>
      </c>
      <c r="F309" s="21">
        <f t="shared" si="41"/>
        <v>-2.434336963484951</v>
      </c>
      <c r="G309" s="21">
        <f t="shared" si="41"/>
        <v>2.909140112306341</v>
      </c>
      <c r="H309" s="21">
        <f t="shared" si="41"/>
        <v>-16.25974025974025</v>
      </c>
      <c r="I309" s="21">
        <f t="shared" si="41"/>
        <v>-10.086375034828643</v>
      </c>
      <c r="J309" s="21">
        <f t="shared" si="41"/>
        <v>-11.111111111111116</v>
      </c>
      <c r="K309" s="21">
        <f t="shared" si="41"/>
        <v>-9.468354430379744</v>
      </c>
      <c r="L309" s="21">
        <f t="shared" si="41"/>
        <v>8.720930232558132</v>
      </c>
      <c r="M309" s="21">
        <f t="shared" si="41"/>
        <v>0</v>
      </c>
      <c r="N309" s="21">
        <f t="shared" si="41"/>
        <v>-12.238805970149247</v>
      </c>
      <c r="O309" s="21">
        <f t="shared" si="41"/>
        <v>-23.431498079385406</v>
      </c>
      <c r="P309" s="21">
        <f>((P142/P137)-1)*100</f>
        <v>-30.175739391341615</v>
      </c>
      <c r="Q309" s="21">
        <f>((Q142/Q137)-1)*100</f>
        <v>3.566710700132103</v>
      </c>
      <c r="R309" s="21">
        <f>((R142/R137)-1)*100</f>
        <v>5.0203527815468</v>
      </c>
      <c r="S309" s="21">
        <f>((S142/S137)-1)*100</f>
        <v>-10.962467484206629</v>
      </c>
      <c r="T309" s="21">
        <f>((T142/T137)-1)*100</f>
        <v>-1.2947494289130668</v>
      </c>
      <c r="U309" s="21">
        <f>U142-U137</f>
        <v>3.499999999999999</v>
      </c>
      <c r="V309" s="21">
        <f>((V142/V137)-1)*100</f>
        <v>-14.546386468477701</v>
      </c>
      <c r="W309" s="21">
        <f>((W142/W137)-1)*100</f>
        <v>14.44121915820027</v>
      </c>
      <c r="X309" s="21">
        <f>((X142/X137)-1)*100</f>
        <v>-11.263579188107498</v>
      </c>
      <c r="Y309" s="21">
        <f>((Y142/Y137)-1)*100</f>
        <v>0.26385224274407815</v>
      </c>
      <c r="Z309" s="21">
        <f>((Z142/Z137)-1)*100</f>
        <v>-3.312702434018544</v>
      </c>
      <c r="AA309" s="21">
        <f>AVERAGE(AA137:AA142)</f>
        <v>-1.0433333333333334</v>
      </c>
      <c r="AB309" s="21">
        <f>((AB142/AB137)-1)*100</f>
        <v>2.9419927837912807</v>
      </c>
      <c r="AC309" s="21">
        <f>AC142-AC137</f>
        <v>-40.1</v>
      </c>
      <c r="AD309" s="21">
        <f>AD142-AD137</f>
        <v>-13.2</v>
      </c>
      <c r="AE309" s="21">
        <f>((AE142/AE137)-1)*100</f>
        <v>9.189716435588391</v>
      </c>
      <c r="AF309" s="21">
        <f>AF142-AF137</f>
        <v>-2.5182433362649563</v>
      </c>
      <c r="AG309" s="21">
        <f>AG142-AG137</f>
        <v>-0.9226002521487754</v>
      </c>
    </row>
    <row r="310" spans="1:33" ht="12.75">
      <c r="A310" s="7" t="s">
        <v>1023</v>
      </c>
      <c r="B310" s="21">
        <f>((B164/B162)-1)*100</f>
        <v>-2.1900018149186185</v>
      </c>
      <c r="C310" s="21">
        <f aca="true" t="shared" si="42" ref="C310:AB310">((C164/C162)-1)*100</f>
        <v>-0.7558350465594388</v>
      </c>
      <c r="D310" s="21">
        <f t="shared" si="42"/>
        <v>-1.2785501489573026</v>
      </c>
      <c r="E310" s="21">
        <f t="shared" si="42"/>
        <v>-6.923336710570749</v>
      </c>
      <c r="F310" s="21">
        <f t="shared" si="42"/>
        <v>-1.4964216005205033</v>
      </c>
      <c r="G310" s="21">
        <f t="shared" si="42"/>
        <v>0.41036717062634676</v>
      </c>
      <c r="H310" s="21">
        <f t="shared" si="42"/>
        <v>-8.008992553042017</v>
      </c>
      <c r="I310" s="21">
        <f t="shared" si="42"/>
        <v>-4.389432078219258</v>
      </c>
      <c r="J310" s="21">
        <f t="shared" si="42"/>
        <v>-1.6459074733096157</v>
      </c>
      <c r="K310" s="21">
        <f t="shared" si="42"/>
        <v>-5.9510770354143645</v>
      </c>
      <c r="L310" s="21">
        <f t="shared" si="42"/>
        <v>7.51708428246014</v>
      </c>
      <c r="M310" s="21">
        <f t="shared" si="42"/>
        <v>44.44444444444444</v>
      </c>
      <c r="N310" s="21">
        <f t="shared" si="42"/>
        <v>-6.543778801843314</v>
      </c>
      <c r="O310" s="21">
        <f t="shared" si="42"/>
        <v>-11.65501165501166</v>
      </c>
      <c r="P310" s="21">
        <f t="shared" si="42"/>
        <v>-17.733782645324347</v>
      </c>
      <c r="Q310" s="21">
        <f t="shared" si="42"/>
        <v>-0.9945397815912527</v>
      </c>
      <c r="R310" s="21">
        <f t="shared" si="42"/>
        <v>1.4790220344098826</v>
      </c>
      <c r="S310" s="21">
        <f t="shared" si="42"/>
        <v>-13.96076201307932</v>
      </c>
      <c r="T310" s="21">
        <f t="shared" si="42"/>
        <v>-1.0689655172413937</v>
      </c>
      <c r="U310" s="21">
        <f>U164-U162</f>
        <v>1.3666666666666671</v>
      </c>
      <c r="V310" s="21">
        <f t="shared" si="42"/>
        <v>22.891566265060238</v>
      </c>
      <c r="W310" s="21">
        <f t="shared" si="42"/>
        <v>5.3142134120624185</v>
      </c>
      <c r="X310" s="21">
        <f t="shared" si="42"/>
        <v>-5.951169888097663</v>
      </c>
      <c r="Y310" s="21">
        <f t="shared" si="42"/>
        <v>-0.6075334143377908</v>
      </c>
      <c r="Z310" s="21">
        <f t="shared" si="42"/>
        <v>-1.1118662498300957</v>
      </c>
      <c r="AA310" s="21">
        <f>AVERAGE(AA162:AA164)</f>
        <v>-1.8933333333333333</v>
      </c>
      <c r="AB310" s="21">
        <f t="shared" si="42"/>
        <v>-1.0886822408709307</v>
      </c>
      <c r="AC310" s="21">
        <f>AC164-AC162</f>
        <v>-38.6</v>
      </c>
      <c r="AD310" s="21">
        <f>AD164-AD162</f>
        <v>-2.499999999999999</v>
      </c>
      <c r="AE310" s="21">
        <f>((AE164/AE162)-1)*100</f>
        <v>2.2210838303633462</v>
      </c>
      <c r="AF310" s="21">
        <f>AF164-AF162</f>
        <v>-1.3575597979513727</v>
      </c>
      <c r="AG310" s="21">
        <f>AG164-AG162</f>
        <v>-0.09759989084683063</v>
      </c>
    </row>
    <row r="311" spans="1:33" ht="12.75">
      <c r="A311" s="7" t="s">
        <v>1024</v>
      </c>
      <c r="B311" s="21">
        <f aca="true" t="shared" si="43" ref="B311:T311">((B173/B168)-1)*100</f>
        <v>-2.792279702578704</v>
      </c>
      <c r="C311" s="21">
        <f>((C173/C168)-1)*100</f>
        <v>-0.287798541021278</v>
      </c>
      <c r="D311" s="21">
        <f t="shared" si="43"/>
        <v>2.4334717735732925</v>
      </c>
      <c r="E311" s="21">
        <f>((E173/E168)-1)*100</f>
        <v>1.5495867768595017</v>
      </c>
      <c r="F311" s="21">
        <f>((F173/F168)-1)*100</f>
        <v>1.9745990544173475</v>
      </c>
      <c r="G311" s="21">
        <f>((G173/G168)-1)*100</f>
        <v>3.013322055402834</v>
      </c>
      <c r="H311" s="21">
        <f t="shared" si="43"/>
        <v>-9.189737643136686</v>
      </c>
      <c r="I311" s="21">
        <f t="shared" si="43"/>
        <v>-8.65809562073122</v>
      </c>
      <c r="J311" s="21">
        <f t="shared" si="43"/>
        <v>-6.710853355426682</v>
      </c>
      <c r="K311" s="21">
        <f t="shared" si="43"/>
        <v>-9.90277277637739</v>
      </c>
      <c r="L311" s="21">
        <f t="shared" si="43"/>
        <v>2.226345083487935</v>
      </c>
      <c r="M311" s="21">
        <f t="shared" si="43"/>
        <v>15.789473684210531</v>
      </c>
      <c r="N311" s="21">
        <f t="shared" si="43"/>
        <v>-14.577259475218662</v>
      </c>
      <c r="O311" s="21">
        <f t="shared" si="43"/>
        <v>-13.151041666666663</v>
      </c>
      <c r="P311" s="21">
        <f t="shared" si="43"/>
        <v>-11.176157530601383</v>
      </c>
      <c r="Q311" s="21">
        <f t="shared" si="43"/>
        <v>3.522086008951164</v>
      </c>
      <c r="R311" s="21">
        <f t="shared" si="43"/>
        <v>-11.140979689366793</v>
      </c>
      <c r="S311" s="21">
        <f t="shared" si="43"/>
        <v>-1.1843303978135489</v>
      </c>
      <c r="T311" s="21">
        <f t="shared" si="43"/>
        <v>-2.8511870210754187</v>
      </c>
      <c r="U311" s="21">
        <f>U173-U168</f>
        <v>3.2666666666666657</v>
      </c>
      <c r="V311" s="21">
        <f>((V173/V168)-1)*100</f>
        <v>21.05353761404716</v>
      </c>
      <c r="W311" s="21">
        <f>((W173/W168)-1)*100</f>
        <v>6.1416184971098575</v>
      </c>
      <c r="X311" s="21">
        <f>((X173/X168)-1)*100</f>
        <v>-8.717948717948708</v>
      </c>
      <c r="Y311" s="21">
        <f>((Y173/Y168)-1)*100</f>
        <v>-0.23952095808383866</v>
      </c>
      <c r="Z311" s="21">
        <f>((Z173/Z168)-1)*100</f>
        <v>0.7783955520254127</v>
      </c>
      <c r="AA311" s="21">
        <f>AVERAGE(AA168:AA173)</f>
        <v>-0.995</v>
      </c>
      <c r="AB311" s="21">
        <f>((AB173/AB168)-1)*100</f>
        <v>-0.8564119675230852</v>
      </c>
      <c r="AC311" s="21">
        <f>AC173-AC168</f>
        <v>-125.39999999999999</v>
      </c>
      <c r="AD311" s="21">
        <f>AD173-AD168</f>
        <v>-11.5</v>
      </c>
      <c r="AE311" s="21">
        <f>((AE173/AE168)-1)*100</f>
        <v>4.149520967488618</v>
      </c>
      <c r="AF311" s="21">
        <f>AF173-AF168</f>
        <v>-3.717292439945738</v>
      </c>
      <c r="AG311" s="21">
        <f>AG173-AG168</f>
        <v>-0.35648187702064854</v>
      </c>
    </row>
    <row r="312" spans="1:33" ht="12.75">
      <c r="A312" s="7" t="s">
        <v>1025</v>
      </c>
      <c r="B312" s="21">
        <f aca="true" t="shared" si="44" ref="B312:T312">((B206/B204)-1)*100</f>
        <v>-1.3096407417328981</v>
      </c>
      <c r="C312" s="21">
        <f>((C206/C204)-1)*100</f>
        <v>-0.6970981609744409</v>
      </c>
      <c r="D312" s="21">
        <f t="shared" si="44"/>
        <v>-1.2923747664382979</v>
      </c>
      <c r="E312" s="21">
        <f>((E206/E204)-1)*100</f>
        <v>-6.390899689762142</v>
      </c>
      <c r="F312" s="21">
        <f>((F206/F204)-1)*100</f>
        <v>-1.2355549095137697</v>
      </c>
      <c r="G312" s="21">
        <f>((G206/G204)-1)*100</f>
        <v>-0.23900754960355375</v>
      </c>
      <c r="H312" s="21">
        <f t="shared" si="44"/>
        <v>-6.676375042007399</v>
      </c>
      <c r="I312" s="21">
        <f t="shared" si="44"/>
        <v>-4.524325999380219</v>
      </c>
      <c r="J312" s="21">
        <f t="shared" si="44"/>
        <v>-6.675062972292178</v>
      </c>
      <c r="K312" s="21">
        <f t="shared" si="44"/>
        <v>-3.4978437949209296</v>
      </c>
      <c r="L312" s="21">
        <f t="shared" si="44"/>
        <v>1.1127596439169052</v>
      </c>
      <c r="M312" s="21">
        <f t="shared" si="44"/>
        <v>3.731343283582089</v>
      </c>
      <c r="N312" s="21">
        <f t="shared" si="44"/>
        <v>-5.094339622641519</v>
      </c>
      <c r="O312" s="21">
        <f t="shared" si="44"/>
        <v>-2.7382256297918905</v>
      </c>
      <c r="P312" s="21">
        <f t="shared" si="44"/>
        <v>-13.147249190938515</v>
      </c>
      <c r="Q312" s="21">
        <f t="shared" si="44"/>
        <v>1.4370306181398007</v>
      </c>
      <c r="R312" s="21">
        <f t="shared" si="44"/>
        <v>2.04259776536313</v>
      </c>
      <c r="S312" s="21">
        <f t="shared" si="44"/>
        <v>-5.886945658963139</v>
      </c>
      <c r="T312" s="21">
        <f t="shared" si="44"/>
        <v>-0.948565135515822</v>
      </c>
      <c r="U312" s="21">
        <f>U206-U204</f>
        <v>0.8999999999999995</v>
      </c>
      <c r="V312" s="21">
        <f>((V206/V204)-1)*100</f>
        <v>22.600882208789418</v>
      </c>
      <c r="W312" s="21">
        <f>((W206/W204)-1)*100</f>
        <v>2.4581855043081635</v>
      </c>
      <c r="X312" s="21">
        <f>((X206/X204)-1)*100</f>
        <v>-3.371745625266742</v>
      </c>
      <c r="Y312" s="21">
        <f>((Y206/Y204)-1)*100</f>
        <v>-0.3138075313807498</v>
      </c>
      <c r="Z312" s="21">
        <f>((Z206/Z204)-1)*100</f>
        <v>-0.6596856558109931</v>
      </c>
      <c r="AA312" s="21">
        <f>AVERAGE(AA204:AA206)</f>
        <v>-1.0866666666666667</v>
      </c>
      <c r="AB312" s="21">
        <f>((AB206/AB204)-1)*100</f>
        <v>-0.5773989551828396</v>
      </c>
      <c r="AC312" s="21">
        <f>AC206-AC204</f>
        <v>4.700000000000017</v>
      </c>
      <c r="AD312" s="21">
        <f>AD206-AD204</f>
        <v>-20.1</v>
      </c>
      <c r="AE312" s="21">
        <f>((AE206/AE204)-1)*100</f>
        <v>0.7083098085510553</v>
      </c>
      <c r="AF312" s="21">
        <f>AF206-AF204</f>
        <v>0.09967712424599773</v>
      </c>
      <c r="AG312" s="21">
        <f>AG206-AG204</f>
        <v>-0.3420123667054822</v>
      </c>
    </row>
    <row r="313" spans="1:33" ht="12.75">
      <c r="A313" t="s">
        <v>1026</v>
      </c>
      <c r="B313" s="21">
        <f aca="true" t="shared" si="45" ref="B313:T313">((B249/B246)-1)*100</f>
        <v>0.2047692824407532</v>
      </c>
      <c r="C313" s="21">
        <f>((C249/C246)-1)*100</f>
        <v>0.8773448149029583</v>
      </c>
      <c r="D313" s="21">
        <f t="shared" si="45"/>
        <v>2.181473284856139</v>
      </c>
      <c r="E313" s="21">
        <f>((E249/E246)-1)*100</f>
        <v>10.148789695758387</v>
      </c>
      <c r="F313" s="21">
        <f>((F249/F246)-1)*100</f>
        <v>1.1428878038310941</v>
      </c>
      <c r="G313" s="21">
        <f>((G249/G246)-1)*100</f>
        <v>1.1268629589240131</v>
      </c>
      <c r="H313" s="21">
        <f t="shared" si="45"/>
        <v>-6.164912906485931</v>
      </c>
      <c r="I313" s="21">
        <f t="shared" si="45"/>
        <v>-8.006710385847182</v>
      </c>
      <c r="J313" s="21">
        <f t="shared" si="45"/>
        <v>-9.878744650499282</v>
      </c>
      <c r="K313" s="21">
        <f t="shared" si="45"/>
        <v>-7.315896149020363</v>
      </c>
      <c r="L313" s="21">
        <f t="shared" si="45"/>
        <v>-8.136120228018662</v>
      </c>
      <c r="M313" s="21">
        <f t="shared" si="45"/>
        <v>-3.83399209486166</v>
      </c>
      <c r="N313" s="21">
        <f t="shared" si="45"/>
        <v>-12.196601941747588</v>
      </c>
      <c r="O313" s="21">
        <f t="shared" si="45"/>
        <v>-1.3126491646777927</v>
      </c>
      <c r="P313" s="21">
        <f t="shared" si="45"/>
        <v>-0.9345794392523366</v>
      </c>
      <c r="Q313" s="21">
        <f t="shared" si="45"/>
        <v>3.6392894720554514</v>
      </c>
      <c r="R313" s="21">
        <f t="shared" si="45"/>
        <v>-10.036978341257264</v>
      </c>
      <c r="S313" s="21">
        <f t="shared" si="45"/>
        <v>-6.04427708887878</v>
      </c>
      <c r="T313" s="21">
        <f t="shared" si="45"/>
        <v>-0.983891266045811</v>
      </c>
      <c r="U313" s="21">
        <f>U249-U246</f>
        <v>1.4333333333333327</v>
      </c>
      <c r="V313" s="21">
        <f>((V249/V246)-1)*100</f>
        <v>-1.0557341445967983</v>
      </c>
      <c r="W313" s="21">
        <f>((W249/W246)-1)*100</f>
        <v>0.8908263836239438</v>
      </c>
      <c r="X313" s="21">
        <f>((X249/X246)-1)*100</f>
        <v>-4.19477852742739</v>
      </c>
      <c r="Y313" s="21">
        <f>((Y249/Y246)-1)*100</f>
        <v>2.227934875749771</v>
      </c>
      <c r="Z313" s="21">
        <f>((Z249/Z246)-1)*100</f>
        <v>0.3699118476201857</v>
      </c>
      <c r="AA313" s="21">
        <f>AVERAGE(AA246:AA249)</f>
        <v>-1.4725</v>
      </c>
      <c r="AB313" s="21">
        <f>((AB249/AB246)-1)*100</f>
        <v>-3.608008986982081</v>
      </c>
      <c r="AC313" s="21">
        <f>AC249-AC246</f>
        <v>-152.5</v>
      </c>
      <c r="AD313" s="21">
        <f>AD249-AD246</f>
        <v>-13.7</v>
      </c>
      <c r="AE313" s="21">
        <f>((AE249/AE246)-1)*100</f>
        <v>1.2445029467197166</v>
      </c>
      <c r="AF313" s="21">
        <f>AF249-AF246</f>
        <v>-1.5233376288685878</v>
      </c>
      <c r="AG313" s="21">
        <f>AG249-AG246</f>
        <v>-0.13291431033292206</v>
      </c>
    </row>
    <row r="314" spans="1:2" ht="12.75">
      <c r="A314" s="22" t="s">
        <v>1027</v>
      </c>
      <c r="B314" s="21"/>
    </row>
    <row r="315" spans="1:33" ht="12.75">
      <c r="A315" t="s">
        <v>1009</v>
      </c>
      <c r="B315" s="21">
        <f aca="true" t="shared" si="46" ref="B315:AG315">AVERAGE(B304:B313)</f>
        <v>-1.745887139446485</v>
      </c>
      <c r="C315" s="21">
        <f>AVERAGE(C304:C313)</f>
        <v>-0.20766121791308545</v>
      </c>
      <c r="D315" s="21">
        <f t="shared" si="46"/>
        <v>0.5898197173119535</v>
      </c>
      <c r="E315" s="21">
        <f>AVERAGE(E304:E313)</f>
        <v>-2.27683211855222</v>
      </c>
      <c r="F315" s="21">
        <f>AVERAGE(F304:F313)</f>
        <v>0.06170795824777087</v>
      </c>
      <c r="G315" s="21">
        <f>AVERAGE(G304:G313)</f>
        <v>2.0615507832807722</v>
      </c>
      <c r="H315" s="21">
        <f t="shared" si="46"/>
        <v>-6.864179074576649</v>
      </c>
      <c r="I315" s="21">
        <f t="shared" si="46"/>
        <v>-7.631800181991271</v>
      </c>
      <c r="J315" s="21">
        <f>AVERAGE(J304:J313)</f>
        <v>-4.824656102061313</v>
      </c>
      <c r="K315" s="21">
        <f>AVERAGE(K304:K313)</f>
        <v>-9.417754140153745</v>
      </c>
      <c r="L315" s="21">
        <f>AVERAGE(L307:L313)</f>
        <v>2.0276132274837266</v>
      </c>
      <c r="M315" s="21"/>
      <c r="N315" s="21">
        <f>AVERAGE(N307:N313)</f>
        <v>-9.687710412176935</v>
      </c>
      <c r="O315" s="21">
        <f>AVERAGE(O307:O313)</f>
        <v>-12.89972821808939</v>
      </c>
      <c r="P315" s="21">
        <f t="shared" si="46"/>
        <v>-5.7714528942895935</v>
      </c>
      <c r="Q315" s="21">
        <f t="shared" si="46"/>
        <v>1.4842592563220969</v>
      </c>
      <c r="R315" s="21">
        <f t="shared" si="46"/>
        <v>-1.6891280628946759</v>
      </c>
      <c r="S315" s="21">
        <f t="shared" si="46"/>
        <v>-4.6926168141483195</v>
      </c>
      <c r="T315" s="21">
        <f t="shared" si="46"/>
        <v>-2.079531911321882</v>
      </c>
      <c r="U315" s="21">
        <f t="shared" si="46"/>
        <v>2.38</v>
      </c>
      <c r="V315" s="21">
        <f t="shared" si="46"/>
        <v>10.325585185238205</v>
      </c>
      <c r="W315" s="21">
        <f t="shared" si="46"/>
        <v>3.6295390641365346</v>
      </c>
      <c r="X315" s="21">
        <f t="shared" si="46"/>
        <v>-6.9859581381477245</v>
      </c>
      <c r="Y315" s="21">
        <f t="shared" si="46"/>
        <v>1.0206771488049582</v>
      </c>
      <c r="Z315" s="21">
        <f>AVERAGE(Z304:Z313)</f>
        <v>-0.17523884765768494</v>
      </c>
      <c r="AA315" s="21">
        <f t="shared" si="46"/>
        <v>-1.5379333333333332</v>
      </c>
      <c r="AB315" s="21">
        <f t="shared" si="46"/>
        <v>-0.8687065999515088</v>
      </c>
      <c r="AC315" s="21">
        <f t="shared" si="46"/>
        <v>-40.81</v>
      </c>
      <c r="AD315" s="21">
        <f t="shared" si="46"/>
        <v>-6.640000000000001</v>
      </c>
      <c r="AE315" s="21">
        <f t="shared" si="46"/>
        <v>1.5881684301290055</v>
      </c>
      <c r="AF315" s="21">
        <f t="shared" si="46"/>
        <v>-1.900507235520759</v>
      </c>
      <c r="AG315" s="21">
        <f t="shared" si="46"/>
        <v>-0.2706289517658572</v>
      </c>
    </row>
    <row r="316" spans="1:33" ht="12.75">
      <c r="A316" t="s">
        <v>1010</v>
      </c>
      <c r="B316" s="21">
        <f aca="true" t="shared" si="47" ref="B316:AG316">MAX(B304:B313)</f>
        <v>0.2047692824407532</v>
      </c>
      <c r="C316" s="21">
        <f>MAX(C304:C313)</f>
        <v>1.8852196216736283</v>
      </c>
      <c r="D316" s="21">
        <f t="shared" si="47"/>
        <v>3.283730158730158</v>
      </c>
      <c r="E316" s="21">
        <f>MAX(E304:E313)</f>
        <v>16.35220125786163</v>
      </c>
      <c r="F316" s="21">
        <f>MAX(F304:F313)</f>
        <v>2.68855579348084</v>
      </c>
      <c r="G316" s="21">
        <f>MAX(G304:G313)</f>
        <v>3.5914702581369307</v>
      </c>
      <c r="H316" s="21">
        <f t="shared" si="47"/>
        <v>-0.7589285714285632</v>
      </c>
      <c r="I316" s="21">
        <f t="shared" si="47"/>
        <v>-2.989771833202204</v>
      </c>
      <c r="J316" s="21">
        <f>MAX(J304:J313)</f>
        <v>4.086538461538458</v>
      </c>
      <c r="K316" s="21">
        <f>MAX(K304:K313)</f>
        <v>-3.4978437949209296</v>
      </c>
      <c r="L316" s="21">
        <f>MAX(L307:L313)</f>
        <v>8.720930232558132</v>
      </c>
      <c r="M316" s="21"/>
      <c r="N316" s="21">
        <f>MAX(N307:N313)</f>
        <v>-2.493765586034913</v>
      </c>
      <c r="O316" s="21">
        <f>MAX(O307:O313)</f>
        <v>-1.3126491646777927</v>
      </c>
      <c r="P316" s="21">
        <f t="shared" si="47"/>
        <v>10.626992561105197</v>
      </c>
      <c r="Q316" s="21">
        <f t="shared" si="47"/>
        <v>5.945165945165942</v>
      </c>
      <c r="R316" s="21">
        <f t="shared" si="47"/>
        <v>10.000000000000009</v>
      </c>
      <c r="S316" s="21">
        <f t="shared" si="47"/>
        <v>5.6955093099671394</v>
      </c>
      <c r="T316" s="21">
        <f t="shared" si="47"/>
        <v>-0.7899146253889766</v>
      </c>
      <c r="U316" s="21">
        <f t="shared" si="47"/>
        <v>3.499999999999999</v>
      </c>
      <c r="V316" s="21">
        <f t="shared" si="47"/>
        <v>22.891566265060238</v>
      </c>
      <c r="W316" s="21">
        <f t="shared" si="47"/>
        <v>14.44121915820027</v>
      </c>
      <c r="X316" s="21">
        <f t="shared" si="47"/>
        <v>-3.371745625266742</v>
      </c>
      <c r="Y316" s="21">
        <f t="shared" si="47"/>
        <v>3.6842105263157787</v>
      </c>
      <c r="Z316" s="21">
        <f>MAX(Z304:Z313)</f>
        <v>3.2241735134924676</v>
      </c>
      <c r="AA316" s="21">
        <f t="shared" si="47"/>
        <v>-0.9825</v>
      </c>
      <c r="AB316" s="21">
        <f t="shared" si="47"/>
        <v>2.9419927837912807</v>
      </c>
      <c r="AC316" s="21">
        <f t="shared" si="47"/>
        <v>4.700000000000017</v>
      </c>
      <c r="AD316" s="21">
        <f t="shared" si="47"/>
        <v>-0.09999999999999987</v>
      </c>
      <c r="AE316" s="21">
        <f t="shared" si="47"/>
        <v>9.189716435588391</v>
      </c>
      <c r="AF316" s="21">
        <f t="shared" si="47"/>
        <v>0.09967712424599773</v>
      </c>
      <c r="AG316" s="21">
        <f t="shared" si="47"/>
        <v>-0.01852475212898025</v>
      </c>
    </row>
    <row r="317" spans="1:33" ht="12.75">
      <c r="A317" t="s">
        <v>1011</v>
      </c>
      <c r="B317" s="21">
        <f aca="true" t="shared" si="48" ref="B317:AG317">MIN(B304:B313)</f>
        <v>-3.3990990339910043</v>
      </c>
      <c r="C317" s="21">
        <f>MIN(C304:C313)</f>
        <v>-2.0699046754425687</v>
      </c>
      <c r="D317" s="21">
        <f t="shared" si="48"/>
        <v>-1.2923747664382979</v>
      </c>
      <c r="E317" s="21">
        <f>MIN(E304:E313)</f>
        <v>-9.45395273023636</v>
      </c>
      <c r="F317" s="21">
        <f>MIN(F304:F313)</f>
        <v>-2.434336963484951</v>
      </c>
      <c r="G317" s="21">
        <f>MIN(G304:G313)</f>
        <v>-0.23900754960355375</v>
      </c>
      <c r="H317" s="21">
        <f t="shared" si="48"/>
        <v>-16.25974025974025</v>
      </c>
      <c r="I317" s="21">
        <f t="shared" si="48"/>
        <v>-14.567266495287058</v>
      </c>
      <c r="J317" s="21">
        <f>MIN(J304:J313)</f>
        <v>-11.111111111111116</v>
      </c>
      <c r="K317" s="21">
        <f>MIN(K304:K313)</f>
        <v>-18.439716312056742</v>
      </c>
      <c r="L317" s="21">
        <f>MIN(L307:L313)</f>
        <v>-8.136120228018662</v>
      </c>
      <c r="M317" s="21"/>
      <c r="N317" s="21">
        <f>MIN(N307:N313)</f>
        <v>-14.669421487603307</v>
      </c>
      <c r="O317" s="21">
        <f>MIN(O307:O313)</f>
        <v>-23.440134907251263</v>
      </c>
      <c r="P317" s="21">
        <f t="shared" si="48"/>
        <v>-30.175739391341615</v>
      </c>
      <c r="Q317" s="21">
        <f t="shared" si="48"/>
        <v>-7.592620826345476</v>
      </c>
      <c r="R317" s="21">
        <f t="shared" si="48"/>
        <v>-12.454212454212454</v>
      </c>
      <c r="S317" s="21">
        <f t="shared" si="48"/>
        <v>-13.96076201307932</v>
      </c>
      <c r="T317" s="21">
        <f t="shared" si="48"/>
        <v>-4.230666785048387</v>
      </c>
      <c r="U317" s="21">
        <f t="shared" si="48"/>
        <v>0.8999999999999995</v>
      </c>
      <c r="V317" s="21">
        <f t="shared" si="48"/>
        <v>-14.546386468477701</v>
      </c>
      <c r="W317" s="21">
        <f t="shared" si="48"/>
        <v>-2.2038567493112837</v>
      </c>
      <c r="X317" s="21">
        <f t="shared" si="48"/>
        <v>-11.263579188107498</v>
      </c>
      <c r="Y317" s="21">
        <f t="shared" si="48"/>
        <v>-0.6075334143377908</v>
      </c>
      <c r="Z317" s="21">
        <f>MIN(Z304:Z313)</f>
        <v>-3.312702434018544</v>
      </c>
      <c r="AA317" s="21">
        <f t="shared" si="48"/>
        <v>-3.1700000000000004</v>
      </c>
      <c r="AB317" s="21">
        <f t="shared" si="48"/>
        <v>-3.608008986982081</v>
      </c>
      <c r="AC317" s="21">
        <f t="shared" si="48"/>
        <v>-152.5</v>
      </c>
      <c r="AD317" s="21">
        <f t="shared" si="48"/>
        <v>-20.1</v>
      </c>
      <c r="AE317" s="21">
        <f t="shared" si="48"/>
        <v>-3.6284470246734424</v>
      </c>
      <c r="AF317" s="21">
        <f t="shared" si="48"/>
        <v>-3.717292439945738</v>
      </c>
      <c r="AG317" s="21">
        <f t="shared" si="48"/>
        <v>-0.9226002521487754</v>
      </c>
    </row>
    <row r="318" spans="2:33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spans="1:33" ht="12.75">
      <c r="A319" s="22" t="s">
        <v>1028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spans="1:33" ht="12.75">
      <c r="A320" t="s">
        <v>1009</v>
      </c>
      <c r="B320" s="21">
        <v>-1.6965410643940255</v>
      </c>
      <c r="C320" s="21">
        <v>-0.1467530147301573</v>
      </c>
      <c r="D320" s="21">
        <v>0.7974163691196485</v>
      </c>
      <c r="E320" s="21">
        <v>-1.7605538305501616</v>
      </c>
      <c r="F320" s="21">
        <v>0.2348334647775791</v>
      </c>
      <c r="G320" s="21">
        <v>2.2450156291312644</v>
      </c>
      <c r="H320" s="21">
        <v>-6.736977576969384</v>
      </c>
      <c r="I320" s="21">
        <v>-7.992063304632604</v>
      </c>
      <c r="J320" s="21">
        <v>-5.177850394144834</v>
      </c>
      <c r="K320" s="21">
        <v>-9.802940485124788</v>
      </c>
      <c r="L320" s="21">
        <v>1.112701384987658</v>
      </c>
      <c r="M320" s="21"/>
      <c r="N320" s="21">
        <v>-10.211699013899207</v>
      </c>
      <c r="O320" s="21">
        <v>-13.107180978602344</v>
      </c>
      <c r="P320" s="21">
        <v>-4.442305144174622</v>
      </c>
      <c r="Q320" s="21">
        <v>1.7596813716458024</v>
      </c>
      <c r="R320" s="21">
        <v>-2.04114474037296</v>
      </c>
      <c r="S320" s="21">
        <v>-3.6628229031559862</v>
      </c>
      <c r="T320" s="21">
        <v>-2.1918170662197145</v>
      </c>
      <c r="U320" s="21">
        <v>2.492592592592592</v>
      </c>
      <c r="V320" s="21">
        <v>8.92936506525798</v>
      </c>
      <c r="W320" s="21">
        <v>3.4423342684742613</v>
      </c>
      <c r="X320" s="21">
        <v>-7.100934610375507</v>
      </c>
      <c r="Y320" s="21">
        <v>1.2015894335985968</v>
      </c>
      <c r="Z320" s="21">
        <v>-0.07116913630519485</v>
      </c>
      <c r="AA320" s="21">
        <v>-1.4984444444444442</v>
      </c>
      <c r="AB320" s="21">
        <v>-0.8442648620715728</v>
      </c>
      <c r="AC320" s="21">
        <v>-41.05555555555556</v>
      </c>
      <c r="AD320" s="21">
        <v>-7.1</v>
      </c>
      <c r="AE320" s="21">
        <v>1.5178444967696345</v>
      </c>
      <c r="AF320" s="21">
        <v>-1.9608347285840242</v>
      </c>
      <c r="AG320" s="21">
        <v>-0.2898544029790824</v>
      </c>
    </row>
    <row r="321" spans="1:33" ht="12.75">
      <c r="A321" t="s">
        <v>1010</v>
      </c>
      <c r="B321" s="21">
        <v>0.2047692824407532</v>
      </c>
      <c r="C321" s="21">
        <v>1.8852196216736283</v>
      </c>
      <c r="D321" s="21">
        <v>3.283730158730158</v>
      </c>
      <c r="E321" s="21">
        <v>16.35220125786163</v>
      </c>
      <c r="F321" s="21">
        <v>2.68855579348084</v>
      </c>
      <c r="G321" s="21">
        <v>3.5914702581369307</v>
      </c>
      <c r="H321" s="21">
        <v>-0.7589285714285632</v>
      </c>
      <c r="I321" s="21">
        <v>-2.989771833202204</v>
      </c>
      <c r="J321" s="21">
        <v>4.086538461538458</v>
      </c>
      <c r="K321" s="21">
        <v>-3.4978437949209296</v>
      </c>
      <c r="L321" s="21">
        <v>8.720930232558132</v>
      </c>
      <c r="M321" s="21"/>
      <c r="N321" s="21">
        <v>-2.493765586034913</v>
      </c>
      <c r="O321" s="21">
        <v>-1.3126491646777927</v>
      </c>
      <c r="P321" s="21">
        <v>10.626992561105197</v>
      </c>
      <c r="Q321" s="21">
        <v>5.945165945165942</v>
      </c>
      <c r="R321" s="21">
        <v>10</v>
      </c>
      <c r="S321" s="21">
        <v>5.6955093099671394</v>
      </c>
      <c r="T321" s="21">
        <v>-0.7899146253889766</v>
      </c>
      <c r="U321" s="21">
        <v>3.5</v>
      </c>
      <c r="V321" s="21">
        <v>22.600882208789418</v>
      </c>
      <c r="W321" s="21">
        <v>14.44121915820027</v>
      </c>
      <c r="X321" s="21">
        <v>-3.371745625266742</v>
      </c>
      <c r="Y321" s="21">
        <v>3.6842105263157787</v>
      </c>
      <c r="Z321" s="21">
        <v>3.2241735134924676</v>
      </c>
      <c r="AA321" s="21">
        <v>-0.9825</v>
      </c>
      <c r="AB321" s="21">
        <v>2.9419927837912807</v>
      </c>
      <c r="AC321" s="21">
        <v>4.700000000000017</v>
      </c>
      <c r="AD321" s="21">
        <v>-0.09999999999999987</v>
      </c>
      <c r="AE321" s="21">
        <v>9.189716435588391</v>
      </c>
      <c r="AF321" s="21">
        <v>0.09967712424599773</v>
      </c>
      <c r="AG321" s="21">
        <v>-0.01852475212898025</v>
      </c>
    </row>
    <row r="322" spans="1:33" ht="12.75">
      <c r="A322" t="s">
        <v>1011</v>
      </c>
      <c r="B322" s="21">
        <v>-3.3990990339910043</v>
      </c>
      <c r="C322" s="21">
        <v>-2.0699046754425687</v>
      </c>
      <c r="D322" s="21">
        <v>-1.2923747664382979</v>
      </c>
      <c r="E322" s="21">
        <v>-9.45395273023636</v>
      </c>
      <c r="F322" s="21">
        <v>-2.434336963484951</v>
      </c>
      <c r="G322" s="21">
        <v>-0.23900754960355375</v>
      </c>
      <c r="H322" s="21">
        <v>-16.25974025974025</v>
      </c>
      <c r="I322" s="21">
        <v>-14.567266495287058</v>
      </c>
      <c r="J322" s="21">
        <v>-11.111111111111116</v>
      </c>
      <c r="K322" s="21">
        <v>-18.439716312056742</v>
      </c>
      <c r="L322" s="21">
        <v>-8.136120228018662</v>
      </c>
      <c r="M322" s="21"/>
      <c r="N322" s="21">
        <v>-14.669421487603307</v>
      </c>
      <c r="O322" s="21">
        <v>-23.440134907251263</v>
      </c>
      <c r="P322" s="21">
        <v>-30.175739391341615</v>
      </c>
      <c r="Q322" s="21">
        <v>-7.592620826345476</v>
      </c>
      <c r="R322" s="21">
        <v>-12.454212454212454</v>
      </c>
      <c r="S322" s="21">
        <v>-10.962467484206629</v>
      </c>
      <c r="T322" s="21">
        <v>-4.230666785048387</v>
      </c>
      <c r="U322" s="21">
        <v>0.8999999999999995</v>
      </c>
      <c r="V322" s="21">
        <v>-14.546386468477701</v>
      </c>
      <c r="W322" s="21">
        <v>-2.2038567493112837</v>
      </c>
      <c r="X322" s="21">
        <v>-11.263579188107498</v>
      </c>
      <c r="Y322" s="21">
        <v>-0.3138075313807498</v>
      </c>
      <c r="Z322" s="21">
        <v>-3.312702434018544</v>
      </c>
      <c r="AA322" s="21">
        <v>-3.17</v>
      </c>
      <c r="AB322" s="21">
        <v>-3.608008986982081</v>
      </c>
      <c r="AC322" s="21">
        <v>-152.5</v>
      </c>
      <c r="AD322" s="21">
        <v>-20.1</v>
      </c>
      <c r="AE322" s="21">
        <v>-3.6284470246734424</v>
      </c>
      <c r="AF322" s="21">
        <v>-3.717292439945738</v>
      </c>
      <c r="AG322" s="21">
        <v>-0.9226002521487754</v>
      </c>
    </row>
    <row r="323" spans="1:33" ht="12.7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</row>
    <row r="324" spans="1:33" ht="12.75">
      <c r="A324" s="13" t="s">
        <v>1029</v>
      </c>
      <c r="B324" s="74"/>
      <c r="C324" s="74"/>
      <c r="D324" s="74"/>
      <c r="E324" s="74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spans="1:33" ht="12.75">
      <c r="A325" s="22"/>
      <c r="B325" s="57" t="s">
        <v>244</v>
      </c>
      <c r="C325" s="57" t="s">
        <v>984</v>
      </c>
      <c r="D325" s="57" t="s">
        <v>943</v>
      </c>
      <c r="E325" s="57" t="s">
        <v>945</v>
      </c>
      <c r="F325" s="57" t="s">
        <v>947</v>
      </c>
      <c r="G325" s="57" t="s">
        <v>949</v>
      </c>
      <c r="H325" s="57" t="s">
        <v>951</v>
      </c>
      <c r="I325" s="57" t="s">
        <v>953</v>
      </c>
      <c r="J325" s="57" t="s">
        <v>957</v>
      </c>
      <c r="K325" s="57" t="s">
        <v>955</v>
      </c>
      <c r="L325" s="57" t="s">
        <v>985</v>
      </c>
      <c r="M325" s="57" t="s">
        <v>986</v>
      </c>
      <c r="N325" s="57" t="s">
        <v>987</v>
      </c>
      <c r="O325" s="57" t="s">
        <v>988</v>
      </c>
      <c r="P325" s="57" t="s">
        <v>959</v>
      </c>
      <c r="Q325" s="57" t="s">
        <v>963</v>
      </c>
      <c r="R325" s="57" t="s">
        <v>965</v>
      </c>
      <c r="S325" s="57" t="s">
        <v>967</v>
      </c>
      <c r="T325" s="57" t="s">
        <v>969</v>
      </c>
      <c r="U325" s="57" t="s">
        <v>971</v>
      </c>
      <c r="V325" s="57" t="s">
        <v>973</v>
      </c>
      <c r="W325" s="57" t="s">
        <v>975</v>
      </c>
      <c r="X325" s="57" t="s">
        <v>977</v>
      </c>
      <c r="Y325" s="57" t="s">
        <v>979</v>
      </c>
      <c r="Z325" s="57" t="s">
        <v>981</v>
      </c>
      <c r="AA325" s="57" t="s">
        <v>989</v>
      </c>
      <c r="AB325" s="57" t="s">
        <v>961</v>
      </c>
      <c r="AC325" t="s">
        <v>990</v>
      </c>
      <c r="AD325" t="s">
        <v>991</v>
      </c>
      <c r="AE325" t="s">
        <v>992</v>
      </c>
      <c r="AF325" t="s">
        <v>993</v>
      </c>
      <c r="AG325" s="57" t="s">
        <v>994</v>
      </c>
    </row>
    <row r="326" spans="1:33" ht="12.75">
      <c r="A326" t="s">
        <v>1009</v>
      </c>
      <c r="B326" s="21">
        <f aca="true" t="shared" si="49" ref="B326:AG326">AVERAGE(B304:B312)</f>
        <v>-1.9626267418784005</v>
      </c>
      <c r="C326" s="21">
        <f>AVERAGE(C304:C312)</f>
        <v>-0.3282174437815348</v>
      </c>
      <c r="D326" s="21">
        <f t="shared" si="49"/>
        <v>0.4129693209181551</v>
      </c>
      <c r="E326" s="21">
        <f>AVERAGE(E304:E312)</f>
        <v>-3.6574567645867315</v>
      </c>
      <c r="F326" s="21">
        <f>AVERAGE(F304:F312)</f>
        <v>-0.05842313570593172</v>
      </c>
      <c r="G326" s="21">
        <f>AVERAGE(G304:G312)</f>
        <v>2.165404985987079</v>
      </c>
      <c r="H326" s="21">
        <f t="shared" si="49"/>
        <v>-6.941875315475617</v>
      </c>
      <c r="I326" s="21">
        <f t="shared" si="49"/>
        <v>-7.590143492673947</v>
      </c>
      <c r="J326" s="21">
        <f>AVERAGE(J304:J312)</f>
        <v>-4.263090707790427</v>
      </c>
      <c r="K326" s="21">
        <f>AVERAGE(K304:K312)</f>
        <v>-9.651293916946344</v>
      </c>
      <c r="L326" s="21">
        <f>AVERAGE(L307:L312)</f>
        <v>3.721568803400791</v>
      </c>
      <c r="M326" s="21"/>
      <c r="N326" s="21">
        <f>AVERAGE(N307:N312)</f>
        <v>-9.26956182391516</v>
      </c>
      <c r="O326" s="21">
        <f>AVERAGE(O307:O312)</f>
        <v>-14.830908060324655</v>
      </c>
      <c r="P326" s="21">
        <f t="shared" si="49"/>
        <v>-6.3088832781826225</v>
      </c>
      <c r="Q326" s="21">
        <f t="shared" si="49"/>
        <v>1.2448114545739462</v>
      </c>
      <c r="R326" s="21">
        <f t="shared" si="49"/>
        <v>-0.7615891430766106</v>
      </c>
      <c r="S326" s="21">
        <f t="shared" si="49"/>
        <v>-4.542432339178268</v>
      </c>
      <c r="T326" s="21">
        <f t="shared" si="49"/>
        <v>-2.2012697607970013</v>
      </c>
      <c r="U326" s="21">
        <f t="shared" si="49"/>
        <v>2.485185185185185</v>
      </c>
      <c r="V326" s="21">
        <f t="shared" si="49"/>
        <v>11.590176221886539</v>
      </c>
      <c r="W326" s="21">
        <f t="shared" si="49"/>
        <v>3.9338404730823777</v>
      </c>
      <c r="X326" s="21">
        <f t="shared" si="49"/>
        <v>-7.296089206005539</v>
      </c>
      <c r="Y326" s="21">
        <f t="shared" si="49"/>
        <v>0.8865374013666456</v>
      </c>
      <c r="Z326" s="21">
        <f>AVERAGE(Z304:Z312)</f>
        <v>-0.23581114713300388</v>
      </c>
      <c r="AA326" s="21">
        <f t="shared" si="49"/>
        <v>-1.5452037037037034</v>
      </c>
      <c r="AB326" s="21">
        <f t="shared" si="49"/>
        <v>-0.564339668059223</v>
      </c>
      <c r="AC326" s="21">
        <f t="shared" si="49"/>
        <v>-28.4</v>
      </c>
      <c r="AD326" s="21">
        <f t="shared" si="49"/>
        <v>-5.855555555555556</v>
      </c>
      <c r="AE326" s="21">
        <f t="shared" si="49"/>
        <v>1.6263534838411489</v>
      </c>
      <c r="AF326" s="21">
        <f t="shared" si="49"/>
        <v>-1.9424149695932225</v>
      </c>
      <c r="AG326" s="21">
        <f t="shared" si="49"/>
        <v>-0.2859305785917389</v>
      </c>
    </row>
    <row r="327" spans="1:33" ht="12.75">
      <c r="A327" t="s">
        <v>1010</v>
      </c>
      <c r="B327" s="21">
        <f aca="true" t="shared" si="50" ref="B327:AG327">MAX(B304:B312)</f>
        <v>-0.13720109760878563</v>
      </c>
      <c r="C327" s="21">
        <f>MAX(C304:C312)</f>
        <v>1.8852196216736283</v>
      </c>
      <c r="D327" s="21">
        <f t="shared" si="50"/>
        <v>3.283730158730158</v>
      </c>
      <c r="E327" s="21">
        <f>MAX(E304:E312)</f>
        <v>16.35220125786163</v>
      </c>
      <c r="F327" s="21">
        <f>MAX(F304:F312)</f>
        <v>2.68855579348084</v>
      </c>
      <c r="G327" s="21">
        <f>MAX(G304:G312)</f>
        <v>3.5914702581369307</v>
      </c>
      <c r="H327" s="21">
        <f t="shared" si="50"/>
        <v>-0.7589285714285632</v>
      </c>
      <c r="I327" s="21">
        <f t="shared" si="50"/>
        <v>-2.989771833202204</v>
      </c>
      <c r="J327" s="21">
        <f>MAX(J304:J312)</f>
        <v>4.086538461538458</v>
      </c>
      <c r="K327" s="21">
        <f>MAX(K304:K312)</f>
        <v>-3.4978437949209296</v>
      </c>
      <c r="L327" s="21">
        <f>MAX(L307:L312)</f>
        <v>8.720930232558132</v>
      </c>
      <c r="M327" s="21"/>
      <c r="N327" s="21">
        <f>MAX(N307:N312)</f>
        <v>-2.493765586034913</v>
      </c>
      <c r="O327" s="21">
        <f>MAX(O307:O312)</f>
        <v>-2.7382256297918905</v>
      </c>
      <c r="P327" s="21">
        <f t="shared" si="50"/>
        <v>10.626992561105197</v>
      </c>
      <c r="Q327" s="21">
        <f t="shared" si="50"/>
        <v>5.945165945165942</v>
      </c>
      <c r="R327" s="21">
        <f t="shared" si="50"/>
        <v>10.000000000000009</v>
      </c>
      <c r="S327" s="21">
        <f t="shared" si="50"/>
        <v>5.6955093099671394</v>
      </c>
      <c r="T327" s="21">
        <f t="shared" si="50"/>
        <v>-0.7899146253889766</v>
      </c>
      <c r="U327" s="21">
        <f t="shared" si="50"/>
        <v>3.499999999999999</v>
      </c>
      <c r="V327" s="21">
        <f t="shared" si="50"/>
        <v>22.891566265060238</v>
      </c>
      <c r="W327" s="21">
        <f t="shared" si="50"/>
        <v>14.44121915820027</v>
      </c>
      <c r="X327" s="21">
        <f t="shared" si="50"/>
        <v>-3.371745625266742</v>
      </c>
      <c r="Y327" s="21">
        <f t="shared" si="50"/>
        <v>3.6842105263157787</v>
      </c>
      <c r="Z327" s="21">
        <f>MAX(Z304:Z312)</f>
        <v>3.2241735134924676</v>
      </c>
      <c r="AA327" s="21">
        <f t="shared" si="50"/>
        <v>-0.9825</v>
      </c>
      <c r="AB327" s="21">
        <f t="shared" si="50"/>
        <v>2.9419927837912807</v>
      </c>
      <c r="AC327" s="21">
        <f t="shared" si="50"/>
        <v>4.700000000000017</v>
      </c>
      <c r="AD327" s="21">
        <f t="shared" si="50"/>
        <v>-0.09999999999999987</v>
      </c>
      <c r="AE327" s="21">
        <f t="shared" si="50"/>
        <v>9.189716435588391</v>
      </c>
      <c r="AF327" s="21">
        <f t="shared" si="50"/>
        <v>0.09967712424599773</v>
      </c>
      <c r="AG327" s="21">
        <f t="shared" si="50"/>
        <v>-0.01852475212898025</v>
      </c>
    </row>
    <row r="328" spans="1:33" ht="12.75">
      <c r="A328" t="s">
        <v>1011</v>
      </c>
      <c r="B328" s="21">
        <f aca="true" t="shared" si="51" ref="B328:AG328">MIN(B304:B312)</f>
        <v>-3.3990990339910043</v>
      </c>
      <c r="C328" s="21">
        <f>MIN(C304:C312)</f>
        <v>-2.0699046754425687</v>
      </c>
      <c r="D328" s="21">
        <f t="shared" si="51"/>
        <v>-1.2923747664382979</v>
      </c>
      <c r="E328" s="21">
        <f>MIN(E304:E312)</f>
        <v>-9.45395273023636</v>
      </c>
      <c r="F328" s="21">
        <f>MIN(F304:F312)</f>
        <v>-2.434336963484951</v>
      </c>
      <c r="G328" s="21">
        <f>MIN(G304:G312)</f>
        <v>-0.23900754960355375</v>
      </c>
      <c r="H328" s="21">
        <f t="shared" si="51"/>
        <v>-16.25974025974025</v>
      </c>
      <c r="I328" s="21">
        <f t="shared" si="51"/>
        <v>-14.567266495287058</v>
      </c>
      <c r="J328" s="21">
        <f>MIN(J304:J312)</f>
        <v>-11.111111111111116</v>
      </c>
      <c r="K328" s="21">
        <f>MIN(K304:K312)</f>
        <v>-18.439716312056742</v>
      </c>
      <c r="L328" s="21">
        <f>MIN(L307:L312)</f>
        <v>0</v>
      </c>
      <c r="M328" s="21"/>
      <c r="N328" s="21">
        <f>MIN(N307:N312)</f>
        <v>-14.669421487603307</v>
      </c>
      <c r="O328" s="21">
        <f>MIN(O307:O312)</f>
        <v>-23.440134907251263</v>
      </c>
      <c r="P328" s="21">
        <f t="shared" si="51"/>
        <v>-30.175739391341615</v>
      </c>
      <c r="Q328" s="21">
        <f t="shared" si="51"/>
        <v>-7.592620826345476</v>
      </c>
      <c r="R328" s="21">
        <f t="shared" si="51"/>
        <v>-12.454212454212454</v>
      </c>
      <c r="S328" s="21">
        <f t="shared" si="51"/>
        <v>-13.96076201307932</v>
      </c>
      <c r="T328" s="21">
        <f t="shared" si="51"/>
        <v>-4.230666785048387</v>
      </c>
      <c r="U328" s="21">
        <f t="shared" si="51"/>
        <v>0.8999999999999995</v>
      </c>
      <c r="V328" s="21">
        <f t="shared" si="51"/>
        <v>-14.546386468477701</v>
      </c>
      <c r="W328" s="21">
        <f t="shared" si="51"/>
        <v>-2.2038567493112837</v>
      </c>
      <c r="X328" s="21">
        <f t="shared" si="51"/>
        <v>-11.263579188107498</v>
      </c>
      <c r="Y328" s="21">
        <f t="shared" si="51"/>
        <v>-0.6075334143377908</v>
      </c>
      <c r="Z328" s="21">
        <f>MIN(Z304:Z312)</f>
        <v>-3.312702434018544</v>
      </c>
      <c r="AA328" s="21">
        <f t="shared" si="51"/>
        <v>-3.1700000000000004</v>
      </c>
      <c r="AB328" s="21">
        <f t="shared" si="51"/>
        <v>-3.1776294884016565</v>
      </c>
      <c r="AC328" s="21">
        <f t="shared" si="51"/>
        <v>-125.39999999999999</v>
      </c>
      <c r="AD328" s="21">
        <f t="shared" si="51"/>
        <v>-20.1</v>
      </c>
      <c r="AE328" s="21">
        <f t="shared" si="51"/>
        <v>-3.6284470246734424</v>
      </c>
      <c r="AF328" s="21">
        <f t="shared" si="51"/>
        <v>-3.717292439945738</v>
      </c>
      <c r="AG328" s="21">
        <f t="shared" si="51"/>
        <v>-0.9226002521487754</v>
      </c>
    </row>
    <row r="330" spans="1:11" ht="15.75">
      <c r="A330" s="106" t="s">
        <v>1030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2" spans="2:9" ht="12.75">
      <c r="B332" s="57" t="s">
        <v>244</v>
      </c>
      <c r="C332" s="57" t="s">
        <v>984</v>
      </c>
      <c r="D332" t="s">
        <v>943</v>
      </c>
      <c r="E332" t="s">
        <v>951</v>
      </c>
      <c r="F332" t="s">
        <v>961</v>
      </c>
      <c r="G332" t="s">
        <v>963</v>
      </c>
      <c r="H332" t="s">
        <v>965</v>
      </c>
      <c r="I332" t="s">
        <v>967</v>
      </c>
    </row>
    <row r="333" spans="1:9" ht="12.75">
      <c r="A333" t="s">
        <v>1031</v>
      </c>
      <c r="B333" s="21">
        <v>-1.584574264986638</v>
      </c>
      <c r="C333" s="21">
        <v>1.8852196216736283</v>
      </c>
      <c r="D333" s="21">
        <v>3.283730158730158</v>
      </c>
      <c r="E333" s="21">
        <v>-5.7328015952143545</v>
      </c>
      <c r="F333" s="21">
        <v>-3.1776294884016565</v>
      </c>
      <c r="G333" s="21">
        <v>5.945165945165942</v>
      </c>
      <c r="H333" s="21">
        <v>-11.846689895470375</v>
      </c>
      <c r="I333" s="21">
        <v>-6.654676258992809</v>
      </c>
    </row>
    <row r="334" spans="1:9" ht="12.75">
      <c r="A334" t="s">
        <v>1032</v>
      </c>
      <c r="B334" s="21">
        <v>-2.570023090051199</v>
      </c>
      <c r="C334" s="21">
        <v>-1.0155346639183493</v>
      </c>
      <c r="D334" s="21">
        <v>0.7318087318087363</v>
      </c>
      <c r="E334" s="21">
        <v>-0.9370816599732268</v>
      </c>
      <c r="F334" s="21">
        <v>-0.9335529928610642</v>
      </c>
      <c r="G334" s="21">
        <v>-7.592620826345476</v>
      </c>
      <c r="H334" s="21">
        <v>10</v>
      </c>
      <c r="I334" s="21">
        <v>-2.9187817258883197</v>
      </c>
    </row>
    <row r="335" spans="1:9" ht="12.75">
      <c r="A335" t="s">
        <v>1033</v>
      </c>
      <c r="B335" s="21">
        <v>-3.1470280594843025</v>
      </c>
      <c r="C335" s="21">
        <v>-2.0699046754425687</v>
      </c>
      <c r="D335" s="21">
        <v>-0.4900194566548888</v>
      </c>
      <c r="E335" s="21">
        <v>-10.678098207326592</v>
      </c>
      <c r="F335" s="21">
        <v>-1.570141570141581</v>
      </c>
      <c r="G335" s="21">
        <v>3.220478943022287</v>
      </c>
      <c r="H335" s="21">
        <v>-12.454212454212454</v>
      </c>
      <c r="I335" s="21">
        <v>5.6955093099671394</v>
      </c>
    </row>
    <row r="336" spans="1:9" ht="12.75">
      <c r="A336" t="s">
        <v>1034</v>
      </c>
      <c r="B336" s="21">
        <v>-0.5337928715534512</v>
      </c>
      <c r="C336" s="21">
        <v>0.4280857850337938</v>
      </c>
      <c r="D336" s="21">
        <v>-0.34912061129042105</v>
      </c>
      <c r="E336" s="21">
        <v>-4.235122307411454</v>
      </c>
      <c r="F336" s="21">
        <v>-0.512445095168379</v>
      </c>
      <c r="G336" s="21">
        <v>3.4986309704898133</v>
      </c>
      <c r="H336" s="21">
        <v>2.978235967926701</v>
      </c>
      <c r="I336" s="21">
        <v>-8.010801080108</v>
      </c>
    </row>
    <row r="337" spans="1:9" ht="12.75">
      <c r="A337" t="s">
        <v>1035</v>
      </c>
      <c r="B337" s="21">
        <v>-0.13720109760878563</v>
      </c>
      <c r="C337" s="21">
        <v>0.8155143906061646</v>
      </c>
      <c r="D337" s="21">
        <v>1.679422698447408</v>
      </c>
      <c r="E337" s="21">
        <v>-0.7589285714285632</v>
      </c>
      <c r="F337" s="21">
        <v>0.6952125138252496</v>
      </c>
      <c r="G337" s="21">
        <v>-1.3996394867988649</v>
      </c>
      <c r="H337" s="21">
        <v>7.067371202113604</v>
      </c>
      <c r="I337" s="21">
        <v>3.00136425648021</v>
      </c>
    </row>
    <row r="338" spans="1:9" ht="12.75">
      <c r="A338" t="s">
        <v>1036</v>
      </c>
      <c r="B338" s="21">
        <v>-3.3990990339910043</v>
      </c>
      <c r="C338" s="21">
        <v>-1.2566057034313238</v>
      </c>
      <c r="D338" s="21">
        <v>-1.001644490955289</v>
      </c>
      <c r="E338" s="21">
        <v>-16.25974025974025</v>
      </c>
      <c r="F338" s="21">
        <v>2.9419927837912807</v>
      </c>
      <c r="G338" s="21">
        <v>3.566710700132103</v>
      </c>
      <c r="H338" s="21">
        <v>5.0203527815468</v>
      </c>
      <c r="I338" s="21">
        <v>-10.962467484206629</v>
      </c>
    </row>
    <row r="339" spans="1:9" ht="12.75">
      <c r="A339" t="s">
        <v>1037</v>
      </c>
      <c r="B339" s="21">
        <v>-2.792279702578704</v>
      </c>
      <c r="C339" s="21">
        <v>-0.287798541021278</v>
      </c>
      <c r="D339" s="21">
        <v>2.4334717735732925</v>
      </c>
      <c r="E339" s="21">
        <v>-9.189737643136686</v>
      </c>
      <c r="F339" s="21">
        <v>-0.8564119675230852</v>
      </c>
      <c r="G339" s="21">
        <v>3.522086008951164</v>
      </c>
      <c r="H339" s="21">
        <v>-11.140979689366793</v>
      </c>
      <c r="I339" s="21">
        <v>-1.1843303978135489</v>
      </c>
    </row>
    <row r="340" spans="1:9" ht="12.75">
      <c r="A340" t="s">
        <v>1038</v>
      </c>
      <c r="B340" s="21">
        <v>-1.3096407417328981</v>
      </c>
      <c r="C340" s="21">
        <v>-0.6970981609744409</v>
      </c>
      <c r="D340" s="21">
        <v>-1.2923747664382979</v>
      </c>
      <c r="E340" s="21">
        <v>-6.676375042007399</v>
      </c>
      <c r="F340" s="21">
        <v>-0.5773989551828396</v>
      </c>
      <c r="G340" s="21">
        <v>1.4370306181398007</v>
      </c>
      <c r="H340" s="21">
        <v>2.04259776536313</v>
      </c>
      <c r="I340" s="21">
        <v>-5.886945658963139</v>
      </c>
    </row>
    <row r="341" spans="1:9" ht="12.75">
      <c r="A341" s="75">
        <v>2001</v>
      </c>
      <c r="B341" s="21">
        <v>0.2047692824407532</v>
      </c>
      <c r="C341" s="21">
        <v>0.8773448149029583</v>
      </c>
      <c r="D341" s="21">
        <v>2.181473284856139</v>
      </c>
      <c r="E341" s="21">
        <v>-6.164912906485931</v>
      </c>
      <c r="F341" s="21">
        <v>-3.608008986982081</v>
      </c>
      <c r="G341" s="21">
        <v>3.6392894720554514</v>
      </c>
      <c r="H341" s="21">
        <v>-10.036978341257264</v>
      </c>
      <c r="I341" s="21">
        <v>-6.04427708887878</v>
      </c>
    </row>
    <row r="344" spans="1:33" ht="12.75">
      <c r="A344" s="21"/>
      <c r="B344" s="57" t="s">
        <v>244</v>
      </c>
      <c r="C344" s="57" t="s">
        <v>984</v>
      </c>
      <c r="D344" s="57" t="s">
        <v>943</v>
      </c>
      <c r="E344" s="57" t="s">
        <v>945</v>
      </c>
      <c r="F344" s="57" t="s">
        <v>947</v>
      </c>
      <c r="G344" s="57" t="s">
        <v>949</v>
      </c>
      <c r="H344" s="57" t="s">
        <v>951</v>
      </c>
      <c r="I344" s="57" t="s">
        <v>953</v>
      </c>
      <c r="J344" s="57" t="s">
        <v>957</v>
      </c>
      <c r="K344" s="57" t="s">
        <v>955</v>
      </c>
      <c r="L344" s="57" t="s">
        <v>985</v>
      </c>
      <c r="M344" s="57" t="s">
        <v>986</v>
      </c>
      <c r="N344" s="57" t="s">
        <v>987</v>
      </c>
      <c r="O344" s="57" t="s">
        <v>988</v>
      </c>
      <c r="P344" s="57" t="s">
        <v>959</v>
      </c>
      <c r="Q344" s="57" t="s">
        <v>963</v>
      </c>
      <c r="R344" s="57" t="s">
        <v>965</v>
      </c>
      <c r="S344" s="57" t="s">
        <v>967</v>
      </c>
      <c r="T344" s="57" t="s">
        <v>969</v>
      </c>
      <c r="U344" s="57" t="s">
        <v>971</v>
      </c>
      <c r="V344" s="57" t="s">
        <v>973</v>
      </c>
      <c r="W344" s="57" t="s">
        <v>975</v>
      </c>
      <c r="X344" s="57" t="s">
        <v>977</v>
      </c>
      <c r="Y344" s="57" t="s">
        <v>979</v>
      </c>
      <c r="Z344" s="57" t="s">
        <v>981</v>
      </c>
      <c r="AA344" s="57" t="s">
        <v>989</v>
      </c>
      <c r="AB344" s="57" t="s">
        <v>961</v>
      </c>
      <c r="AC344" t="s">
        <v>990</v>
      </c>
      <c r="AD344" t="s">
        <v>991</v>
      </c>
      <c r="AE344" t="s">
        <v>992</v>
      </c>
      <c r="AF344" t="s">
        <v>993</v>
      </c>
      <c r="AG344" s="57" t="s">
        <v>994</v>
      </c>
    </row>
    <row r="345" spans="1:33" ht="12.75">
      <c r="A345" s="74" t="s">
        <v>1039</v>
      </c>
      <c r="B345">
        <f>((B249/B246)-1)*100</f>
        <v>0.2047692824407532</v>
      </c>
      <c r="C345">
        <f aca="true" t="shared" si="52" ref="C345:AG345">((C249/C246)-1)*100</f>
        <v>0.8773448149029583</v>
      </c>
      <c r="D345">
        <f t="shared" si="52"/>
        <v>2.181473284856139</v>
      </c>
      <c r="E345">
        <f t="shared" si="52"/>
        <v>10.148789695758387</v>
      </c>
      <c r="F345">
        <f t="shared" si="52"/>
        <v>1.1428878038310941</v>
      </c>
      <c r="G345">
        <f t="shared" si="52"/>
        <v>1.1268629589240131</v>
      </c>
      <c r="H345">
        <f t="shared" si="52"/>
        <v>-6.164912906485931</v>
      </c>
      <c r="I345">
        <f t="shared" si="52"/>
        <v>-8.006710385847182</v>
      </c>
      <c r="J345">
        <f t="shared" si="52"/>
        <v>-9.878744650499282</v>
      </c>
      <c r="K345">
        <f t="shared" si="52"/>
        <v>-7.315896149020363</v>
      </c>
      <c r="L345">
        <f t="shared" si="52"/>
        <v>-8.136120228018662</v>
      </c>
      <c r="M345">
        <f t="shared" si="52"/>
        <v>-3.83399209486166</v>
      </c>
      <c r="N345">
        <f t="shared" si="52"/>
        <v>-12.196601941747588</v>
      </c>
      <c r="O345">
        <f t="shared" si="52"/>
        <v>-1.3126491646777927</v>
      </c>
      <c r="P345">
        <f t="shared" si="52"/>
        <v>-0.9345794392523366</v>
      </c>
      <c r="Q345">
        <f t="shared" si="52"/>
        <v>3.6392894720554514</v>
      </c>
      <c r="R345">
        <f t="shared" si="52"/>
        <v>-10.036978341257264</v>
      </c>
      <c r="S345">
        <f t="shared" si="52"/>
        <v>-6.04427708887878</v>
      </c>
      <c r="T345">
        <f t="shared" si="52"/>
        <v>-0.983891266045811</v>
      </c>
      <c r="U345" s="21">
        <f>U249-U246</f>
        <v>1.4333333333333327</v>
      </c>
      <c r="V345">
        <f t="shared" si="52"/>
        <v>-1.0557341445967983</v>
      </c>
      <c r="W345">
        <f t="shared" si="52"/>
        <v>0.8908263836239438</v>
      </c>
      <c r="X345">
        <f t="shared" si="52"/>
        <v>-4.19477852742739</v>
      </c>
      <c r="Y345">
        <f t="shared" si="52"/>
        <v>2.227934875749771</v>
      </c>
      <c r="Z345">
        <f t="shared" si="52"/>
        <v>0.3699118476201857</v>
      </c>
      <c r="AA345">
        <f t="shared" si="52"/>
        <v>-57.49235474006116</v>
      </c>
      <c r="AB345">
        <f t="shared" si="52"/>
        <v>-3.608008986982081</v>
      </c>
      <c r="AC345">
        <f t="shared" si="52"/>
        <v>-87.74453394706559</v>
      </c>
      <c r="AD345">
        <f t="shared" si="52"/>
        <v>83.03030303030303</v>
      </c>
      <c r="AE345">
        <f t="shared" si="52"/>
        <v>1.2445029467197166</v>
      </c>
      <c r="AF345">
        <f t="shared" si="52"/>
        <v>-87.89517880355055</v>
      </c>
      <c r="AG345">
        <f t="shared" si="52"/>
        <v>80.78048457270157</v>
      </c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</sheetData>
  <mergeCells count="1">
    <mergeCell ref="A330:K3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5.28125" style="98" customWidth="1"/>
    <col min="2" max="16384" width="9.140625" style="98" customWidth="1"/>
  </cols>
  <sheetData>
    <row r="1" spans="1:9" ht="15.75">
      <c r="A1" s="148" t="s">
        <v>1096</v>
      </c>
      <c r="B1" s="137"/>
      <c r="C1" s="137"/>
      <c r="D1" s="137"/>
      <c r="E1" s="137"/>
      <c r="F1" s="138"/>
      <c r="G1" s="138"/>
      <c r="H1" s="138"/>
      <c r="I1" s="139"/>
    </row>
    <row r="2" spans="1:9" ht="14.25" customHeight="1">
      <c r="A2" s="144" t="s">
        <v>1097</v>
      </c>
      <c r="B2" s="145"/>
      <c r="C2" s="145"/>
      <c r="D2" s="145"/>
      <c r="E2" s="145"/>
      <c r="F2" s="145"/>
      <c r="G2" s="145"/>
      <c r="H2" s="145"/>
      <c r="I2" s="146"/>
    </row>
    <row r="3" spans="1:9" ht="14.25">
      <c r="A3" s="140"/>
      <c r="B3" s="141"/>
      <c r="C3" s="141"/>
      <c r="D3" s="141"/>
      <c r="E3" s="141"/>
      <c r="F3" s="142"/>
      <c r="G3" s="142"/>
      <c r="H3" s="142"/>
      <c r="I3" s="143"/>
    </row>
    <row r="4" spans="1:9" ht="12.75">
      <c r="A4" s="149" t="s">
        <v>1098</v>
      </c>
      <c r="B4" s="150" t="s">
        <v>1099</v>
      </c>
      <c r="C4" s="150"/>
      <c r="D4" s="150"/>
      <c r="E4" s="150"/>
      <c r="F4" s="150"/>
      <c r="G4" s="150"/>
      <c r="H4" s="150"/>
      <c r="I4" s="151"/>
    </row>
    <row r="5" spans="1:9" ht="15" customHeight="1">
      <c r="A5" s="152" t="s">
        <v>1100</v>
      </c>
      <c r="B5" s="153" t="s">
        <v>1101</v>
      </c>
      <c r="C5" s="153"/>
      <c r="D5" s="153" t="s">
        <v>1102</v>
      </c>
      <c r="E5" s="153"/>
      <c r="F5" s="119"/>
      <c r="G5" s="119"/>
      <c r="H5" s="119"/>
      <c r="I5" s="120"/>
    </row>
    <row r="6" spans="1:9" ht="12.75">
      <c r="A6" s="154">
        <v>36647</v>
      </c>
      <c r="B6" s="155">
        <v>18</v>
      </c>
      <c r="C6" s="155"/>
      <c r="D6" s="155">
        <v>33</v>
      </c>
      <c r="E6" s="155"/>
      <c r="F6" s="119"/>
      <c r="G6" s="119"/>
      <c r="H6" s="119"/>
      <c r="I6" s="120"/>
    </row>
    <row r="7" spans="1:9" ht="12.75">
      <c r="A7" s="154">
        <v>36678</v>
      </c>
      <c r="B7" s="155">
        <v>18</v>
      </c>
      <c r="C7" s="155"/>
      <c r="D7" s="155">
        <v>33</v>
      </c>
      <c r="E7" s="155"/>
      <c r="F7" s="119"/>
      <c r="G7" s="119"/>
      <c r="H7" s="119"/>
      <c r="I7" s="120"/>
    </row>
    <row r="8" spans="1:9" ht="12.75">
      <c r="A8" s="154">
        <v>36708</v>
      </c>
      <c r="B8" s="155">
        <v>19</v>
      </c>
      <c r="C8" s="155"/>
      <c r="D8" s="155">
        <v>31</v>
      </c>
      <c r="E8" s="155"/>
      <c r="F8" s="119"/>
      <c r="G8" s="119"/>
      <c r="H8" s="119"/>
      <c r="I8" s="120"/>
    </row>
    <row r="9" spans="1:9" ht="12.75">
      <c r="A9" s="154">
        <v>36739</v>
      </c>
      <c r="B9" s="155">
        <v>18</v>
      </c>
      <c r="C9" s="155"/>
      <c r="D9" s="155">
        <v>31</v>
      </c>
      <c r="E9" s="155"/>
      <c r="F9" s="119"/>
      <c r="G9" s="119"/>
      <c r="H9" s="119"/>
      <c r="I9" s="120"/>
    </row>
    <row r="10" spans="1:9" ht="12.75">
      <c r="A10" s="156" t="s">
        <v>1103</v>
      </c>
      <c r="B10" s="155">
        <v>16</v>
      </c>
      <c r="C10" s="155"/>
      <c r="D10" s="155">
        <v>29</v>
      </c>
      <c r="E10" s="155"/>
      <c r="F10" s="119"/>
      <c r="G10" s="119"/>
      <c r="H10" s="119"/>
      <c r="I10" s="120"/>
    </row>
    <row r="11" spans="1:9" ht="12.75">
      <c r="A11" s="156" t="s">
        <v>1104</v>
      </c>
      <c r="B11" s="155">
        <v>23</v>
      </c>
      <c r="C11" s="155"/>
      <c r="D11" s="155" t="s">
        <v>1105</v>
      </c>
      <c r="E11" s="155"/>
      <c r="F11" s="119"/>
      <c r="G11" s="119"/>
      <c r="H11" s="119"/>
      <c r="I11" s="120"/>
    </row>
    <row r="12" spans="1:9" ht="12.75">
      <c r="A12" s="154">
        <v>36982</v>
      </c>
      <c r="B12" s="155">
        <v>38</v>
      </c>
      <c r="C12" s="155"/>
      <c r="D12" s="155" t="s">
        <v>1105</v>
      </c>
      <c r="E12" s="155"/>
      <c r="F12" s="119"/>
      <c r="G12" s="119"/>
      <c r="H12" s="119"/>
      <c r="I12" s="120"/>
    </row>
    <row r="13" spans="1:9" ht="12.75">
      <c r="A13" s="154">
        <v>37012</v>
      </c>
      <c r="B13" s="155">
        <v>32</v>
      </c>
      <c r="C13" s="155"/>
      <c r="D13" s="155" t="s">
        <v>1105</v>
      </c>
      <c r="E13" s="155"/>
      <c r="F13" s="119"/>
      <c r="G13" s="119"/>
      <c r="H13" s="119"/>
      <c r="I13" s="120"/>
    </row>
    <row r="14" spans="1:9" ht="12.75">
      <c r="A14" s="156"/>
      <c r="B14" s="157"/>
      <c r="C14" s="157"/>
      <c r="D14" s="157"/>
      <c r="E14" s="157"/>
      <c r="F14" s="119"/>
      <c r="G14" s="119"/>
      <c r="H14" s="119"/>
      <c r="I14" s="120"/>
    </row>
    <row r="15" spans="1:9" ht="12.75">
      <c r="A15" s="158" t="s">
        <v>1098</v>
      </c>
      <c r="B15" s="150" t="s">
        <v>1106</v>
      </c>
      <c r="C15" s="150"/>
      <c r="D15" s="150"/>
      <c r="E15" s="150"/>
      <c r="F15" s="150"/>
      <c r="G15" s="150"/>
      <c r="H15" s="119"/>
      <c r="I15" s="120"/>
    </row>
    <row r="16" spans="1:9" ht="12.75">
      <c r="A16" s="156"/>
      <c r="B16" s="159" t="s">
        <v>1107</v>
      </c>
      <c r="C16" s="160" t="s">
        <v>1108</v>
      </c>
      <c r="D16" s="160"/>
      <c r="E16" s="157"/>
      <c r="F16" s="157"/>
      <c r="G16" s="119"/>
      <c r="H16" s="119"/>
      <c r="I16" s="120"/>
    </row>
    <row r="17" spans="1:9" ht="12.75">
      <c r="A17" s="156" t="s">
        <v>1109</v>
      </c>
      <c r="B17" s="161">
        <v>5</v>
      </c>
      <c r="C17" s="155">
        <v>95</v>
      </c>
      <c r="D17" s="155"/>
      <c r="E17" s="157"/>
      <c r="F17" s="157"/>
      <c r="G17" s="119"/>
      <c r="H17" s="119"/>
      <c r="I17" s="120"/>
    </row>
    <row r="18" spans="1:9" ht="12.75">
      <c r="A18" s="154">
        <v>37043</v>
      </c>
      <c r="B18" s="161">
        <v>7</v>
      </c>
      <c r="C18" s="155">
        <v>93</v>
      </c>
      <c r="D18" s="155"/>
      <c r="E18" s="157"/>
      <c r="F18" s="157"/>
      <c r="G18" s="119"/>
      <c r="H18" s="119"/>
      <c r="I18" s="120"/>
    </row>
    <row r="19" spans="1:9" ht="12.75">
      <c r="A19" s="154">
        <v>37073</v>
      </c>
      <c r="B19" s="161">
        <v>13</v>
      </c>
      <c r="C19" s="155">
        <v>87</v>
      </c>
      <c r="D19" s="155"/>
      <c r="E19" s="157"/>
      <c r="F19" s="157"/>
      <c r="G19" s="119"/>
      <c r="H19" s="119"/>
      <c r="I19" s="120"/>
    </row>
    <row r="20" spans="1:9" ht="12.75">
      <c r="A20" s="156" t="s">
        <v>1110</v>
      </c>
      <c r="B20" s="161">
        <v>15</v>
      </c>
      <c r="C20" s="155">
        <v>85</v>
      </c>
      <c r="D20" s="155"/>
      <c r="E20" s="157"/>
      <c r="F20" s="157"/>
      <c r="G20" s="119"/>
      <c r="H20" s="119"/>
      <c r="I20" s="120"/>
    </row>
    <row r="21" spans="1:9" ht="12.75">
      <c r="A21" s="156" t="s">
        <v>1111</v>
      </c>
      <c r="B21" s="161">
        <v>13</v>
      </c>
      <c r="C21" s="155">
        <v>87</v>
      </c>
      <c r="D21" s="155"/>
      <c r="E21" s="157"/>
      <c r="F21" s="157"/>
      <c r="G21" s="119"/>
      <c r="H21" s="119"/>
      <c r="I21" s="120"/>
    </row>
    <row r="22" spans="1:9" ht="12.75">
      <c r="A22" s="156" t="s">
        <v>1112</v>
      </c>
      <c r="B22" s="161">
        <v>82</v>
      </c>
      <c r="C22" s="155">
        <v>18</v>
      </c>
      <c r="D22" s="155"/>
      <c r="E22" s="157"/>
      <c r="F22" s="157"/>
      <c r="G22" s="119"/>
      <c r="H22" s="119"/>
      <c r="I22" s="120"/>
    </row>
    <row r="23" spans="1:9" ht="30" customHeight="1">
      <c r="A23" s="117" t="s">
        <v>1130</v>
      </c>
      <c r="B23" s="118"/>
      <c r="C23" s="118"/>
      <c r="D23" s="118"/>
      <c r="E23" s="118"/>
      <c r="F23" s="118"/>
      <c r="G23" s="118"/>
      <c r="H23" s="118"/>
      <c r="I23" s="132"/>
    </row>
    <row r="24" spans="1:9" ht="13.5" thickBot="1">
      <c r="A24" s="162" t="s">
        <v>1131</v>
      </c>
      <c r="B24" s="163"/>
      <c r="C24" s="163"/>
      <c r="D24" s="163"/>
      <c r="E24" s="163"/>
      <c r="F24" s="163"/>
      <c r="G24" s="163"/>
      <c r="H24" s="164"/>
      <c r="I24" s="165"/>
    </row>
  </sheetData>
  <mergeCells count="43">
    <mergeCell ref="C22:D22"/>
    <mergeCell ref="E22:F22"/>
    <mergeCell ref="A23:I23"/>
    <mergeCell ref="A24:G24"/>
    <mergeCell ref="C20:D20"/>
    <mergeCell ref="E20:F20"/>
    <mergeCell ref="C21:D21"/>
    <mergeCell ref="E21:F21"/>
    <mergeCell ref="C18:D18"/>
    <mergeCell ref="E18:F18"/>
    <mergeCell ref="C19:D19"/>
    <mergeCell ref="E19:F19"/>
    <mergeCell ref="B15:G15"/>
    <mergeCell ref="C16:D16"/>
    <mergeCell ref="E16:F16"/>
    <mergeCell ref="C17:D17"/>
    <mergeCell ref="E17:F17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7:C7"/>
    <mergeCell ref="D7:E7"/>
    <mergeCell ref="B8:C8"/>
    <mergeCell ref="D8:E8"/>
    <mergeCell ref="B4:I4"/>
    <mergeCell ref="B5:C5"/>
    <mergeCell ref="D5:E5"/>
    <mergeCell ref="B6:C6"/>
    <mergeCell ref="D6:E6"/>
    <mergeCell ref="B1:C1"/>
    <mergeCell ref="D1:E1"/>
    <mergeCell ref="A2:I2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2" sqref="A2:G2"/>
    </sheetView>
  </sheetViews>
  <sheetFormatPr defaultColWidth="9.140625" defaultRowHeight="12.75"/>
  <cols>
    <col min="1" max="1" width="9.140625" style="98" customWidth="1"/>
    <col min="2" max="2" width="23.140625" style="98" customWidth="1"/>
    <col min="3" max="16384" width="9.140625" style="98" customWidth="1"/>
  </cols>
  <sheetData>
    <row r="1" spans="1:11" ht="15.75">
      <c r="A1" s="148" t="s">
        <v>1113</v>
      </c>
      <c r="B1" s="114"/>
      <c r="C1" s="114"/>
      <c r="D1" s="114"/>
      <c r="E1" s="115"/>
      <c r="F1" s="115"/>
      <c r="G1" s="115"/>
      <c r="H1" s="115"/>
      <c r="I1" s="115"/>
      <c r="J1" s="115"/>
      <c r="K1" s="116"/>
    </row>
    <row r="2" spans="1:11" ht="15">
      <c r="A2" s="166" t="s">
        <v>1114</v>
      </c>
      <c r="B2" s="167"/>
      <c r="C2" s="167"/>
      <c r="D2" s="167"/>
      <c r="E2" s="167"/>
      <c r="F2" s="167"/>
      <c r="G2" s="167"/>
      <c r="H2" s="119"/>
      <c r="I2" s="119"/>
      <c r="J2" s="119"/>
      <c r="K2" s="120"/>
    </row>
    <row r="3" spans="1:11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ht="12.75">
      <c r="A4" s="121"/>
      <c r="B4" s="119"/>
      <c r="C4" s="122" t="s">
        <v>1040</v>
      </c>
      <c r="D4" s="122" t="s">
        <v>1041</v>
      </c>
      <c r="E4" s="122" t="s">
        <v>1042</v>
      </c>
      <c r="F4" s="122" t="s">
        <v>1043</v>
      </c>
      <c r="G4" s="123" t="s">
        <v>1044</v>
      </c>
      <c r="H4" s="122" t="s">
        <v>1045</v>
      </c>
      <c r="I4" s="122" t="s">
        <v>1046</v>
      </c>
      <c r="J4" s="122" t="s">
        <v>1047</v>
      </c>
      <c r="K4" s="124" t="s">
        <v>1048</v>
      </c>
    </row>
    <row r="5" spans="1:11" ht="12.75">
      <c r="A5" s="147" t="s">
        <v>933</v>
      </c>
      <c r="B5" s="119"/>
      <c r="C5" s="119"/>
      <c r="D5" s="119"/>
      <c r="E5" s="119"/>
      <c r="F5" s="119"/>
      <c r="G5" s="126"/>
      <c r="H5" s="119"/>
      <c r="I5" s="119"/>
      <c r="J5" s="119"/>
      <c r="K5" s="120"/>
    </row>
    <row r="6" spans="1:11" ht="12.75" customHeight="1">
      <c r="A6" s="127" t="s">
        <v>1115</v>
      </c>
      <c r="B6" s="128"/>
      <c r="C6" s="119">
        <v>3.9</v>
      </c>
      <c r="D6" s="119">
        <v>4.1</v>
      </c>
      <c r="E6" s="119">
        <v>2.9</v>
      </c>
      <c r="F6" s="119">
        <v>2.9</v>
      </c>
      <c r="G6" s="126">
        <v>0.7</v>
      </c>
      <c r="H6" s="119">
        <v>1</v>
      </c>
      <c r="I6" s="119">
        <v>1.6</v>
      </c>
      <c r="J6" s="119">
        <v>-1.3</v>
      </c>
      <c r="K6" s="120">
        <v>2.6</v>
      </c>
    </row>
    <row r="7" spans="1:11" ht="12.75" customHeight="1">
      <c r="A7" s="127" t="s">
        <v>1116</v>
      </c>
      <c r="B7" s="128"/>
      <c r="C7" s="119">
        <v>5.4</v>
      </c>
      <c r="D7" s="119">
        <v>5.3</v>
      </c>
      <c r="E7" s="119">
        <v>2.4</v>
      </c>
      <c r="F7" s="119">
        <v>1.1</v>
      </c>
      <c r="G7" s="126">
        <v>1.3</v>
      </c>
      <c r="H7" s="119">
        <v>0.2</v>
      </c>
      <c r="I7" s="119">
        <v>-1.1</v>
      </c>
      <c r="J7" s="119">
        <v>1.4</v>
      </c>
      <c r="K7" s="120">
        <v>5.6</v>
      </c>
    </row>
    <row r="8" spans="1:11" ht="12.75" customHeight="1">
      <c r="A8" s="127" t="s">
        <v>1117</v>
      </c>
      <c r="B8" s="128"/>
      <c r="C8" s="119">
        <v>-1.5</v>
      </c>
      <c r="D8" s="119">
        <v>-1.2</v>
      </c>
      <c r="E8" s="119">
        <v>0.5</v>
      </c>
      <c r="F8" s="119">
        <v>1.8</v>
      </c>
      <c r="G8" s="126">
        <v>-0.6</v>
      </c>
      <c r="H8" s="119">
        <v>0.8</v>
      </c>
      <c r="I8" s="119">
        <v>2.7</v>
      </c>
      <c r="J8" s="119">
        <v>-2.7</v>
      </c>
      <c r="K8" s="120">
        <v>-3</v>
      </c>
    </row>
    <row r="9" spans="1:11" ht="12.75" customHeight="1">
      <c r="A9" s="127" t="s">
        <v>1118</v>
      </c>
      <c r="B9" s="128"/>
      <c r="C9" s="119">
        <v>-1.5</v>
      </c>
      <c r="D9" s="119">
        <v>-2.7</v>
      </c>
      <c r="E9" s="119">
        <v>-2.2</v>
      </c>
      <c r="F9" s="119">
        <v>-0.4</v>
      </c>
      <c r="G9" s="126">
        <v>-1</v>
      </c>
      <c r="H9" s="119">
        <v>-0.2</v>
      </c>
      <c r="I9" s="119">
        <v>2.5</v>
      </c>
      <c r="J9" s="119">
        <v>-0.2</v>
      </c>
      <c r="K9" s="120">
        <v>-6.2</v>
      </c>
    </row>
    <row r="10" spans="1:11" ht="12.75">
      <c r="A10" s="121"/>
      <c r="B10" s="119"/>
      <c r="C10" s="119"/>
      <c r="D10" s="119"/>
      <c r="E10" s="119"/>
      <c r="F10" s="119"/>
      <c r="G10" s="126"/>
      <c r="H10" s="119"/>
      <c r="I10" s="119"/>
      <c r="J10" s="119"/>
      <c r="K10" s="120"/>
    </row>
    <row r="11" spans="1:11" ht="25.5">
      <c r="A11" s="125" t="s">
        <v>1119</v>
      </c>
      <c r="B11" s="119"/>
      <c r="C11" s="119"/>
      <c r="D11" s="119"/>
      <c r="E11" s="119"/>
      <c r="F11" s="119"/>
      <c r="G11" s="126"/>
      <c r="H11" s="119"/>
      <c r="I11" s="119"/>
      <c r="J11" s="119"/>
      <c r="K11" s="120"/>
    </row>
    <row r="12" spans="1:11" ht="12.75" customHeight="1">
      <c r="A12" s="127" t="s">
        <v>1115</v>
      </c>
      <c r="B12" s="128"/>
      <c r="C12" s="119">
        <v>4.8</v>
      </c>
      <c r="D12" s="119">
        <v>3.8</v>
      </c>
      <c r="E12" s="119">
        <v>3.5</v>
      </c>
      <c r="F12" s="119">
        <v>3.3</v>
      </c>
      <c r="G12" s="126">
        <v>2.1</v>
      </c>
      <c r="H12" s="119">
        <v>1.7</v>
      </c>
      <c r="I12" s="119">
        <v>2.4</v>
      </c>
      <c r="J12" s="119">
        <v>1.9</v>
      </c>
      <c r="K12" s="120">
        <v>1</v>
      </c>
    </row>
    <row r="13" spans="1:11" ht="12.75" customHeight="1">
      <c r="A13" s="127" t="s">
        <v>1116</v>
      </c>
      <c r="B13" s="128"/>
      <c r="C13" s="119">
        <v>7.5</v>
      </c>
      <c r="D13" s="119">
        <v>2.9</v>
      </c>
      <c r="E13" s="119">
        <v>4.5</v>
      </c>
      <c r="F13" s="119">
        <v>2.8</v>
      </c>
      <c r="G13" s="126">
        <v>2.9</v>
      </c>
      <c r="H13" s="119">
        <v>2.5</v>
      </c>
      <c r="I13" s="119">
        <v>1.1</v>
      </c>
      <c r="J13" s="119">
        <v>6</v>
      </c>
      <c r="K13" s="120">
        <v>3.2</v>
      </c>
    </row>
    <row r="14" spans="1:11" ht="12.75" customHeight="1">
      <c r="A14" s="127" t="s">
        <v>1117</v>
      </c>
      <c r="B14" s="128"/>
      <c r="C14" s="119">
        <v>-2.7</v>
      </c>
      <c r="D14" s="119">
        <v>0.9</v>
      </c>
      <c r="E14" s="119">
        <v>-1</v>
      </c>
      <c r="F14" s="119">
        <v>0.5</v>
      </c>
      <c r="G14" s="126">
        <v>-0.8</v>
      </c>
      <c r="H14" s="119">
        <v>-0.8</v>
      </c>
      <c r="I14" s="119">
        <v>1.3</v>
      </c>
      <c r="J14" s="119">
        <v>-4.1</v>
      </c>
      <c r="K14" s="120">
        <v>-2.2</v>
      </c>
    </row>
    <row r="15" spans="1:11" ht="12.75" customHeight="1">
      <c r="A15" s="127" t="s">
        <v>1118</v>
      </c>
      <c r="B15" s="128"/>
      <c r="C15" s="119">
        <v>-2.7</v>
      </c>
      <c r="D15" s="119">
        <v>-1.8</v>
      </c>
      <c r="E15" s="119">
        <v>-2.8</v>
      </c>
      <c r="F15" s="119">
        <v>-2.3</v>
      </c>
      <c r="G15" s="126">
        <v>-3.1</v>
      </c>
      <c r="H15" s="119">
        <v>-3.9</v>
      </c>
      <c r="I15" s="119">
        <v>-2.6</v>
      </c>
      <c r="J15" s="119">
        <v>-6.7</v>
      </c>
      <c r="K15" s="120">
        <v>-8.9</v>
      </c>
    </row>
    <row r="16" spans="1:11" ht="12.75">
      <c r="A16" s="121"/>
      <c r="B16" s="119"/>
      <c r="C16" s="119"/>
      <c r="D16" s="119"/>
      <c r="E16" s="119"/>
      <c r="F16" s="119"/>
      <c r="G16" s="126"/>
      <c r="H16" s="119"/>
      <c r="I16" s="119"/>
      <c r="J16" s="119"/>
      <c r="K16" s="120"/>
    </row>
    <row r="17" spans="1:11" ht="12.75" customHeight="1">
      <c r="A17" s="117" t="s">
        <v>1120</v>
      </c>
      <c r="B17" s="118"/>
      <c r="C17" s="118"/>
      <c r="D17" s="119"/>
      <c r="E17" s="119"/>
      <c r="F17" s="119"/>
      <c r="G17" s="126"/>
      <c r="H17" s="119"/>
      <c r="I17" s="119"/>
      <c r="J17" s="119"/>
      <c r="K17" s="120"/>
    </row>
    <row r="18" spans="1:11" ht="12.75" customHeight="1">
      <c r="A18" s="127" t="s">
        <v>1115</v>
      </c>
      <c r="B18" s="128"/>
      <c r="C18" s="119">
        <v>11.5</v>
      </c>
      <c r="D18" s="119">
        <v>7.1</v>
      </c>
      <c r="E18" s="119">
        <v>13</v>
      </c>
      <c r="F18" s="119">
        <v>9.3</v>
      </c>
      <c r="G18" s="126">
        <v>3.3</v>
      </c>
      <c r="H18" s="119">
        <v>-6</v>
      </c>
      <c r="I18" s="119">
        <v>-6.5</v>
      </c>
      <c r="J18" s="119">
        <v>-16.5</v>
      </c>
      <c r="K18" s="120">
        <v>-0.4</v>
      </c>
    </row>
    <row r="19" spans="1:11" ht="12.75" customHeight="1">
      <c r="A19" s="127" t="s">
        <v>1116</v>
      </c>
      <c r="B19" s="128"/>
      <c r="C19" s="119">
        <v>25.2</v>
      </c>
      <c r="D19" s="119">
        <v>14.6</v>
      </c>
      <c r="E19" s="119">
        <v>7.8</v>
      </c>
      <c r="F19" s="119">
        <v>-0.6</v>
      </c>
      <c r="G19" s="126">
        <v>2.1</v>
      </c>
      <c r="H19" s="119">
        <v>-14.6</v>
      </c>
      <c r="I19" s="119">
        <v>-9.3</v>
      </c>
      <c r="J19" s="119">
        <v>-13.1</v>
      </c>
      <c r="K19" s="120">
        <v>-8.2</v>
      </c>
    </row>
    <row r="20" spans="1:11" ht="12.75" customHeight="1">
      <c r="A20" s="127" t="s">
        <v>1117</v>
      </c>
      <c r="B20" s="128"/>
      <c r="C20" s="119">
        <v>-13.7</v>
      </c>
      <c r="D20" s="119">
        <v>-7.5</v>
      </c>
      <c r="E20" s="119">
        <v>5.2</v>
      </c>
      <c r="F20" s="119">
        <v>9.9</v>
      </c>
      <c r="G20" s="126">
        <v>1.2</v>
      </c>
      <c r="H20" s="119">
        <v>8.6</v>
      </c>
      <c r="I20" s="119">
        <v>2.8</v>
      </c>
      <c r="J20" s="119">
        <v>-3.4</v>
      </c>
      <c r="K20" s="120">
        <v>7.8</v>
      </c>
    </row>
    <row r="21" spans="1:11" ht="12.75" customHeight="1">
      <c r="A21" s="127" t="s">
        <v>1118</v>
      </c>
      <c r="B21" s="128"/>
      <c r="C21" s="119">
        <v>-13.7</v>
      </c>
      <c r="D21" s="119">
        <v>-21.2</v>
      </c>
      <c r="E21" s="119">
        <v>-16</v>
      </c>
      <c r="F21" s="119">
        <v>-6.1</v>
      </c>
      <c r="G21" s="126">
        <v>-4.9</v>
      </c>
      <c r="H21" s="119">
        <v>3.7</v>
      </c>
      <c r="I21" s="119">
        <v>6.5</v>
      </c>
      <c r="J21" s="119">
        <v>3.1</v>
      </c>
      <c r="K21" s="120">
        <v>10.9</v>
      </c>
    </row>
    <row r="22" spans="1:11" ht="12.75">
      <c r="A22" s="121"/>
      <c r="B22" s="119"/>
      <c r="C22" s="119"/>
      <c r="D22" s="119"/>
      <c r="E22" s="119"/>
      <c r="F22" s="119"/>
      <c r="G22" s="126"/>
      <c r="H22" s="119"/>
      <c r="I22" s="119"/>
      <c r="J22" s="119"/>
      <c r="K22" s="120"/>
    </row>
    <row r="23" spans="1:11" ht="12.75" customHeight="1">
      <c r="A23" s="117" t="s">
        <v>1121</v>
      </c>
      <c r="B23" s="118"/>
      <c r="C23" s="118"/>
      <c r="D23" s="118"/>
      <c r="E23" s="119"/>
      <c r="F23" s="119"/>
      <c r="G23" s="126"/>
      <c r="H23" s="119"/>
      <c r="I23" s="119"/>
      <c r="J23" s="119"/>
      <c r="K23" s="120"/>
    </row>
    <row r="24" spans="1:11" ht="12.75" customHeight="1">
      <c r="A24" s="127" t="s">
        <v>1115</v>
      </c>
      <c r="B24" s="128"/>
      <c r="C24" s="119">
        <v>10</v>
      </c>
      <c r="D24" s="119">
        <v>1.5</v>
      </c>
      <c r="E24" s="119">
        <v>-13.2</v>
      </c>
      <c r="F24" s="119">
        <v>-2.9</v>
      </c>
      <c r="G24" s="126">
        <v>-6.2</v>
      </c>
      <c r="H24" s="119">
        <v>-0.3</v>
      </c>
      <c r="I24" s="119">
        <v>-3.3</v>
      </c>
      <c r="J24" s="119">
        <v>-8.1</v>
      </c>
      <c r="K24" s="120">
        <v>-2</v>
      </c>
    </row>
    <row r="25" spans="1:11" ht="12.75" customHeight="1">
      <c r="A25" s="127" t="s">
        <v>1116</v>
      </c>
      <c r="B25" s="128"/>
      <c r="C25" s="119">
        <v>5.2</v>
      </c>
      <c r="D25" s="119">
        <v>0</v>
      </c>
      <c r="E25" s="119">
        <v>-10.5</v>
      </c>
      <c r="F25" s="119">
        <v>-3.4</v>
      </c>
      <c r="G25" s="126">
        <v>2.9</v>
      </c>
      <c r="H25" s="119">
        <v>5.8</v>
      </c>
      <c r="I25" s="119">
        <v>2.5</v>
      </c>
      <c r="J25" s="119">
        <v>-5</v>
      </c>
      <c r="K25" s="120">
        <v>14.6</v>
      </c>
    </row>
    <row r="26" spans="1:11" ht="12.75" customHeight="1">
      <c r="A26" s="127" t="s">
        <v>1117</v>
      </c>
      <c r="B26" s="128"/>
      <c r="C26" s="119">
        <v>4.8</v>
      </c>
      <c r="D26" s="119">
        <v>1.5</v>
      </c>
      <c r="E26" s="119">
        <v>-2.7</v>
      </c>
      <c r="F26" s="119">
        <v>0.5</v>
      </c>
      <c r="G26" s="126">
        <v>-9.1</v>
      </c>
      <c r="H26" s="119">
        <v>-6.1</v>
      </c>
      <c r="I26" s="119">
        <v>-5.8</v>
      </c>
      <c r="J26" s="119">
        <v>-3.1</v>
      </c>
      <c r="K26" s="120">
        <v>-16.6</v>
      </c>
    </row>
    <row r="27" spans="1:11" ht="12.75" customHeight="1">
      <c r="A27" s="127" t="s">
        <v>1118</v>
      </c>
      <c r="B27" s="128"/>
      <c r="C27" s="119">
        <v>4.8</v>
      </c>
      <c r="D27" s="119">
        <v>6.3</v>
      </c>
      <c r="E27" s="119">
        <v>3.6</v>
      </c>
      <c r="F27" s="119">
        <v>4.1</v>
      </c>
      <c r="G27" s="126">
        <v>-5</v>
      </c>
      <c r="H27" s="119">
        <v>-11.1</v>
      </c>
      <c r="I27" s="119">
        <v>-16.9</v>
      </c>
      <c r="J27" s="119">
        <v>-20</v>
      </c>
      <c r="K27" s="120">
        <v>-36.6</v>
      </c>
    </row>
    <row r="28" spans="1:11" ht="12.75">
      <c r="A28" s="121"/>
      <c r="B28" s="119"/>
      <c r="C28" s="119"/>
      <c r="D28" s="119"/>
      <c r="E28" s="119"/>
      <c r="F28" s="119"/>
      <c r="G28" s="126"/>
      <c r="H28" s="119"/>
      <c r="I28" s="119"/>
      <c r="J28" s="119"/>
      <c r="K28" s="120"/>
    </row>
    <row r="29" spans="1:11" ht="12.75" customHeight="1">
      <c r="A29" s="117" t="s">
        <v>1122</v>
      </c>
      <c r="B29" s="118"/>
      <c r="C29" s="119"/>
      <c r="D29" s="119"/>
      <c r="E29" s="119"/>
      <c r="F29" s="119"/>
      <c r="G29" s="126"/>
      <c r="H29" s="119"/>
      <c r="I29" s="119"/>
      <c r="J29" s="119"/>
      <c r="K29" s="120"/>
    </row>
    <row r="30" spans="1:11" ht="12.75" customHeight="1">
      <c r="A30" s="127" t="s">
        <v>1115</v>
      </c>
      <c r="B30" s="128"/>
      <c r="C30" s="119">
        <v>-360.1</v>
      </c>
      <c r="D30" s="119">
        <v>-384.6</v>
      </c>
      <c r="E30" s="119">
        <v>-418.6</v>
      </c>
      <c r="F30" s="119">
        <v>-427.3</v>
      </c>
      <c r="G30" s="126">
        <v>-440.3</v>
      </c>
      <c r="H30" s="119">
        <v>-417.5</v>
      </c>
      <c r="I30" s="119">
        <v>-412.2</v>
      </c>
      <c r="J30" s="119">
        <v>-410</v>
      </c>
      <c r="K30" s="120">
        <v>-439.4</v>
      </c>
    </row>
    <row r="31" spans="1:11" ht="12.75" customHeight="1">
      <c r="A31" s="127" t="s">
        <v>1116</v>
      </c>
      <c r="B31" s="128"/>
      <c r="C31" s="119">
        <v>-372.9</v>
      </c>
      <c r="D31" s="119">
        <v>-408.6</v>
      </c>
      <c r="E31" s="119">
        <v>-425</v>
      </c>
      <c r="F31" s="119">
        <v>-442.9</v>
      </c>
      <c r="G31" s="126">
        <v>-411.9</v>
      </c>
      <c r="H31" s="119">
        <v>-410.5</v>
      </c>
      <c r="I31" s="119">
        <v>-408.1</v>
      </c>
      <c r="J31" s="119">
        <v>-418.5</v>
      </c>
      <c r="K31" s="120">
        <v>-443.7</v>
      </c>
    </row>
    <row r="32" spans="1:11" ht="12.75" customHeight="1">
      <c r="A32" s="127" t="s">
        <v>1117</v>
      </c>
      <c r="B32" s="128"/>
      <c r="C32" s="119">
        <v>12.8</v>
      </c>
      <c r="D32" s="119">
        <v>24</v>
      </c>
      <c r="E32" s="119">
        <v>6.4</v>
      </c>
      <c r="F32" s="119">
        <v>15.6</v>
      </c>
      <c r="G32" s="126">
        <v>-28.4</v>
      </c>
      <c r="H32" s="119">
        <v>-7</v>
      </c>
      <c r="I32" s="119">
        <v>-4.1</v>
      </c>
      <c r="J32" s="119">
        <v>8.5</v>
      </c>
      <c r="K32" s="120">
        <v>4.3</v>
      </c>
    </row>
    <row r="33" spans="1:11" ht="12.75" customHeight="1">
      <c r="A33" s="127" t="s">
        <v>1118</v>
      </c>
      <c r="B33" s="128"/>
      <c r="C33" s="119">
        <v>12.8</v>
      </c>
      <c r="D33" s="119">
        <v>36.8</v>
      </c>
      <c r="E33" s="119">
        <v>43.2</v>
      </c>
      <c r="F33" s="119">
        <v>58.8</v>
      </c>
      <c r="G33" s="126">
        <v>30.4</v>
      </c>
      <c r="H33" s="119">
        <v>23.4</v>
      </c>
      <c r="I33" s="119">
        <v>19.3</v>
      </c>
      <c r="J33" s="119">
        <v>27.8</v>
      </c>
      <c r="K33" s="120">
        <v>32.1</v>
      </c>
    </row>
    <row r="34" spans="1:11" ht="12.75">
      <c r="A34" s="121"/>
      <c r="B34" s="119"/>
      <c r="C34" s="119"/>
      <c r="D34" s="119"/>
      <c r="E34" s="119"/>
      <c r="F34" s="119"/>
      <c r="G34" s="126"/>
      <c r="H34" s="119"/>
      <c r="I34" s="119"/>
      <c r="J34" s="119"/>
      <c r="K34" s="120"/>
    </row>
    <row r="35" spans="1:11" ht="12.75" customHeight="1">
      <c r="A35" s="117" t="s">
        <v>1123</v>
      </c>
      <c r="B35" s="118"/>
      <c r="C35" s="119"/>
      <c r="D35" s="119"/>
      <c r="E35" s="119"/>
      <c r="F35" s="119"/>
      <c r="G35" s="126"/>
      <c r="H35" s="119"/>
      <c r="I35" s="119"/>
      <c r="J35" s="119"/>
      <c r="K35" s="120"/>
    </row>
    <row r="36" spans="1:11" ht="12.75" customHeight="1">
      <c r="A36" s="127" t="s">
        <v>1115</v>
      </c>
      <c r="B36" s="128"/>
      <c r="C36" s="119">
        <v>1.6</v>
      </c>
      <c r="D36" s="119">
        <v>2.8</v>
      </c>
      <c r="E36" s="119">
        <v>2</v>
      </c>
      <c r="F36" s="119">
        <v>1.3</v>
      </c>
      <c r="G36" s="126">
        <v>-0.8</v>
      </c>
      <c r="H36" s="119">
        <v>1.7</v>
      </c>
      <c r="I36" s="119">
        <v>2.1</v>
      </c>
      <c r="J36" s="119">
        <v>1.9</v>
      </c>
      <c r="K36" s="120">
        <v>4.1</v>
      </c>
    </row>
    <row r="37" spans="1:11" ht="12.75" customHeight="1">
      <c r="A37" s="127" t="s">
        <v>1116</v>
      </c>
      <c r="B37" s="128"/>
      <c r="C37" s="119">
        <v>2.4</v>
      </c>
      <c r="D37" s="119">
        <v>5.3</v>
      </c>
      <c r="E37" s="119">
        <v>3.8</v>
      </c>
      <c r="F37" s="119">
        <v>2.4</v>
      </c>
      <c r="G37" s="126">
        <v>-0.1</v>
      </c>
      <c r="H37" s="119">
        <v>2.5</v>
      </c>
      <c r="I37" s="119">
        <v>2.7</v>
      </c>
      <c r="J37" s="119">
        <v>3.5</v>
      </c>
      <c r="K37" s="120">
        <v>8.6</v>
      </c>
    </row>
    <row r="38" spans="1:11" ht="12.75" customHeight="1">
      <c r="A38" s="127" t="s">
        <v>1117</v>
      </c>
      <c r="B38" s="128"/>
      <c r="C38" s="119">
        <v>-0.8</v>
      </c>
      <c r="D38" s="119">
        <v>-2.5</v>
      </c>
      <c r="E38" s="119">
        <v>-1.8</v>
      </c>
      <c r="F38" s="119">
        <v>-1.1</v>
      </c>
      <c r="G38" s="126">
        <v>-0.7</v>
      </c>
      <c r="H38" s="119">
        <v>-0.8</v>
      </c>
      <c r="I38" s="119">
        <v>-0.6</v>
      </c>
      <c r="J38" s="119">
        <v>-1.6</v>
      </c>
      <c r="K38" s="120">
        <v>-4.5</v>
      </c>
    </row>
    <row r="39" spans="1:11" ht="12.75" customHeight="1">
      <c r="A39" s="127" t="s">
        <v>1118</v>
      </c>
      <c r="B39" s="128"/>
      <c r="C39" s="119">
        <v>-0.8</v>
      </c>
      <c r="D39" s="119">
        <v>-3.3</v>
      </c>
      <c r="E39" s="119">
        <v>-5.1</v>
      </c>
      <c r="F39" s="119">
        <v>-6.2</v>
      </c>
      <c r="G39" s="126">
        <v>-6.9</v>
      </c>
      <c r="H39" s="119">
        <v>-7.7</v>
      </c>
      <c r="I39" s="119">
        <v>-8.3</v>
      </c>
      <c r="J39" s="119">
        <v>-9.9</v>
      </c>
      <c r="K39" s="120">
        <v>-14.4</v>
      </c>
    </row>
    <row r="40" spans="1:11" ht="12.75">
      <c r="A40" s="121"/>
      <c r="B40" s="119"/>
      <c r="C40" s="119"/>
      <c r="D40" s="119"/>
      <c r="E40" s="119"/>
      <c r="F40" s="119"/>
      <c r="G40" s="129"/>
      <c r="H40" s="119"/>
      <c r="I40" s="119"/>
      <c r="J40" s="119"/>
      <c r="K40" s="120"/>
    </row>
    <row r="41" spans="1:11" ht="12.75" customHeight="1">
      <c r="A41" s="117" t="s">
        <v>1124</v>
      </c>
      <c r="B41" s="118"/>
      <c r="C41" s="119"/>
      <c r="D41" s="119"/>
      <c r="E41" s="119"/>
      <c r="F41" s="119"/>
      <c r="G41" s="129"/>
      <c r="H41" s="119"/>
      <c r="I41" s="119"/>
      <c r="J41" s="119"/>
      <c r="K41" s="120"/>
    </row>
    <row r="42" spans="1:11" ht="12.75" customHeight="1">
      <c r="A42" s="127" t="s">
        <v>1115</v>
      </c>
      <c r="B42" s="128"/>
      <c r="C42" s="119">
        <v>2</v>
      </c>
      <c r="D42" s="119">
        <v>2.3</v>
      </c>
      <c r="E42" s="119">
        <v>2.2</v>
      </c>
      <c r="F42" s="119">
        <v>2.2</v>
      </c>
      <c r="G42" s="126">
        <v>2.4</v>
      </c>
      <c r="H42" s="119">
        <v>2.4</v>
      </c>
      <c r="I42" s="119">
        <v>1.8</v>
      </c>
      <c r="J42" s="119">
        <v>1.5</v>
      </c>
      <c r="K42" s="120">
        <v>1.4</v>
      </c>
    </row>
    <row r="43" spans="1:11" ht="12.75" customHeight="1">
      <c r="A43" s="127" t="s">
        <v>1116</v>
      </c>
      <c r="B43" s="128"/>
      <c r="C43" s="119">
        <v>2.7</v>
      </c>
      <c r="D43" s="119">
        <v>2.6</v>
      </c>
      <c r="E43" s="119">
        <v>1.9</v>
      </c>
      <c r="F43" s="119">
        <v>1.9</v>
      </c>
      <c r="G43" s="129">
        <v>3.2</v>
      </c>
      <c r="H43" s="119">
        <v>2.2</v>
      </c>
      <c r="I43" s="119">
        <v>2.1</v>
      </c>
      <c r="J43" s="119">
        <v>-0.3</v>
      </c>
      <c r="K43" s="120">
        <v>1</v>
      </c>
    </row>
    <row r="44" spans="1:11" ht="12.75" customHeight="1">
      <c r="A44" s="127" t="s">
        <v>1117</v>
      </c>
      <c r="B44" s="128"/>
      <c r="C44" s="119">
        <v>-0.7</v>
      </c>
      <c r="D44" s="119">
        <v>-0.3</v>
      </c>
      <c r="E44" s="119">
        <v>0.3</v>
      </c>
      <c r="F44" s="119">
        <v>0.3</v>
      </c>
      <c r="G44" s="129">
        <v>-0.8</v>
      </c>
      <c r="H44" s="119">
        <v>0.2</v>
      </c>
      <c r="I44" s="119">
        <v>-0.3</v>
      </c>
      <c r="J44" s="119">
        <v>1.8</v>
      </c>
      <c r="K44" s="120">
        <v>0.4</v>
      </c>
    </row>
    <row r="45" spans="1:11" ht="12.75" customHeight="1">
      <c r="A45" s="127" t="s">
        <v>1118</v>
      </c>
      <c r="B45" s="128"/>
      <c r="C45" s="119">
        <v>-0.7</v>
      </c>
      <c r="D45" s="119">
        <v>-1</v>
      </c>
      <c r="E45" s="119">
        <v>-0.7</v>
      </c>
      <c r="F45" s="119">
        <v>-0.4</v>
      </c>
      <c r="G45" s="129">
        <v>-1.2</v>
      </c>
      <c r="H45" s="119">
        <v>-1</v>
      </c>
      <c r="I45" s="119">
        <v>-1.3</v>
      </c>
      <c r="J45" s="119">
        <v>0.5</v>
      </c>
      <c r="K45" s="120">
        <v>0.9</v>
      </c>
    </row>
    <row r="46" spans="1:11" ht="12.75">
      <c r="A46" s="130"/>
      <c r="B46" s="131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 ht="12.75" customHeight="1">
      <c r="A47" s="117" t="s">
        <v>1128</v>
      </c>
      <c r="B47" s="118"/>
      <c r="C47" s="118"/>
      <c r="D47" s="118"/>
      <c r="E47" s="118"/>
      <c r="F47" s="118"/>
      <c r="G47" s="118"/>
      <c r="H47" s="118"/>
      <c r="I47" s="119"/>
      <c r="J47" s="119"/>
      <c r="K47" s="120"/>
    </row>
    <row r="48" spans="1:11" ht="12.75" customHeight="1">
      <c r="A48" s="117" t="s">
        <v>1129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32"/>
    </row>
    <row r="49" spans="1:11" ht="12.75" customHeight="1">
      <c r="A49" s="127" t="s">
        <v>1125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33"/>
    </row>
    <row r="50" spans="1:11" ht="12.75" customHeight="1">
      <c r="A50" s="127" t="s">
        <v>1126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33"/>
    </row>
    <row r="51" spans="1:11" ht="13.5" thickBot="1">
      <c r="A51" s="134" t="s">
        <v>1127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6"/>
    </row>
  </sheetData>
  <mergeCells count="40">
    <mergeCell ref="A48:K48"/>
    <mergeCell ref="A49:K49"/>
    <mergeCell ref="A50:K50"/>
    <mergeCell ref="A51:K51"/>
    <mergeCell ref="A44:B44"/>
    <mergeCell ref="A45:B45"/>
    <mergeCell ref="A46:B46"/>
    <mergeCell ref="A47:H47"/>
    <mergeCell ref="A39:B39"/>
    <mergeCell ref="A41:B41"/>
    <mergeCell ref="A42:B42"/>
    <mergeCell ref="A43:B43"/>
    <mergeCell ref="A35:B35"/>
    <mergeCell ref="A36:B36"/>
    <mergeCell ref="A37:B37"/>
    <mergeCell ref="A38:B38"/>
    <mergeCell ref="A30:B30"/>
    <mergeCell ref="A31:B31"/>
    <mergeCell ref="A32:B32"/>
    <mergeCell ref="A33:B33"/>
    <mergeCell ref="A25:B25"/>
    <mergeCell ref="A26:B26"/>
    <mergeCell ref="A27:B27"/>
    <mergeCell ref="A29:B29"/>
    <mergeCell ref="A20:B20"/>
    <mergeCell ref="A21:B21"/>
    <mergeCell ref="A23:D23"/>
    <mergeCell ref="A24:B24"/>
    <mergeCell ref="A15:B15"/>
    <mergeCell ref="A17:C17"/>
    <mergeCell ref="A18:B18"/>
    <mergeCell ref="A19:B19"/>
    <mergeCell ref="A9:B9"/>
    <mergeCell ref="A12:B12"/>
    <mergeCell ref="A13:B13"/>
    <mergeCell ref="A14:B14"/>
    <mergeCell ref="A2:G2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21" sqref="B21"/>
    </sheetView>
  </sheetViews>
  <sheetFormatPr defaultColWidth="9.140625" defaultRowHeight="12.75"/>
  <cols>
    <col min="1" max="1" width="10.00390625" style="75" customWidth="1"/>
  </cols>
  <sheetData>
    <row r="1" ht="15.75">
      <c r="A1" s="100" t="s">
        <v>1088</v>
      </c>
    </row>
    <row r="2" ht="15">
      <c r="A2" s="101" t="s">
        <v>1093</v>
      </c>
    </row>
    <row r="3" ht="12.75">
      <c r="A3" s="95"/>
    </row>
    <row r="4" spans="2:4" ht="12.75">
      <c r="B4" s="15" t="s">
        <v>1049</v>
      </c>
      <c r="C4" s="15" t="s">
        <v>1050</v>
      </c>
      <c r="D4" s="15" t="s">
        <v>1050</v>
      </c>
    </row>
    <row r="5" spans="2:4" ht="12.75">
      <c r="B5" s="15" t="s">
        <v>1051</v>
      </c>
      <c r="C5" s="15" t="s">
        <v>1052</v>
      </c>
      <c r="D5" s="15" t="s">
        <v>1053</v>
      </c>
    </row>
    <row r="6" spans="1:4" ht="12.75">
      <c r="A6" s="75" t="s">
        <v>1040</v>
      </c>
      <c r="B6" s="15">
        <v>3.9</v>
      </c>
      <c r="C6" s="15">
        <v>5.4</v>
      </c>
      <c r="D6" s="16">
        <f>B6-C6</f>
        <v>-1.5000000000000004</v>
      </c>
    </row>
    <row r="7" spans="1:4" ht="12.75">
      <c r="A7" s="75" t="s">
        <v>1041</v>
      </c>
      <c r="B7" s="15">
        <v>4.1</v>
      </c>
      <c r="C7" s="15">
        <v>5.3</v>
      </c>
      <c r="D7" s="16">
        <f aca="true" t="shared" si="0" ref="D7:D14">B7-C7</f>
        <v>-1.2000000000000002</v>
      </c>
    </row>
    <row r="8" spans="1:4" ht="12.75">
      <c r="A8" s="75" t="s">
        <v>1042</v>
      </c>
      <c r="B8" s="15">
        <v>2.9</v>
      </c>
      <c r="C8" s="15">
        <v>2.4</v>
      </c>
      <c r="D8" s="16">
        <f t="shared" si="0"/>
        <v>0.5</v>
      </c>
    </row>
    <row r="9" spans="1:4" ht="12.75">
      <c r="A9" s="75" t="s">
        <v>1043</v>
      </c>
      <c r="B9" s="15">
        <v>2.9</v>
      </c>
      <c r="C9" s="15">
        <v>1.1</v>
      </c>
      <c r="D9" s="16">
        <f t="shared" si="0"/>
        <v>1.7999999999999998</v>
      </c>
    </row>
    <row r="10" spans="1:4" ht="12.75">
      <c r="A10" s="75" t="s">
        <v>1044</v>
      </c>
      <c r="B10" s="15">
        <v>0.7</v>
      </c>
      <c r="C10" s="15">
        <v>1.3</v>
      </c>
      <c r="D10" s="16">
        <f t="shared" si="0"/>
        <v>-0.6000000000000001</v>
      </c>
    </row>
    <row r="11" spans="1:4" ht="12.75">
      <c r="A11" s="75" t="s">
        <v>1045</v>
      </c>
      <c r="B11" s="15">
        <v>1</v>
      </c>
      <c r="C11" s="15">
        <v>0.2</v>
      </c>
      <c r="D11" s="16">
        <f t="shared" si="0"/>
        <v>0.8</v>
      </c>
    </row>
    <row r="12" spans="1:4" ht="12.75">
      <c r="A12" s="75" t="s">
        <v>1046</v>
      </c>
      <c r="B12" s="15">
        <v>1.6</v>
      </c>
      <c r="C12" s="15">
        <v>-1.1</v>
      </c>
      <c r="D12" s="16">
        <f t="shared" si="0"/>
        <v>2.7</v>
      </c>
    </row>
    <row r="13" spans="1:4" ht="12.75">
      <c r="A13" s="75" t="s">
        <v>1047</v>
      </c>
      <c r="B13" s="15">
        <v>-1.3</v>
      </c>
      <c r="C13" s="15">
        <v>1.4</v>
      </c>
      <c r="D13" s="16">
        <f t="shared" si="0"/>
        <v>-2.7</v>
      </c>
    </row>
    <row r="14" spans="1:4" ht="12.75">
      <c r="A14" s="75" t="s">
        <v>1048</v>
      </c>
      <c r="B14" s="15">
        <v>2.6</v>
      </c>
      <c r="C14" s="15">
        <v>5.6</v>
      </c>
      <c r="D14" s="16">
        <f t="shared" si="0"/>
        <v>-2.9999999999999996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0"/>
  <sheetViews>
    <sheetView workbookViewId="0" topLeftCell="A1">
      <selection activeCell="B21" sqref="B21"/>
    </sheetView>
  </sheetViews>
  <sheetFormatPr defaultColWidth="9.140625" defaultRowHeight="12.75"/>
  <cols>
    <col min="1" max="1" width="3.7109375" style="0" customWidth="1"/>
    <col min="2" max="31" width="7.7109375" style="0" customWidth="1"/>
    <col min="33" max="35" width="10.7109375" style="0" customWidth="1"/>
  </cols>
  <sheetData>
    <row r="1" ht="15.75">
      <c r="A1" s="76" t="s">
        <v>1080</v>
      </c>
    </row>
    <row r="2" ht="15">
      <c r="A2" s="94" t="s">
        <v>1079</v>
      </c>
    </row>
    <row r="3" spans="1:35" ht="18.75" thickBot="1">
      <c r="A3" s="95" t="s">
        <v>1078</v>
      </c>
      <c r="B3" s="78"/>
      <c r="C3" s="78"/>
      <c r="D3" s="78"/>
      <c r="E3" s="79"/>
      <c r="F3" s="78"/>
      <c r="G3" s="78"/>
      <c r="H3" s="78"/>
      <c r="I3" s="78"/>
      <c r="J3" s="78"/>
      <c r="K3" s="78"/>
      <c r="L3" s="78"/>
      <c r="M3" s="78"/>
      <c r="O3" s="15"/>
      <c r="P3" s="15"/>
      <c r="Q3" s="75"/>
      <c r="R3" s="15"/>
      <c r="S3" s="15"/>
      <c r="T3" s="75"/>
      <c r="U3" s="15"/>
      <c r="V3" s="15"/>
      <c r="W3" s="75"/>
      <c r="X3" s="15"/>
      <c r="Y3" s="15"/>
      <c r="Z3" s="75"/>
      <c r="AA3" s="15"/>
      <c r="AB3" s="15"/>
      <c r="AC3" s="75"/>
      <c r="AD3" s="15"/>
      <c r="AE3" s="15"/>
      <c r="AF3" s="15"/>
      <c r="AG3" s="15"/>
      <c r="AH3" s="15"/>
      <c r="AI3" s="15"/>
    </row>
    <row r="4" spans="1:35" ht="66" thickTop="1">
      <c r="A4" s="26"/>
      <c r="B4" s="108" t="s">
        <v>1066</v>
      </c>
      <c r="C4" s="109"/>
      <c r="D4" s="80"/>
      <c r="E4" s="112" t="s">
        <v>1067</v>
      </c>
      <c r="F4" s="109"/>
      <c r="G4" s="80"/>
      <c r="H4" s="108" t="s">
        <v>1068</v>
      </c>
      <c r="I4" s="109"/>
      <c r="J4" s="80"/>
      <c r="K4" s="108" t="s">
        <v>1069</v>
      </c>
      <c r="L4" s="109"/>
      <c r="M4" s="80"/>
      <c r="N4" s="110" t="s">
        <v>1070</v>
      </c>
      <c r="O4" s="111"/>
      <c r="P4" s="81"/>
      <c r="Q4" s="108" t="s">
        <v>1071</v>
      </c>
      <c r="R4" s="109"/>
      <c r="S4" s="80"/>
      <c r="T4" s="108" t="s">
        <v>1072</v>
      </c>
      <c r="U4" s="109"/>
      <c r="V4" s="80"/>
      <c r="W4" s="108" t="s">
        <v>1073</v>
      </c>
      <c r="X4" s="109"/>
      <c r="Y4" s="80"/>
      <c r="Z4" s="108" t="s">
        <v>1074</v>
      </c>
      <c r="AA4" s="109"/>
      <c r="AB4" s="80"/>
      <c r="AC4" s="108" t="s">
        <v>1075</v>
      </c>
      <c r="AD4" s="109"/>
      <c r="AF4" s="82" t="s">
        <v>1076</v>
      </c>
      <c r="AG4" s="83" t="s">
        <v>1010</v>
      </c>
      <c r="AH4" s="83" t="s">
        <v>1011</v>
      </c>
      <c r="AI4" s="84" t="s">
        <v>1077</v>
      </c>
    </row>
    <row r="5" spans="1:35" ht="12.75">
      <c r="A5" s="85">
        <f aca="true" t="shared" si="0" ref="A5:A16">A6-1</f>
        <v>-12</v>
      </c>
      <c r="B5" s="86">
        <f aca="true" t="shared" si="1" ref="B5:B16">IF(ISBLANK(B$17),"",DATE(YEAR(B6),MONTH(B6)-1,1))</f>
        <v>17472</v>
      </c>
      <c r="C5" s="15">
        <v>0.92</v>
      </c>
      <c r="D5" s="15">
        <f aca="true" t="shared" si="2" ref="D5:D16">(C5/C$17)*100</f>
        <v>80.70175438596492</v>
      </c>
      <c r="E5" s="86">
        <f aca="true" t="shared" si="3" ref="E5:E16">IF(ISBLANK(E$17),"",DATE(YEAR(E6),MONTH(E6)-1,1))</f>
        <v>19176</v>
      </c>
      <c r="F5" s="15">
        <v>1.81</v>
      </c>
      <c r="G5" s="15">
        <f aca="true" t="shared" si="4" ref="G5:G16">(F5/F$17)*100</f>
        <v>88.72549019607843</v>
      </c>
      <c r="H5" s="86">
        <f aca="true" t="shared" si="5" ref="H5:H16">IF(ISBLANK(H$17),"",DATE(YEAR(H6),MONTH(H6)-1,1))</f>
        <v>20668</v>
      </c>
      <c r="I5" s="15">
        <v>2.6</v>
      </c>
      <c r="J5" s="15">
        <f aca="true" t="shared" si="6" ref="J5:J16">(I5/I$17)*100</f>
        <v>77.1513353115727</v>
      </c>
      <c r="K5" s="86">
        <f aca="true" t="shared" si="7" ref="K5:K16">IF(ISBLANK(K$17),"",DATE(YEAR(K6),MONTH(K6)-1,1))</f>
        <v>21641</v>
      </c>
      <c r="L5" s="15">
        <v>2.95</v>
      </c>
      <c r="M5" s="15">
        <f aca="true" t="shared" si="8" ref="M5:M16">(L5/L$17)*100</f>
        <v>91.33126934984521</v>
      </c>
      <c r="N5" s="86">
        <f aca="true" t="shared" si="9" ref="N5:N16">IF(ISBLANK(N$17),"",DATE(YEAR(N6),MONTH(N6)-1,1))</f>
        <v>25173</v>
      </c>
      <c r="O5" s="15">
        <v>5.96</v>
      </c>
      <c r="P5" s="15">
        <f aca="true" t="shared" si="10" ref="P5:P16">(O5/O$17)*100</f>
        <v>76.21483375959079</v>
      </c>
      <c r="Q5" s="86">
        <f aca="true" t="shared" si="11" ref="Q5:Q16">IF(ISBLANK(Q$17),"",DATE(YEAR(Q6),MONTH(Q6)-1,1))</f>
        <v>26604</v>
      </c>
      <c r="R5" s="15">
        <v>4.78</v>
      </c>
      <c r="S5" s="15">
        <f aca="true" t="shared" si="12" ref="S5:S16">(R5/R$17)*100</f>
        <v>61.047254150702436</v>
      </c>
      <c r="T5" s="86">
        <f aca="true" t="shared" si="13" ref="T5:T16">IF(ISBLANK(T$17),"",DATE(YEAR(T6),MONTH(T6)-1,1))</f>
        <v>28856</v>
      </c>
      <c r="U5" s="15">
        <v>9.35</v>
      </c>
      <c r="V5" s="15">
        <f aca="true" t="shared" si="14" ref="V5:V16">(U5/U$17)*100</f>
        <v>77.91666666666667</v>
      </c>
      <c r="W5" s="86">
        <f aca="true" t="shared" si="15" ref="W5:W16">IF(ISBLANK(W$17),"",DATE(YEAR(W6),MONTH(W6)-1,1))</f>
        <v>29403</v>
      </c>
      <c r="X5" s="15">
        <v>8.06</v>
      </c>
      <c r="Y5" s="15">
        <f aca="true" t="shared" si="16" ref="Y5:Y16">(X5/X$17)*100</f>
        <v>53.91304347826088</v>
      </c>
      <c r="Z5" s="86">
        <f aca="true" t="shared" si="17" ref="Z5:Z16">IF(ISBLANK(Z$17),"",DATE(YEAR(Z6),MONTH(Z6)-1,1))</f>
        <v>32690</v>
      </c>
      <c r="AA5" s="15">
        <v>7.88</v>
      </c>
      <c r="AB5" s="15">
        <f aca="true" t="shared" si="18" ref="AB5:AB16">(AA5/AA$17)*100</f>
        <v>103.41207349081365</v>
      </c>
      <c r="AC5" s="86">
        <f aca="true" t="shared" si="19" ref="AC5:AC16">IF(ISBLANK(AC$17),"",DATE(YEAR(AC6),MONTH(AC6)-1,1))</f>
        <v>36586</v>
      </c>
      <c r="AD5" s="15">
        <v>5.69</v>
      </c>
      <c r="AE5" s="15">
        <f aca="true" t="shared" si="20" ref="AE5:AE16">(AD5/AD$17)*100</f>
        <v>128.73303167420815</v>
      </c>
      <c r="AF5" s="87">
        <f aca="true" t="shared" si="21" ref="AF5:AF16">AF6-1</f>
        <v>-12</v>
      </c>
      <c r="AG5" s="88">
        <f aca="true" t="shared" si="22" ref="AG5:AG29">MAX(D5,G5,J5,M5,P5,S5,V5,Y5,AB5)</f>
        <v>103.41207349081365</v>
      </c>
      <c r="AH5" s="88">
        <f aca="true" t="shared" si="23" ref="AH5:AH29">MIN(D5,G5,J5,M5,P5,S5,V5,Y5,AB5)</f>
        <v>53.91304347826088</v>
      </c>
      <c r="AI5" s="89">
        <f aca="true" t="shared" si="24" ref="AI5:AI29">AVERAGE(D5,G5,J5,M5,P5,S5,V5,Y5,AB5)</f>
        <v>78.93485786549951</v>
      </c>
    </row>
    <row r="6" spans="1:35" ht="12.75">
      <c r="A6" s="85">
        <f t="shared" si="0"/>
        <v>-11</v>
      </c>
      <c r="B6" s="86">
        <f t="shared" si="1"/>
        <v>17502</v>
      </c>
      <c r="C6" s="15">
        <v>0.95</v>
      </c>
      <c r="D6" s="15">
        <f t="shared" si="2"/>
        <v>83.33333333333334</v>
      </c>
      <c r="E6" s="86">
        <f t="shared" si="3"/>
        <v>19207</v>
      </c>
      <c r="F6" s="15">
        <v>1.83</v>
      </c>
      <c r="G6" s="15">
        <f t="shared" si="4"/>
        <v>89.70588235294117</v>
      </c>
      <c r="H6" s="86">
        <f t="shared" si="5"/>
        <v>20699</v>
      </c>
      <c r="I6" s="15">
        <v>2.84</v>
      </c>
      <c r="J6" s="15">
        <f t="shared" si="6"/>
        <v>84.27299703264094</v>
      </c>
      <c r="K6" s="86">
        <f t="shared" si="7"/>
        <v>21671</v>
      </c>
      <c r="L6" s="15">
        <v>2.84</v>
      </c>
      <c r="M6" s="15">
        <f t="shared" si="8"/>
        <v>87.92569659442724</v>
      </c>
      <c r="N6" s="86">
        <f t="shared" si="9"/>
        <v>25204</v>
      </c>
      <c r="O6" s="15">
        <v>6.14</v>
      </c>
      <c r="P6" s="15">
        <f t="shared" si="10"/>
        <v>78.51662404092072</v>
      </c>
      <c r="Q6" s="86">
        <f t="shared" si="11"/>
        <v>26634</v>
      </c>
      <c r="R6" s="15">
        <v>5.07</v>
      </c>
      <c r="S6" s="15">
        <f t="shared" si="12"/>
        <v>64.75095785440614</v>
      </c>
      <c r="T6" s="86">
        <f t="shared" si="13"/>
        <v>28887</v>
      </c>
      <c r="U6" s="15">
        <v>9.32</v>
      </c>
      <c r="V6" s="15">
        <f t="shared" si="14"/>
        <v>77.66666666666667</v>
      </c>
      <c r="W6" s="86">
        <f t="shared" si="15"/>
        <v>29434</v>
      </c>
      <c r="X6" s="15">
        <v>9.13</v>
      </c>
      <c r="Y6" s="15">
        <f t="shared" si="16"/>
        <v>61.07023411371239</v>
      </c>
      <c r="Z6" s="86">
        <f t="shared" si="17"/>
        <v>32721</v>
      </c>
      <c r="AA6" s="15">
        <v>7.9</v>
      </c>
      <c r="AB6" s="15">
        <f t="shared" si="18"/>
        <v>103.6745406824147</v>
      </c>
      <c r="AC6" s="86">
        <f t="shared" si="19"/>
        <v>36617</v>
      </c>
      <c r="AD6" s="15">
        <v>5.66</v>
      </c>
      <c r="AE6" s="15">
        <f t="shared" si="20"/>
        <v>128.05429864253395</v>
      </c>
      <c r="AF6" s="87">
        <f t="shared" si="21"/>
        <v>-11</v>
      </c>
      <c r="AG6" s="88">
        <f t="shared" si="22"/>
        <v>103.6745406824147</v>
      </c>
      <c r="AH6" s="88">
        <f t="shared" si="23"/>
        <v>61.07023411371239</v>
      </c>
      <c r="AI6" s="89">
        <f t="shared" si="24"/>
        <v>81.21299251905148</v>
      </c>
    </row>
    <row r="7" spans="1:35" ht="12.75">
      <c r="A7" s="85">
        <f t="shared" si="0"/>
        <v>-10</v>
      </c>
      <c r="B7" s="86">
        <f t="shared" si="1"/>
        <v>17533</v>
      </c>
      <c r="C7" s="15">
        <v>0.97</v>
      </c>
      <c r="D7" s="15">
        <f t="shared" si="2"/>
        <v>85.08771929824562</v>
      </c>
      <c r="E7" s="86">
        <f t="shared" si="3"/>
        <v>19238</v>
      </c>
      <c r="F7" s="15">
        <v>1.71</v>
      </c>
      <c r="G7" s="15">
        <f t="shared" si="4"/>
        <v>83.82352941176471</v>
      </c>
      <c r="H7" s="86">
        <f t="shared" si="5"/>
        <v>20729</v>
      </c>
      <c r="I7" s="15">
        <v>2.9</v>
      </c>
      <c r="J7" s="15">
        <f t="shared" si="6"/>
        <v>86.05341246290801</v>
      </c>
      <c r="K7" s="86">
        <f t="shared" si="7"/>
        <v>21702</v>
      </c>
      <c r="L7" s="15">
        <v>3.21</v>
      </c>
      <c r="M7" s="15">
        <f t="shared" si="8"/>
        <v>99.38080495356037</v>
      </c>
      <c r="N7" s="86">
        <f t="shared" si="9"/>
        <v>25235</v>
      </c>
      <c r="O7" s="15">
        <v>6.12</v>
      </c>
      <c r="P7" s="15">
        <f t="shared" si="10"/>
        <v>78.26086956521739</v>
      </c>
      <c r="Q7" s="86">
        <f t="shared" si="11"/>
        <v>26665</v>
      </c>
      <c r="R7" s="15">
        <v>5.41</v>
      </c>
      <c r="S7" s="15">
        <f t="shared" si="12"/>
        <v>69.09323116219667</v>
      </c>
      <c r="T7" s="86">
        <f t="shared" si="13"/>
        <v>28915</v>
      </c>
      <c r="U7" s="15">
        <v>9.48</v>
      </c>
      <c r="V7" s="15">
        <f t="shared" si="14"/>
        <v>79</v>
      </c>
      <c r="W7" s="86">
        <f t="shared" si="15"/>
        <v>29465</v>
      </c>
      <c r="X7" s="15">
        <v>10.27</v>
      </c>
      <c r="Y7" s="15">
        <f t="shared" si="16"/>
        <v>68.69565217391305</v>
      </c>
      <c r="Z7" s="86">
        <f t="shared" si="17"/>
        <v>32752</v>
      </c>
      <c r="AA7" s="15">
        <v>7.75</v>
      </c>
      <c r="AB7" s="15">
        <f t="shared" si="18"/>
        <v>101.70603674540682</v>
      </c>
      <c r="AC7" s="86">
        <f t="shared" si="19"/>
        <v>36647</v>
      </c>
      <c r="AD7" s="15">
        <v>5.79</v>
      </c>
      <c r="AE7" s="15">
        <f t="shared" si="20"/>
        <v>130.99547511312218</v>
      </c>
      <c r="AF7" s="87">
        <f t="shared" si="21"/>
        <v>-10</v>
      </c>
      <c r="AG7" s="88">
        <f t="shared" si="22"/>
        <v>101.70603674540682</v>
      </c>
      <c r="AH7" s="88">
        <f t="shared" si="23"/>
        <v>68.69565217391305</v>
      </c>
      <c r="AI7" s="89">
        <f t="shared" si="24"/>
        <v>83.45569508591251</v>
      </c>
    </row>
    <row r="8" spans="1:35" ht="12.75">
      <c r="A8" s="85">
        <f t="shared" si="0"/>
        <v>-9</v>
      </c>
      <c r="B8" s="86">
        <f t="shared" si="1"/>
        <v>17564</v>
      </c>
      <c r="C8" s="15">
        <v>1</v>
      </c>
      <c r="D8" s="15">
        <f t="shared" si="2"/>
        <v>87.71929824561404</v>
      </c>
      <c r="E8" s="86">
        <f t="shared" si="3"/>
        <v>19268</v>
      </c>
      <c r="F8" s="15">
        <v>1.74</v>
      </c>
      <c r="G8" s="15">
        <f t="shared" si="4"/>
        <v>85.29411764705883</v>
      </c>
      <c r="H8" s="86">
        <f t="shared" si="5"/>
        <v>20760</v>
      </c>
      <c r="I8" s="15">
        <v>2.99</v>
      </c>
      <c r="J8" s="15">
        <f t="shared" si="6"/>
        <v>88.72403560830861</v>
      </c>
      <c r="K8" s="86">
        <f t="shared" si="7"/>
        <v>21732</v>
      </c>
      <c r="L8" s="15">
        <v>3.2</v>
      </c>
      <c r="M8" s="15">
        <f t="shared" si="8"/>
        <v>99.07120743034056</v>
      </c>
      <c r="N8" s="86">
        <f t="shared" si="9"/>
        <v>25263</v>
      </c>
      <c r="O8" s="15">
        <v>6.02</v>
      </c>
      <c r="P8" s="15">
        <f t="shared" si="10"/>
        <v>76.98209718670076</v>
      </c>
      <c r="Q8" s="86">
        <f t="shared" si="11"/>
        <v>26696</v>
      </c>
      <c r="R8" s="15">
        <v>5.6</v>
      </c>
      <c r="S8" s="15">
        <f t="shared" si="12"/>
        <v>71.51979565772669</v>
      </c>
      <c r="T8" s="86">
        <f t="shared" si="13"/>
        <v>28946</v>
      </c>
      <c r="U8" s="15">
        <v>9.46</v>
      </c>
      <c r="V8" s="15">
        <f t="shared" si="14"/>
        <v>78.83333333333334</v>
      </c>
      <c r="W8" s="86">
        <f t="shared" si="15"/>
        <v>29495</v>
      </c>
      <c r="X8" s="15">
        <v>11.62</v>
      </c>
      <c r="Y8" s="15">
        <f t="shared" si="16"/>
        <v>77.7257525083612</v>
      </c>
      <c r="Z8" s="86">
        <f t="shared" si="17"/>
        <v>32782</v>
      </c>
      <c r="AA8" s="15">
        <v>7.64</v>
      </c>
      <c r="AB8" s="15">
        <f t="shared" si="18"/>
        <v>100.26246719160103</v>
      </c>
      <c r="AC8" s="86">
        <f t="shared" si="19"/>
        <v>36678</v>
      </c>
      <c r="AD8" s="15">
        <v>5.69</v>
      </c>
      <c r="AE8" s="15">
        <f t="shared" si="20"/>
        <v>128.73303167420815</v>
      </c>
      <c r="AF8" s="87">
        <f t="shared" si="21"/>
        <v>-9</v>
      </c>
      <c r="AG8" s="88">
        <f t="shared" si="22"/>
        <v>100.26246719160103</v>
      </c>
      <c r="AH8" s="88">
        <f t="shared" si="23"/>
        <v>71.51979565772669</v>
      </c>
      <c r="AI8" s="89">
        <f t="shared" si="24"/>
        <v>85.12578942322722</v>
      </c>
    </row>
    <row r="9" spans="1:35" ht="12.75">
      <c r="A9" s="85">
        <f t="shared" si="0"/>
        <v>-8</v>
      </c>
      <c r="B9" s="86">
        <f t="shared" si="1"/>
        <v>17593</v>
      </c>
      <c r="C9" s="15">
        <v>1</v>
      </c>
      <c r="D9" s="15">
        <f t="shared" si="2"/>
        <v>87.71929824561404</v>
      </c>
      <c r="E9" s="86">
        <f t="shared" si="3"/>
        <v>19299</v>
      </c>
      <c r="F9" s="15">
        <v>1.85</v>
      </c>
      <c r="G9" s="15">
        <f t="shared" si="4"/>
        <v>90.68627450980392</v>
      </c>
      <c r="H9" s="86">
        <f t="shared" si="5"/>
        <v>20790</v>
      </c>
      <c r="I9" s="15">
        <v>3.21</v>
      </c>
      <c r="J9" s="15">
        <f t="shared" si="6"/>
        <v>95.25222551928782</v>
      </c>
      <c r="K9" s="86">
        <f t="shared" si="7"/>
        <v>21763</v>
      </c>
      <c r="L9" s="15">
        <v>3.38</v>
      </c>
      <c r="M9" s="15">
        <f t="shared" si="8"/>
        <v>104.6439628482972</v>
      </c>
      <c r="N9" s="86">
        <f t="shared" si="9"/>
        <v>25294</v>
      </c>
      <c r="O9" s="15">
        <v>6.11</v>
      </c>
      <c r="P9" s="15">
        <f t="shared" si="10"/>
        <v>78.13299232736574</v>
      </c>
      <c r="Q9" s="86">
        <f t="shared" si="11"/>
        <v>26724</v>
      </c>
      <c r="R9" s="15">
        <v>6.09</v>
      </c>
      <c r="S9" s="15">
        <f t="shared" si="12"/>
        <v>77.77777777777779</v>
      </c>
      <c r="T9" s="86">
        <f t="shared" si="13"/>
        <v>28976</v>
      </c>
      <c r="U9" s="15">
        <v>9.61</v>
      </c>
      <c r="V9" s="15">
        <f t="shared" si="14"/>
        <v>80.08333333333333</v>
      </c>
      <c r="W9" s="86">
        <f t="shared" si="15"/>
        <v>29526</v>
      </c>
      <c r="X9" s="15">
        <v>13.73</v>
      </c>
      <c r="Y9" s="15">
        <f t="shared" si="16"/>
        <v>91.83946488294316</v>
      </c>
      <c r="Z9" s="86">
        <f t="shared" si="17"/>
        <v>32813</v>
      </c>
      <c r="AA9" s="15">
        <v>7.69</v>
      </c>
      <c r="AB9" s="15">
        <f t="shared" si="18"/>
        <v>100.9186351706037</v>
      </c>
      <c r="AC9" s="86">
        <f t="shared" si="19"/>
        <v>36708</v>
      </c>
      <c r="AD9" s="15">
        <v>5.96</v>
      </c>
      <c r="AE9" s="15">
        <f t="shared" si="20"/>
        <v>134.84162895927602</v>
      </c>
      <c r="AF9" s="87">
        <f t="shared" si="21"/>
        <v>-8</v>
      </c>
      <c r="AG9" s="88">
        <f t="shared" si="22"/>
        <v>104.6439628482972</v>
      </c>
      <c r="AH9" s="88">
        <f t="shared" si="23"/>
        <v>77.77777777777779</v>
      </c>
      <c r="AI9" s="89">
        <f t="shared" si="24"/>
        <v>89.67266273500297</v>
      </c>
    </row>
    <row r="10" spans="1:35" ht="12.75">
      <c r="A10" s="85">
        <f t="shared" si="0"/>
        <v>-7</v>
      </c>
      <c r="B10" s="86">
        <f t="shared" si="1"/>
        <v>17624</v>
      </c>
      <c r="C10" s="15">
        <v>1</v>
      </c>
      <c r="D10" s="15">
        <f t="shared" si="2"/>
        <v>87.71929824561404</v>
      </c>
      <c r="E10" s="86">
        <f t="shared" si="3"/>
        <v>19329</v>
      </c>
      <c r="F10" s="15">
        <v>2.09</v>
      </c>
      <c r="G10" s="15">
        <f t="shared" si="4"/>
        <v>102.45098039215685</v>
      </c>
      <c r="H10" s="86">
        <f t="shared" si="5"/>
        <v>20821</v>
      </c>
      <c r="I10" s="15">
        <v>3.11</v>
      </c>
      <c r="J10" s="15">
        <f t="shared" si="6"/>
        <v>92.28486646884272</v>
      </c>
      <c r="K10" s="86">
        <f t="shared" si="7"/>
        <v>21794</v>
      </c>
      <c r="L10" s="15">
        <v>4.04</v>
      </c>
      <c r="M10" s="15">
        <f t="shared" si="8"/>
        <v>125.07739938080495</v>
      </c>
      <c r="N10" s="86">
        <f t="shared" si="9"/>
        <v>25324</v>
      </c>
      <c r="O10" s="15">
        <v>6.04</v>
      </c>
      <c r="P10" s="15">
        <f t="shared" si="10"/>
        <v>77.23785166240408</v>
      </c>
      <c r="Q10" s="86">
        <f t="shared" si="11"/>
        <v>26755</v>
      </c>
      <c r="R10" s="15">
        <v>6.26</v>
      </c>
      <c r="S10" s="15">
        <f t="shared" si="12"/>
        <v>79.94891443167305</v>
      </c>
      <c r="T10" s="86">
        <f t="shared" si="13"/>
        <v>29007</v>
      </c>
      <c r="U10" s="15">
        <v>9.06</v>
      </c>
      <c r="V10" s="15">
        <f t="shared" si="14"/>
        <v>75.5</v>
      </c>
      <c r="W10" s="86">
        <f t="shared" si="15"/>
        <v>29556</v>
      </c>
      <c r="X10" s="15">
        <v>15.49</v>
      </c>
      <c r="Y10" s="15">
        <f t="shared" si="16"/>
        <v>103.61204013377927</v>
      </c>
      <c r="Z10" s="86">
        <f t="shared" si="17"/>
        <v>32843</v>
      </c>
      <c r="AA10" s="15">
        <v>7.63</v>
      </c>
      <c r="AB10" s="15">
        <f t="shared" si="18"/>
        <v>100.13123359580052</v>
      </c>
      <c r="AC10" s="86">
        <f t="shared" si="19"/>
        <v>36739</v>
      </c>
      <c r="AD10" s="15">
        <v>6.09</v>
      </c>
      <c r="AE10" s="15">
        <f t="shared" si="20"/>
        <v>137.78280542986425</v>
      </c>
      <c r="AF10" s="87">
        <f t="shared" si="21"/>
        <v>-7</v>
      </c>
      <c r="AG10" s="88">
        <f t="shared" si="22"/>
        <v>125.07739938080495</v>
      </c>
      <c r="AH10" s="88">
        <f t="shared" si="23"/>
        <v>75.5</v>
      </c>
      <c r="AI10" s="89">
        <f t="shared" si="24"/>
        <v>93.77362047900837</v>
      </c>
    </row>
    <row r="11" spans="1:35" ht="12.75">
      <c r="A11" s="85">
        <f t="shared" si="0"/>
        <v>-6</v>
      </c>
      <c r="B11" s="86">
        <f t="shared" si="1"/>
        <v>17654</v>
      </c>
      <c r="C11" s="15">
        <v>1</v>
      </c>
      <c r="D11" s="15">
        <f t="shared" si="2"/>
        <v>87.71929824561404</v>
      </c>
      <c r="E11" s="86">
        <f t="shared" si="3"/>
        <v>19360</v>
      </c>
      <c r="F11" s="15">
        <v>1.96</v>
      </c>
      <c r="G11" s="15">
        <f t="shared" si="4"/>
        <v>96.078431372549</v>
      </c>
      <c r="H11" s="86">
        <f t="shared" si="5"/>
        <v>20852</v>
      </c>
      <c r="I11" s="15">
        <v>3.1</v>
      </c>
      <c r="J11" s="15">
        <f t="shared" si="6"/>
        <v>91.98813056379822</v>
      </c>
      <c r="K11" s="86">
        <f t="shared" si="7"/>
        <v>21824</v>
      </c>
      <c r="L11" s="15">
        <v>4.05</v>
      </c>
      <c r="M11" s="15">
        <f t="shared" si="8"/>
        <v>125.38699690402477</v>
      </c>
      <c r="N11" s="86">
        <f t="shared" si="9"/>
        <v>25355</v>
      </c>
      <c r="O11" s="15">
        <v>6.44</v>
      </c>
      <c r="P11" s="15">
        <f t="shared" si="10"/>
        <v>82.3529411764706</v>
      </c>
      <c r="Q11" s="86">
        <f t="shared" si="11"/>
        <v>26785</v>
      </c>
      <c r="R11" s="15">
        <v>6.36</v>
      </c>
      <c r="S11" s="15">
        <f t="shared" si="12"/>
        <v>81.22605363984675</v>
      </c>
      <c r="T11" s="86">
        <f t="shared" si="13"/>
        <v>29037</v>
      </c>
      <c r="U11" s="15">
        <v>9.24</v>
      </c>
      <c r="V11" s="15">
        <f t="shared" si="14"/>
        <v>77</v>
      </c>
      <c r="W11" s="86">
        <f t="shared" si="15"/>
        <v>29587</v>
      </c>
      <c r="X11" s="15">
        <v>15.02</v>
      </c>
      <c r="Y11" s="15">
        <f t="shared" si="16"/>
        <v>100.46822742474917</v>
      </c>
      <c r="Z11" s="86">
        <f t="shared" si="17"/>
        <v>32874</v>
      </c>
      <c r="AA11" s="15">
        <v>7.64</v>
      </c>
      <c r="AB11" s="15">
        <f t="shared" si="18"/>
        <v>100.26246719160103</v>
      </c>
      <c r="AC11" s="86">
        <f t="shared" si="19"/>
        <v>36770</v>
      </c>
      <c r="AD11" s="15">
        <v>6</v>
      </c>
      <c r="AE11" s="15">
        <f t="shared" si="20"/>
        <v>135.74660633484163</v>
      </c>
      <c r="AF11" s="87">
        <f t="shared" si="21"/>
        <v>-6</v>
      </c>
      <c r="AG11" s="88">
        <f t="shared" si="22"/>
        <v>125.38699690402477</v>
      </c>
      <c r="AH11" s="88">
        <f t="shared" si="23"/>
        <v>77</v>
      </c>
      <c r="AI11" s="89">
        <f t="shared" si="24"/>
        <v>93.60917183540596</v>
      </c>
    </row>
    <row r="12" spans="1:35" ht="12.75">
      <c r="A12" s="85">
        <f t="shared" si="0"/>
        <v>-5</v>
      </c>
      <c r="B12" s="86">
        <f t="shared" si="1"/>
        <v>17685</v>
      </c>
      <c r="C12" s="15">
        <v>1</v>
      </c>
      <c r="D12" s="15">
        <f t="shared" si="2"/>
        <v>87.71929824561404</v>
      </c>
      <c r="E12" s="86">
        <f t="shared" si="3"/>
        <v>19391</v>
      </c>
      <c r="F12" s="15">
        <v>1.97</v>
      </c>
      <c r="G12" s="15">
        <f t="shared" si="4"/>
        <v>96.56862745098039</v>
      </c>
      <c r="H12" s="86">
        <f t="shared" si="5"/>
        <v>20880</v>
      </c>
      <c r="I12" s="15">
        <v>3.08</v>
      </c>
      <c r="J12" s="15">
        <f t="shared" si="6"/>
        <v>91.3946587537092</v>
      </c>
      <c r="K12" s="86">
        <f t="shared" si="7"/>
        <v>21855</v>
      </c>
      <c r="L12" s="15">
        <v>4.15</v>
      </c>
      <c r="M12" s="15">
        <f t="shared" si="8"/>
        <v>128.48297213622294</v>
      </c>
      <c r="N12" s="86">
        <f t="shared" si="9"/>
        <v>25385</v>
      </c>
      <c r="O12" s="15">
        <v>7</v>
      </c>
      <c r="P12" s="15">
        <f t="shared" si="10"/>
        <v>89.51406649616368</v>
      </c>
      <c r="Q12" s="86">
        <f t="shared" si="11"/>
        <v>26816</v>
      </c>
      <c r="R12" s="15">
        <v>7.19</v>
      </c>
      <c r="S12" s="15">
        <f t="shared" si="12"/>
        <v>91.82630906768838</v>
      </c>
      <c r="T12" s="86">
        <f t="shared" si="13"/>
        <v>29068</v>
      </c>
      <c r="U12" s="15">
        <v>9.52</v>
      </c>
      <c r="V12" s="15">
        <f t="shared" si="14"/>
        <v>79.33333333333333</v>
      </c>
      <c r="W12" s="86">
        <f t="shared" si="15"/>
        <v>29618</v>
      </c>
      <c r="X12" s="15">
        <v>14.79</v>
      </c>
      <c r="Y12" s="15">
        <f t="shared" si="16"/>
        <v>98.92976588628763</v>
      </c>
      <c r="Z12" s="86">
        <f t="shared" si="17"/>
        <v>32905</v>
      </c>
      <c r="AA12" s="15">
        <v>7.74</v>
      </c>
      <c r="AB12" s="15">
        <f t="shared" si="18"/>
        <v>101.5748031496063</v>
      </c>
      <c r="AC12" s="86">
        <f t="shared" si="19"/>
        <v>36800</v>
      </c>
      <c r="AD12" s="15">
        <v>6.11</v>
      </c>
      <c r="AE12" s="15">
        <f t="shared" si="20"/>
        <v>138.23529411764707</v>
      </c>
      <c r="AF12" s="87">
        <f t="shared" si="21"/>
        <v>-5</v>
      </c>
      <c r="AG12" s="88">
        <f t="shared" si="22"/>
        <v>128.48297213622294</v>
      </c>
      <c r="AH12" s="88">
        <f t="shared" si="23"/>
        <v>79.33333333333333</v>
      </c>
      <c r="AI12" s="89">
        <f t="shared" si="24"/>
        <v>96.14931494662288</v>
      </c>
    </row>
    <row r="13" spans="1:35" ht="12.75">
      <c r="A13" s="85">
        <f t="shared" si="0"/>
        <v>-4</v>
      </c>
      <c r="B13" s="86">
        <f t="shared" si="1"/>
        <v>17715</v>
      </c>
      <c r="C13" s="15">
        <v>1</v>
      </c>
      <c r="D13" s="15">
        <f t="shared" si="2"/>
        <v>87.71929824561404</v>
      </c>
      <c r="E13" s="86">
        <f t="shared" si="3"/>
        <v>19419</v>
      </c>
      <c r="F13" s="15">
        <v>2.01</v>
      </c>
      <c r="G13" s="15">
        <f t="shared" si="4"/>
        <v>98.52941176470587</v>
      </c>
      <c r="H13" s="86">
        <f t="shared" si="5"/>
        <v>20911</v>
      </c>
      <c r="I13" s="15">
        <v>3.07</v>
      </c>
      <c r="J13" s="15">
        <f t="shared" si="6"/>
        <v>91.09792284866468</v>
      </c>
      <c r="K13" s="86">
        <f t="shared" si="7"/>
        <v>21885</v>
      </c>
      <c r="L13" s="15">
        <v>4.49</v>
      </c>
      <c r="M13" s="15">
        <f t="shared" si="8"/>
        <v>139.0092879256966</v>
      </c>
      <c r="N13" s="86">
        <f t="shared" si="9"/>
        <v>25416</v>
      </c>
      <c r="O13" s="15">
        <v>6.98</v>
      </c>
      <c r="P13" s="15">
        <f t="shared" si="10"/>
        <v>89.25831202046037</v>
      </c>
      <c r="Q13" s="86">
        <f t="shared" si="11"/>
        <v>26846</v>
      </c>
      <c r="R13" s="15">
        <v>8.01</v>
      </c>
      <c r="S13" s="15">
        <f t="shared" si="12"/>
        <v>102.29885057471265</v>
      </c>
      <c r="T13" s="86">
        <f t="shared" si="13"/>
        <v>29099</v>
      </c>
      <c r="U13" s="15">
        <v>10.26</v>
      </c>
      <c r="V13" s="15">
        <f t="shared" si="14"/>
        <v>85.5</v>
      </c>
      <c r="W13" s="86">
        <f t="shared" si="15"/>
        <v>29646</v>
      </c>
      <c r="X13" s="15">
        <v>13.36</v>
      </c>
      <c r="Y13" s="15">
        <f t="shared" si="16"/>
        <v>89.36454849498328</v>
      </c>
      <c r="Z13" s="86">
        <f t="shared" si="17"/>
        <v>32933</v>
      </c>
      <c r="AA13" s="15">
        <v>7.9</v>
      </c>
      <c r="AB13" s="15">
        <f t="shared" si="18"/>
        <v>103.6745406824147</v>
      </c>
      <c r="AC13" s="86">
        <f t="shared" si="19"/>
        <v>36831</v>
      </c>
      <c r="AD13" s="15">
        <v>6.17</v>
      </c>
      <c r="AE13" s="15">
        <f t="shared" si="20"/>
        <v>139.59276018099547</v>
      </c>
      <c r="AF13" s="87">
        <f t="shared" si="21"/>
        <v>-4</v>
      </c>
      <c r="AG13" s="88">
        <f t="shared" si="22"/>
        <v>139.0092879256966</v>
      </c>
      <c r="AH13" s="88">
        <f t="shared" si="23"/>
        <v>85.5</v>
      </c>
      <c r="AI13" s="89">
        <f t="shared" si="24"/>
        <v>98.49468583969468</v>
      </c>
    </row>
    <row r="14" spans="1:35" ht="12.75">
      <c r="A14" s="85">
        <f t="shared" si="0"/>
        <v>-3</v>
      </c>
      <c r="B14" s="86">
        <f t="shared" si="1"/>
        <v>17746</v>
      </c>
      <c r="C14" s="15">
        <v>1.06</v>
      </c>
      <c r="D14" s="15">
        <f t="shared" si="2"/>
        <v>92.98245614035089</v>
      </c>
      <c r="E14" s="86">
        <f t="shared" si="3"/>
        <v>19450</v>
      </c>
      <c r="F14" s="15">
        <v>2.19</v>
      </c>
      <c r="G14" s="15">
        <f t="shared" si="4"/>
        <v>107.35294117647058</v>
      </c>
      <c r="H14" s="86">
        <f t="shared" si="5"/>
        <v>20941</v>
      </c>
      <c r="I14" s="15">
        <v>3.06</v>
      </c>
      <c r="J14" s="15">
        <f t="shared" si="6"/>
        <v>90.80118694362017</v>
      </c>
      <c r="K14" s="86">
        <f t="shared" si="7"/>
        <v>21916</v>
      </c>
      <c r="L14" s="15">
        <v>4.35</v>
      </c>
      <c r="M14" s="15">
        <f t="shared" si="8"/>
        <v>134.6749226006192</v>
      </c>
      <c r="N14" s="86">
        <f t="shared" si="9"/>
        <v>25447</v>
      </c>
      <c r="O14" s="15">
        <v>7.09</v>
      </c>
      <c r="P14" s="15">
        <f t="shared" si="10"/>
        <v>90.66496163682865</v>
      </c>
      <c r="Q14" s="86">
        <f t="shared" si="11"/>
        <v>26877</v>
      </c>
      <c r="R14" s="15">
        <v>8.67</v>
      </c>
      <c r="S14" s="15">
        <f t="shared" si="12"/>
        <v>110.727969348659</v>
      </c>
      <c r="T14" s="86">
        <f t="shared" si="13"/>
        <v>29129</v>
      </c>
      <c r="U14" s="15">
        <v>11.7</v>
      </c>
      <c r="V14" s="15">
        <f t="shared" si="14"/>
        <v>97.5</v>
      </c>
      <c r="W14" s="86">
        <f t="shared" si="15"/>
        <v>29677</v>
      </c>
      <c r="X14" s="15">
        <v>13.69</v>
      </c>
      <c r="Y14" s="15">
        <f t="shared" si="16"/>
        <v>91.57190635451505</v>
      </c>
      <c r="Z14" s="86">
        <f t="shared" si="17"/>
        <v>32964</v>
      </c>
      <c r="AA14" s="15">
        <v>7.77</v>
      </c>
      <c r="AB14" s="15">
        <f t="shared" si="18"/>
        <v>101.96850393700787</v>
      </c>
      <c r="AC14" s="86">
        <f t="shared" si="19"/>
        <v>36861</v>
      </c>
      <c r="AD14" s="15">
        <v>5.77</v>
      </c>
      <c r="AE14" s="15">
        <f t="shared" si="20"/>
        <v>130.54298642533936</v>
      </c>
      <c r="AF14" s="87">
        <f t="shared" si="21"/>
        <v>-3</v>
      </c>
      <c r="AG14" s="88">
        <f t="shared" si="22"/>
        <v>134.6749226006192</v>
      </c>
      <c r="AH14" s="88">
        <f t="shared" si="23"/>
        <v>90.66496163682865</v>
      </c>
      <c r="AI14" s="89">
        <f t="shared" si="24"/>
        <v>102.02720534867461</v>
      </c>
    </row>
    <row r="15" spans="1:35" ht="12.75">
      <c r="A15" s="85">
        <f t="shared" si="0"/>
        <v>-2</v>
      </c>
      <c r="B15" s="86">
        <f t="shared" si="1"/>
        <v>17777</v>
      </c>
      <c r="C15" s="15">
        <v>1.09</v>
      </c>
      <c r="D15" s="15">
        <f t="shared" si="2"/>
        <v>95.61403508771932</v>
      </c>
      <c r="E15" s="86">
        <f t="shared" si="3"/>
        <v>19480</v>
      </c>
      <c r="F15" s="15">
        <v>2.16</v>
      </c>
      <c r="G15" s="15">
        <f t="shared" si="4"/>
        <v>105.88235294117648</v>
      </c>
      <c r="H15" s="86">
        <f t="shared" si="5"/>
        <v>20972</v>
      </c>
      <c r="I15" s="15">
        <v>3.29</v>
      </c>
      <c r="J15" s="15">
        <f t="shared" si="6"/>
        <v>97.62611275964392</v>
      </c>
      <c r="K15" s="86">
        <f t="shared" si="7"/>
        <v>21947</v>
      </c>
      <c r="L15" s="15">
        <v>3.96</v>
      </c>
      <c r="M15" s="15">
        <f t="shared" si="8"/>
        <v>122.60061919504643</v>
      </c>
      <c r="N15" s="86">
        <f t="shared" si="9"/>
        <v>25477</v>
      </c>
      <c r="O15" s="15">
        <v>7</v>
      </c>
      <c r="P15" s="15">
        <f t="shared" si="10"/>
        <v>89.51406649616368</v>
      </c>
      <c r="Q15" s="86">
        <f t="shared" si="11"/>
        <v>26908</v>
      </c>
      <c r="R15" s="15">
        <v>8.29</v>
      </c>
      <c r="S15" s="15">
        <f t="shared" si="12"/>
        <v>105.87484035759897</v>
      </c>
      <c r="T15" s="86">
        <f t="shared" si="13"/>
        <v>29160</v>
      </c>
      <c r="U15" s="15">
        <v>11.79</v>
      </c>
      <c r="V15" s="15">
        <f t="shared" si="14"/>
        <v>98.25</v>
      </c>
      <c r="W15" s="86">
        <f t="shared" si="15"/>
        <v>29707</v>
      </c>
      <c r="X15" s="15">
        <v>16.3</v>
      </c>
      <c r="Y15" s="15">
        <f t="shared" si="16"/>
        <v>109.03010033444818</v>
      </c>
      <c r="Z15" s="86">
        <f t="shared" si="17"/>
        <v>32994</v>
      </c>
      <c r="AA15" s="15">
        <v>7.74</v>
      </c>
      <c r="AB15" s="15">
        <f t="shared" si="18"/>
        <v>101.5748031496063</v>
      </c>
      <c r="AC15" s="86">
        <f t="shared" si="19"/>
        <v>36892</v>
      </c>
      <c r="AD15" s="15">
        <v>5.15</v>
      </c>
      <c r="AE15" s="15">
        <f t="shared" si="20"/>
        <v>116.5158371040724</v>
      </c>
      <c r="AF15" s="87">
        <f t="shared" si="21"/>
        <v>-2</v>
      </c>
      <c r="AG15" s="88">
        <f t="shared" si="22"/>
        <v>122.60061919504643</v>
      </c>
      <c r="AH15" s="88">
        <f t="shared" si="23"/>
        <v>89.51406649616368</v>
      </c>
      <c r="AI15" s="89">
        <f t="shared" si="24"/>
        <v>102.88521448015591</v>
      </c>
    </row>
    <row r="16" spans="1:35" ht="13.5" thickBot="1">
      <c r="A16" s="85">
        <f t="shared" si="0"/>
        <v>-1</v>
      </c>
      <c r="B16" s="86">
        <f t="shared" si="1"/>
        <v>17807</v>
      </c>
      <c r="C16" s="15">
        <v>1.12</v>
      </c>
      <c r="D16" s="15">
        <f t="shared" si="2"/>
        <v>98.24561403508774</v>
      </c>
      <c r="E16" s="86">
        <f t="shared" si="3"/>
        <v>19511</v>
      </c>
      <c r="F16" s="15">
        <v>2.11</v>
      </c>
      <c r="G16" s="15">
        <f t="shared" si="4"/>
        <v>103.4313725490196</v>
      </c>
      <c r="H16" s="86">
        <f t="shared" si="5"/>
        <v>21002</v>
      </c>
      <c r="I16" s="15">
        <v>3.16</v>
      </c>
      <c r="J16" s="15">
        <f t="shared" si="6"/>
        <v>93.76854599406528</v>
      </c>
      <c r="K16" s="86">
        <f t="shared" si="7"/>
        <v>21976</v>
      </c>
      <c r="L16" s="15">
        <v>3.31</v>
      </c>
      <c r="M16" s="15">
        <f t="shared" si="8"/>
        <v>102.47678018575851</v>
      </c>
      <c r="N16" s="86">
        <f t="shared" si="9"/>
        <v>25508</v>
      </c>
      <c r="O16" s="15">
        <v>7.24</v>
      </c>
      <c r="P16" s="15">
        <f t="shared" si="10"/>
        <v>92.58312020460357</v>
      </c>
      <c r="Q16" s="86">
        <f t="shared" si="11"/>
        <v>26938</v>
      </c>
      <c r="R16" s="15">
        <v>7.22</v>
      </c>
      <c r="S16" s="15">
        <f t="shared" si="12"/>
        <v>92.20945083014048</v>
      </c>
      <c r="T16" s="86">
        <f t="shared" si="13"/>
        <v>29190</v>
      </c>
      <c r="U16" s="15">
        <v>12.04</v>
      </c>
      <c r="V16" s="15">
        <f t="shared" si="14"/>
        <v>100.33333333333331</v>
      </c>
      <c r="W16" s="86">
        <f t="shared" si="15"/>
        <v>29738</v>
      </c>
      <c r="X16" s="15">
        <v>14.73</v>
      </c>
      <c r="Y16" s="15">
        <f t="shared" si="16"/>
        <v>98.52842809364549</v>
      </c>
      <c r="Z16" s="86">
        <f t="shared" si="17"/>
        <v>33025</v>
      </c>
      <c r="AA16" s="15">
        <v>7.73</v>
      </c>
      <c r="AB16" s="15">
        <f t="shared" si="18"/>
        <v>101.44356955380577</v>
      </c>
      <c r="AC16" s="86">
        <f t="shared" si="19"/>
        <v>36923</v>
      </c>
      <c r="AD16" s="15">
        <v>4.88</v>
      </c>
      <c r="AE16" s="15">
        <f t="shared" si="20"/>
        <v>110.40723981900453</v>
      </c>
      <c r="AF16" s="87">
        <f t="shared" si="21"/>
        <v>-1</v>
      </c>
      <c r="AG16" s="88">
        <f t="shared" si="22"/>
        <v>103.4313725490196</v>
      </c>
      <c r="AH16" s="88">
        <f t="shared" si="23"/>
        <v>92.20945083014048</v>
      </c>
      <c r="AI16" s="89">
        <f t="shared" si="24"/>
        <v>98.11335719771775</v>
      </c>
    </row>
    <row r="17" spans="1:35" ht="13.5" thickBot="1">
      <c r="A17" s="85">
        <v>0</v>
      </c>
      <c r="B17" s="90">
        <v>17838</v>
      </c>
      <c r="C17" s="15">
        <v>1.14</v>
      </c>
      <c r="D17" s="15">
        <f>(C17/C$17)*100</f>
        <v>100</v>
      </c>
      <c r="E17" s="90">
        <v>19541</v>
      </c>
      <c r="F17" s="15">
        <v>2.04</v>
      </c>
      <c r="G17" s="15">
        <f>(F17/F$17)*100</f>
        <v>100</v>
      </c>
      <c r="H17" s="90">
        <v>21033</v>
      </c>
      <c r="I17" s="15">
        <v>3.37</v>
      </c>
      <c r="J17" s="15">
        <f>(I17/I$17)*100</f>
        <v>100</v>
      </c>
      <c r="K17" s="90">
        <v>22007</v>
      </c>
      <c r="L17" s="15">
        <v>3.23</v>
      </c>
      <c r="M17" s="15">
        <f>(L17/L$17)*100</f>
        <v>100</v>
      </c>
      <c r="N17" s="90">
        <v>25538</v>
      </c>
      <c r="O17" s="15">
        <v>7.82</v>
      </c>
      <c r="P17" s="15">
        <f>(O17/O$17)*100</f>
        <v>100</v>
      </c>
      <c r="Q17" s="90">
        <v>26969</v>
      </c>
      <c r="R17" s="15">
        <v>7.83</v>
      </c>
      <c r="S17" s="15">
        <f>(R17/R$17)*100</f>
        <v>100</v>
      </c>
      <c r="T17" s="90">
        <v>29221</v>
      </c>
      <c r="U17" s="15">
        <v>12</v>
      </c>
      <c r="V17" s="15">
        <f>(U17/U$17)*100</f>
        <v>100</v>
      </c>
      <c r="W17" s="90">
        <v>29768</v>
      </c>
      <c r="X17" s="15">
        <v>14.95</v>
      </c>
      <c r="Y17" s="15">
        <f>(X17/X$17)*100</f>
        <v>100</v>
      </c>
      <c r="Z17" s="90">
        <v>33055</v>
      </c>
      <c r="AA17" s="15">
        <v>7.62</v>
      </c>
      <c r="AB17" s="15">
        <f>(AA17/AA$17)*100</f>
        <v>100</v>
      </c>
      <c r="AC17" s="90">
        <v>36951</v>
      </c>
      <c r="AD17" s="15">
        <v>4.42</v>
      </c>
      <c r="AE17" s="15">
        <f>(AD17/AD$17)*100</f>
        <v>100</v>
      </c>
      <c r="AF17" s="87">
        <v>0</v>
      </c>
      <c r="AG17" s="88">
        <f t="shared" si="22"/>
        <v>100</v>
      </c>
      <c r="AH17" s="88">
        <f t="shared" si="23"/>
        <v>100</v>
      </c>
      <c r="AI17" s="89">
        <f t="shared" si="24"/>
        <v>100</v>
      </c>
    </row>
    <row r="18" spans="1:35" ht="12.75">
      <c r="A18" s="85">
        <f aca="true" t="shared" si="25" ref="A18:A29">A17+1</f>
        <v>1</v>
      </c>
      <c r="B18" s="86">
        <f aca="true" t="shared" si="26" ref="B18:B29">IF(ISBLANK(B$17),"",DATE(YEAR(B17),MONTH(B17)+1,1))</f>
        <v>17868</v>
      </c>
      <c r="C18" s="15">
        <v>1.16</v>
      </c>
      <c r="D18" s="15">
        <f aca="true" t="shared" si="27" ref="D18:D29">(C18/C$17)*100</f>
        <v>101.75438596491229</v>
      </c>
      <c r="E18" s="86">
        <f aca="true" t="shared" si="28" ref="E18:E29">IF(ISBLANK(E$17),"",DATE(YEAR(E17),MONTH(E17)+1,1))</f>
        <v>19572</v>
      </c>
      <c r="F18" s="15">
        <v>2.04</v>
      </c>
      <c r="G18" s="15">
        <f aca="true" t="shared" si="29" ref="G18:G29">(F18/F$17)*100</f>
        <v>100</v>
      </c>
      <c r="H18" s="86">
        <f aca="true" t="shared" si="30" ref="H18:H29">IF(ISBLANK(H$17),"",DATE(YEAR(H17),MONTH(H17)+1,1))</f>
        <v>21064</v>
      </c>
      <c r="I18" s="15">
        <v>3.53</v>
      </c>
      <c r="J18" s="15">
        <f aca="true" t="shared" si="31" ref="J18:J29">(I18/I$17)*100</f>
        <v>104.74777448071215</v>
      </c>
      <c r="K18" s="86">
        <f aca="true" t="shared" si="32" ref="K18:K29">IF(ISBLANK(K$17),"",DATE(YEAR(K17),MONTH(K17)+1,1))</f>
        <v>22037</v>
      </c>
      <c r="L18" s="15">
        <v>3.29</v>
      </c>
      <c r="M18" s="15">
        <f aca="true" t="shared" si="33" ref="M18:M29">(L18/L$17)*100</f>
        <v>101.85758513931889</v>
      </c>
      <c r="N18" s="86">
        <f aca="true" t="shared" si="34" ref="N18:N29">IF(ISBLANK(N$17),"",DATE(YEAR(N17),MONTH(N17)+1,1))</f>
        <v>25569</v>
      </c>
      <c r="O18" s="15">
        <v>7.87</v>
      </c>
      <c r="P18" s="15">
        <f aca="true" t="shared" si="35" ref="P18:P29">(O18/O$17)*100</f>
        <v>100.63938618925832</v>
      </c>
      <c r="Q18" s="86">
        <f aca="true" t="shared" si="36" ref="Q18:Q29">IF(ISBLANK(Q$17),"",DATE(YEAR(Q17),MONTH(Q17)+1,1))</f>
        <v>26999</v>
      </c>
      <c r="R18" s="15">
        <v>7.45</v>
      </c>
      <c r="S18" s="15">
        <f aca="true" t="shared" si="37" ref="S18:S29">(R18/R$17)*100</f>
        <v>95.14687100893997</v>
      </c>
      <c r="T18" s="86">
        <f aca="true" t="shared" si="38" ref="T18:T29">IF(ISBLANK(T$17),"",DATE(YEAR(T17),MONTH(T17)+1,1))</f>
        <v>29252</v>
      </c>
      <c r="U18" s="15">
        <v>12.86</v>
      </c>
      <c r="V18" s="15">
        <f aca="true" t="shared" si="39" ref="V18:V29">(U18/U$17)*100</f>
        <v>107.16666666666666</v>
      </c>
      <c r="W18" s="86">
        <f aca="true" t="shared" si="40" ref="W18:W29">IF(ISBLANK(W$17),"",DATE(YEAR(W17),MONTH(W17)+1,1))</f>
        <v>29799</v>
      </c>
      <c r="X18" s="15">
        <v>15.51</v>
      </c>
      <c r="Y18" s="15">
        <f aca="true" t="shared" si="41" ref="Y18:Y29">(X18/X$17)*100</f>
        <v>103.74581939799332</v>
      </c>
      <c r="Z18" s="86">
        <f aca="true" t="shared" si="42" ref="Z18:Z29">IF(ISBLANK(Z$17),"",DATE(YEAR(Z17),MONTH(Z17)+1,1))</f>
        <v>33086</v>
      </c>
      <c r="AA18" s="15">
        <v>7.45</v>
      </c>
      <c r="AB18" s="15">
        <f aca="true" t="shared" si="43" ref="AB18:AB29">(AA18/AA$17)*100</f>
        <v>97.76902887139107</v>
      </c>
      <c r="AC18" s="86">
        <f aca="true" t="shared" si="44" ref="AC18:AC29">IF(ISBLANK(AC$17),"",DATE(YEAR(AC17),MONTH(AC17)+1,1))</f>
        <v>36982</v>
      </c>
      <c r="AD18" s="15">
        <v>3.87</v>
      </c>
      <c r="AE18" s="15">
        <f aca="true" t="shared" si="45" ref="AE18:AE29">(AD18/AD$17)*100</f>
        <v>87.55656108597285</v>
      </c>
      <c r="AF18" s="87">
        <f aca="true" t="shared" si="46" ref="AF18:AF29">AF17+1</f>
        <v>1</v>
      </c>
      <c r="AG18" s="88">
        <f t="shared" si="22"/>
        <v>107.16666666666666</v>
      </c>
      <c r="AH18" s="88">
        <f t="shared" si="23"/>
        <v>95.14687100893997</v>
      </c>
      <c r="AI18" s="89">
        <f t="shared" si="24"/>
        <v>101.42527974657693</v>
      </c>
    </row>
    <row r="19" spans="1:35" ht="12.75">
      <c r="A19" s="85">
        <f t="shared" si="25"/>
        <v>2</v>
      </c>
      <c r="B19" s="86">
        <f t="shared" si="26"/>
        <v>17899</v>
      </c>
      <c r="C19" s="15">
        <v>1.17</v>
      </c>
      <c r="D19" s="15">
        <f t="shared" si="27"/>
        <v>102.63157894736842</v>
      </c>
      <c r="E19" s="86">
        <f t="shared" si="28"/>
        <v>19603</v>
      </c>
      <c r="F19" s="15">
        <v>1.79</v>
      </c>
      <c r="G19" s="15">
        <f t="shared" si="29"/>
        <v>87.74509803921569</v>
      </c>
      <c r="H19" s="86">
        <f t="shared" si="30"/>
        <v>21094</v>
      </c>
      <c r="I19" s="15">
        <v>3.58</v>
      </c>
      <c r="J19" s="15">
        <f t="shared" si="31"/>
        <v>106.23145400593472</v>
      </c>
      <c r="K19" s="86">
        <f t="shared" si="32"/>
        <v>22068</v>
      </c>
      <c r="L19" s="15">
        <v>2.46</v>
      </c>
      <c r="M19" s="15">
        <f t="shared" si="33"/>
        <v>76.16099071207431</v>
      </c>
      <c r="N19" s="86">
        <f t="shared" si="34"/>
        <v>25600</v>
      </c>
      <c r="O19" s="15">
        <v>7.13</v>
      </c>
      <c r="P19" s="15">
        <f t="shared" si="35"/>
        <v>91.17647058823529</v>
      </c>
      <c r="Q19" s="86">
        <f t="shared" si="36"/>
        <v>27030</v>
      </c>
      <c r="R19" s="15">
        <v>7.77</v>
      </c>
      <c r="S19" s="15">
        <f t="shared" si="37"/>
        <v>99.23371647509578</v>
      </c>
      <c r="T19" s="86">
        <f t="shared" si="38"/>
        <v>29281</v>
      </c>
      <c r="U19" s="15">
        <v>15.2</v>
      </c>
      <c r="V19" s="15">
        <f t="shared" si="39"/>
        <v>126.66666666666666</v>
      </c>
      <c r="W19" s="86">
        <f t="shared" si="40"/>
        <v>29830</v>
      </c>
      <c r="X19" s="15">
        <v>14.7</v>
      </c>
      <c r="Y19" s="15">
        <f t="shared" si="41"/>
        <v>98.32775919732441</v>
      </c>
      <c r="Z19" s="86">
        <f t="shared" si="42"/>
        <v>33117</v>
      </c>
      <c r="AA19" s="15">
        <v>7.36</v>
      </c>
      <c r="AB19" s="15">
        <f t="shared" si="43"/>
        <v>96.58792650918635</v>
      </c>
      <c r="AC19" s="86">
        <f t="shared" si="44"/>
        <v>37012</v>
      </c>
      <c r="AD19" s="15">
        <v>3.62</v>
      </c>
      <c r="AE19" s="15">
        <f t="shared" si="45"/>
        <v>81.90045248868779</v>
      </c>
      <c r="AF19" s="87">
        <f t="shared" si="46"/>
        <v>2</v>
      </c>
      <c r="AG19" s="88">
        <f t="shared" si="22"/>
        <v>126.66666666666666</v>
      </c>
      <c r="AH19" s="88">
        <f t="shared" si="23"/>
        <v>76.16099071207431</v>
      </c>
      <c r="AI19" s="89">
        <f t="shared" si="24"/>
        <v>98.30685123790018</v>
      </c>
    </row>
    <row r="20" spans="1:35" ht="12.75">
      <c r="A20" s="85">
        <f t="shared" si="25"/>
        <v>3</v>
      </c>
      <c r="B20" s="86">
        <f t="shared" si="26"/>
        <v>17930</v>
      </c>
      <c r="C20" s="15">
        <v>1.17</v>
      </c>
      <c r="D20" s="15">
        <f t="shared" si="27"/>
        <v>102.63157894736842</v>
      </c>
      <c r="E20" s="86">
        <f t="shared" si="28"/>
        <v>19633</v>
      </c>
      <c r="F20" s="15">
        <v>1.38</v>
      </c>
      <c r="G20" s="15">
        <f t="shared" si="29"/>
        <v>67.6470588235294</v>
      </c>
      <c r="H20" s="86">
        <f t="shared" si="30"/>
        <v>21125</v>
      </c>
      <c r="I20" s="15">
        <v>3.31</v>
      </c>
      <c r="J20" s="15">
        <f t="shared" si="31"/>
        <v>98.21958456973293</v>
      </c>
      <c r="K20" s="86">
        <f t="shared" si="32"/>
        <v>22098</v>
      </c>
      <c r="L20" s="15">
        <v>2.3</v>
      </c>
      <c r="M20" s="15">
        <f t="shared" si="33"/>
        <v>71.20743034055727</v>
      </c>
      <c r="N20" s="86">
        <f t="shared" si="34"/>
        <v>25628</v>
      </c>
      <c r="O20" s="15">
        <v>6.63</v>
      </c>
      <c r="P20" s="15">
        <f t="shared" si="35"/>
        <v>84.78260869565217</v>
      </c>
      <c r="Q20" s="86">
        <f t="shared" si="36"/>
        <v>27061</v>
      </c>
      <c r="R20" s="15">
        <v>7.12</v>
      </c>
      <c r="S20" s="15">
        <f t="shared" si="37"/>
        <v>90.9323116219668</v>
      </c>
      <c r="T20" s="86">
        <f t="shared" si="38"/>
        <v>29312</v>
      </c>
      <c r="U20" s="15">
        <v>13.2</v>
      </c>
      <c r="V20" s="15">
        <f t="shared" si="39"/>
        <v>109.99999999999999</v>
      </c>
      <c r="W20" s="86">
        <f t="shared" si="40"/>
        <v>29860</v>
      </c>
      <c r="X20" s="15">
        <v>13.54</v>
      </c>
      <c r="Y20" s="15">
        <f t="shared" si="41"/>
        <v>90.5685618729097</v>
      </c>
      <c r="Z20" s="86">
        <f t="shared" si="42"/>
        <v>33147</v>
      </c>
      <c r="AA20" s="15">
        <v>7.17</v>
      </c>
      <c r="AB20" s="15">
        <f t="shared" si="43"/>
        <v>94.09448818897637</v>
      </c>
      <c r="AC20" s="86">
        <f t="shared" si="44"/>
        <v>37043</v>
      </c>
      <c r="AD20" s="15">
        <v>3.49</v>
      </c>
      <c r="AE20" s="15">
        <f t="shared" si="45"/>
        <v>78.95927601809956</v>
      </c>
      <c r="AF20" s="87">
        <f t="shared" si="46"/>
        <v>3</v>
      </c>
      <c r="AG20" s="88">
        <f t="shared" si="22"/>
        <v>109.99999999999999</v>
      </c>
      <c r="AH20" s="88">
        <f t="shared" si="23"/>
        <v>67.6470588235294</v>
      </c>
      <c r="AI20" s="89">
        <f t="shared" si="24"/>
        <v>90.00929145118812</v>
      </c>
    </row>
    <row r="21" spans="1:35" ht="12.75">
      <c r="A21" s="85">
        <f t="shared" si="25"/>
        <v>4</v>
      </c>
      <c r="B21" s="113">
        <v>6.3</v>
      </c>
      <c r="C21" s="15">
        <v>1.17</v>
      </c>
      <c r="D21" s="15">
        <f t="shared" si="27"/>
        <v>102.63157894736842</v>
      </c>
      <c r="E21" s="86">
        <f t="shared" si="28"/>
        <v>19664</v>
      </c>
      <c r="F21" s="15">
        <v>1.44</v>
      </c>
      <c r="G21" s="15">
        <f t="shared" si="29"/>
        <v>70.58823529411764</v>
      </c>
      <c r="H21" s="86">
        <f t="shared" si="30"/>
        <v>21155</v>
      </c>
      <c r="I21" s="15">
        <v>3.04</v>
      </c>
      <c r="J21" s="15">
        <f t="shared" si="31"/>
        <v>90.20771513353115</v>
      </c>
      <c r="K21" s="86">
        <f t="shared" si="32"/>
        <v>22129</v>
      </c>
      <c r="L21" s="15">
        <v>2.3</v>
      </c>
      <c r="M21" s="15">
        <f t="shared" si="33"/>
        <v>71.20743034055727</v>
      </c>
      <c r="N21" s="86">
        <f t="shared" si="34"/>
        <v>25659</v>
      </c>
      <c r="O21" s="15">
        <v>6.51</v>
      </c>
      <c r="P21" s="15">
        <f t="shared" si="35"/>
        <v>83.24808184143222</v>
      </c>
      <c r="Q21" s="86">
        <f t="shared" si="36"/>
        <v>27089</v>
      </c>
      <c r="R21" s="15">
        <v>7.96</v>
      </c>
      <c r="S21" s="15">
        <f t="shared" si="37"/>
        <v>101.6602809706258</v>
      </c>
      <c r="T21" s="86">
        <f t="shared" si="38"/>
        <v>29342</v>
      </c>
      <c r="U21" s="15">
        <v>8.58</v>
      </c>
      <c r="V21" s="15">
        <f t="shared" si="39"/>
        <v>71.5</v>
      </c>
      <c r="W21" s="86">
        <f t="shared" si="40"/>
        <v>29891</v>
      </c>
      <c r="X21" s="15">
        <v>10.86</v>
      </c>
      <c r="Y21" s="15">
        <f t="shared" si="41"/>
        <v>72.64214046822742</v>
      </c>
      <c r="Z21" s="86">
        <f t="shared" si="42"/>
        <v>33178</v>
      </c>
      <c r="AA21" s="15">
        <v>7.06</v>
      </c>
      <c r="AB21" s="15">
        <f t="shared" si="43"/>
        <v>92.6509186351706</v>
      </c>
      <c r="AC21" s="86">
        <f t="shared" si="44"/>
        <v>37073</v>
      </c>
      <c r="AD21" s="15">
        <v>3.51</v>
      </c>
      <c r="AE21" s="15">
        <f t="shared" si="45"/>
        <v>79.41176470588235</v>
      </c>
      <c r="AF21" s="87">
        <f t="shared" si="46"/>
        <v>4</v>
      </c>
      <c r="AG21" s="88">
        <f t="shared" si="22"/>
        <v>102.63157894736842</v>
      </c>
      <c r="AH21" s="88">
        <f t="shared" si="23"/>
        <v>70.58823529411764</v>
      </c>
      <c r="AI21" s="89">
        <f t="shared" si="24"/>
        <v>84.03737573678117</v>
      </c>
    </row>
    <row r="22" spans="1:35" ht="12.75">
      <c r="A22" s="85">
        <f t="shared" si="25"/>
        <v>5</v>
      </c>
      <c r="B22" s="86">
        <f t="shared" si="26"/>
        <v>32</v>
      </c>
      <c r="C22" s="15">
        <v>1.17</v>
      </c>
      <c r="D22" s="15">
        <f t="shared" si="27"/>
        <v>102.63157894736842</v>
      </c>
      <c r="E22" s="86">
        <f t="shared" si="28"/>
        <v>19694</v>
      </c>
      <c r="F22" s="15">
        <v>1.6</v>
      </c>
      <c r="G22" s="15">
        <f t="shared" si="29"/>
        <v>78.43137254901961</v>
      </c>
      <c r="H22" s="86">
        <f t="shared" si="30"/>
        <v>21186</v>
      </c>
      <c r="I22" s="15">
        <v>2.44</v>
      </c>
      <c r="J22" s="15">
        <f t="shared" si="31"/>
        <v>72.40356083086053</v>
      </c>
      <c r="K22" s="86">
        <f t="shared" si="32"/>
        <v>22160</v>
      </c>
      <c r="L22" s="15">
        <v>2.48</v>
      </c>
      <c r="M22" s="15">
        <f t="shared" si="33"/>
        <v>76.78018575851394</v>
      </c>
      <c r="N22" s="86">
        <f t="shared" si="34"/>
        <v>25689</v>
      </c>
      <c r="O22" s="15">
        <v>6.84</v>
      </c>
      <c r="P22" s="15">
        <f t="shared" si="35"/>
        <v>87.46803069053708</v>
      </c>
      <c r="Q22" s="86">
        <f t="shared" si="36"/>
        <v>27120</v>
      </c>
      <c r="R22" s="15">
        <v>8.33</v>
      </c>
      <c r="S22" s="15">
        <f t="shared" si="37"/>
        <v>106.38569604086845</v>
      </c>
      <c r="T22" s="86">
        <f t="shared" si="38"/>
        <v>29373</v>
      </c>
      <c r="U22" s="15">
        <v>7.07</v>
      </c>
      <c r="V22" s="15">
        <f t="shared" si="39"/>
        <v>58.91666666666667</v>
      </c>
      <c r="W22" s="86">
        <f t="shared" si="40"/>
        <v>29921</v>
      </c>
      <c r="X22" s="15">
        <v>10.85</v>
      </c>
      <c r="Y22" s="15">
        <f t="shared" si="41"/>
        <v>72.5752508361204</v>
      </c>
      <c r="Z22" s="86">
        <f t="shared" si="42"/>
        <v>33208</v>
      </c>
      <c r="AA22" s="15">
        <v>6.74</v>
      </c>
      <c r="AB22" s="15">
        <f t="shared" si="43"/>
        <v>88.45144356955382</v>
      </c>
      <c r="AC22" s="86">
        <f t="shared" si="44"/>
        <v>37104</v>
      </c>
      <c r="AD22" s="15">
        <v>3.36</v>
      </c>
      <c r="AE22" s="15">
        <f t="shared" si="45"/>
        <v>76.01809954751131</v>
      </c>
      <c r="AF22" s="87">
        <f t="shared" si="46"/>
        <v>5</v>
      </c>
      <c r="AG22" s="88">
        <f t="shared" si="22"/>
        <v>106.38569604086845</v>
      </c>
      <c r="AH22" s="88">
        <f t="shared" si="23"/>
        <v>58.91666666666667</v>
      </c>
      <c r="AI22" s="89">
        <f t="shared" si="24"/>
        <v>82.671531765501</v>
      </c>
    </row>
    <row r="23" spans="1:35" ht="12.75">
      <c r="A23" s="85">
        <f t="shared" si="25"/>
        <v>6</v>
      </c>
      <c r="B23" s="86">
        <f t="shared" si="26"/>
        <v>61</v>
      </c>
      <c r="C23" s="15">
        <v>1.17</v>
      </c>
      <c r="D23" s="15">
        <f t="shared" si="27"/>
        <v>102.63157894736842</v>
      </c>
      <c r="E23" s="86">
        <f t="shared" si="28"/>
        <v>19725</v>
      </c>
      <c r="F23" s="15">
        <v>1.18</v>
      </c>
      <c r="G23" s="15">
        <f t="shared" si="29"/>
        <v>57.843137254901954</v>
      </c>
      <c r="H23" s="86">
        <f t="shared" si="30"/>
        <v>21217</v>
      </c>
      <c r="I23" s="15">
        <v>1.53</v>
      </c>
      <c r="J23" s="15">
        <f t="shared" si="31"/>
        <v>45.40059347181008</v>
      </c>
      <c r="K23" s="86">
        <f t="shared" si="32"/>
        <v>22190</v>
      </c>
      <c r="L23" s="15">
        <v>2.3</v>
      </c>
      <c r="M23" s="15">
        <f t="shared" si="33"/>
        <v>71.20743034055727</v>
      </c>
      <c r="N23" s="86">
        <f t="shared" si="34"/>
        <v>25720</v>
      </c>
      <c r="O23" s="15">
        <v>6.68</v>
      </c>
      <c r="P23" s="15">
        <f t="shared" si="35"/>
        <v>85.42199488491048</v>
      </c>
      <c r="Q23" s="86">
        <f t="shared" si="36"/>
        <v>27150</v>
      </c>
      <c r="R23" s="15">
        <v>8.23</v>
      </c>
      <c r="S23" s="15">
        <f t="shared" si="37"/>
        <v>105.10855683269477</v>
      </c>
      <c r="T23" s="86">
        <f t="shared" si="38"/>
        <v>29403</v>
      </c>
      <c r="U23" s="15">
        <v>8.06</v>
      </c>
      <c r="V23" s="15">
        <f t="shared" si="39"/>
        <v>67.16666666666667</v>
      </c>
      <c r="W23" s="86">
        <f t="shared" si="40"/>
        <v>29952</v>
      </c>
      <c r="X23" s="15">
        <v>12.28</v>
      </c>
      <c r="Y23" s="15">
        <f t="shared" si="41"/>
        <v>82.14046822742475</v>
      </c>
      <c r="Z23" s="86">
        <f t="shared" si="42"/>
        <v>33239</v>
      </c>
      <c r="AA23" s="15">
        <v>6.22</v>
      </c>
      <c r="AB23" s="15">
        <f t="shared" si="43"/>
        <v>81.6272965879265</v>
      </c>
      <c r="AC23" s="86">
        <f t="shared" si="44"/>
        <v>37135</v>
      </c>
      <c r="AD23" s="15">
        <v>2.64</v>
      </c>
      <c r="AE23" s="15">
        <f t="shared" si="45"/>
        <v>59.72850678733032</v>
      </c>
      <c r="AF23" s="87">
        <f t="shared" si="46"/>
        <v>6</v>
      </c>
      <c r="AG23" s="88">
        <f t="shared" si="22"/>
        <v>105.10855683269477</v>
      </c>
      <c r="AH23" s="88">
        <f t="shared" si="23"/>
        <v>45.40059347181008</v>
      </c>
      <c r="AI23" s="89">
        <f t="shared" si="24"/>
        <v>77.61641369047342</v>
      </c>
    </row>
    <row r="24" spans="1:35" ht="12.75">
      <c r="A24" s="85">
        <f t="shared" si="25"/>
        <v>7</v>
      </c>
      <c r="B24" s="86">
        <f t="shared" si="26"/>
        <v>92</v>
      </c>
      <c r="C24" s="15">
        <v>1.17</v>
      </c>
      <c r="D24" s="15">
        <f t="shared" si="27"/>
        <v>102.63157894736842</v>
      </c>
      <c r="E24" s="86">
        <f t="shared" si="28"/>
        <v>19756</v>
      </c>
      <c r="F24" s="15">
        <v>0.97</v>
      </c>
      <c r="G24" s="15">
        <f t="shared" si="29"/>
        <v>47.549019607843135</v>
      </c>
      <c r="H24" s="86">
        <f t="shared" si="30"/>
        <v>21245</v>
      </c>
      <c r="I24" s="15">
        <v>1.3</v>
      </c>
      <c r="J24" s="15">
        <f t="shared" si="31"/>
        <v>38.57566765578635</v>
      </c>
      <c r="K24" s="86">
        <f t="shared" si="32"/>
        <v>22221</v>
      </c>
      <c r="L24" s="15">
        <v>2.37</v>
      </c>
      <c r="M24" s="15">
        <f t="shared" si="33"/>
        <v>73.37461300309597</v>
      </c>
      <c r="N24" s="86">
        <f t="shared" si="34"/>
        <v>25750</v>
      </c>
      <c r="O24" s="15">
        <v>6.45</v>
      </c>
      <c r="P24" s="15">
        <f t="shared" si="35"/>
        <v>82.48081841432226</v>
      </c>
      <c r="Q24" s="86">
        <f t="shared" si="36"/>
        <v>27181</v>
      </c>
      <c r="R24" s="15">
        <v>7.9</v>
      </c>
      <c r="S24" s="15">
        <f t="shared" si="37"/>
        <v>100.89399744572158</v>
      </c>
      <c r="T24" s="86">
        <f t="shared" si="38"/>
        <v>29434</v>
      </c>
      <c r="U24" s="15">
        <v>9.13</v>
      </c>
      <c r="V24" s="15">
        <f t="shared" si="39"/>
        <v>76.08333333333334</v>
      </c>
      <c r="W24" s="86">
        <f t="shared" si="40"/>
        <v>29983</v>
      </c>
      <c r="X24" s="15">
        <v>13.48</v>
      </c>
      <c r="Y24" s="15">
        <f t="shared" si="41"/>
        <v>90.16722408026756</v>
      </c>
      <c r="Z24" s="86">
        <f t="shared" si="42"/>
        <v>33270</v>
      </c>
      <c r="AA24" s="15">
        <v>5.94</v>
      </c>
      <c r="AB24" s="15">
        <f t="shared" si="43"/>
        <v>77.95275590551182</v>
      </c>
      <c r="AC24" s="86">
        <f t="shared" si="44"/>
        <v>37165</v>
      </c>
      <c r="AD24" s="15">
        <v>2.16</v>
      </c>
      <c r="AE24" s="15">
        <f t="shared" si="45"/>
        <v>48.86877828054299</v>
      </c>
      <c r="AF24" s="87">
        <f t="shared" si="46"/>
        <v>7</v>
      </c>
      <c r="AG24" s="88">
        <f t="shared" si="22"/>
        <v>102.63157894736842</v>
      </c>
      <c r="AH24" s="88">
        <f t="shared" si="23"/>
        <v>38.57566765578635</v>
      </c>
      <c r="AI24" s="89">
        <f t="shared" si="24"/>
        <v>76.63433426591672</v>
      </c>
    </row>
    <row r="25" spans="1:35" ht="12.75">
      <c r="A25" s="85">
        <f t="shared" si="25"/>
        <v>8</v>
      </c>
      <c r="B25" s="86">
        <f t="shared" si="26"/>
        <v>122</v>
      </c>
      <c r="C25" s="15">
        <v>1.02</v>
      </c>
      <c r="D25" s="15">
        <f t="shared" si="27"/>
        <v>89.47368421052633</v>
      </c>
      <c r="E25" s="86">
        <f t="shared" si="28"/>
        <v>19784</v>
      </c>
      <c r="F25" s="15">
        <v>1.03</v>
      </c>
      <c r="G25" s="15">
        <f t="shared" si="29"/>
        <v>50.49019607843137</v>
      </c>
      <c r="H25" s="86">
        <f t="shared" si="30"/>
        <v>21276</v>
      </c>
      <c r="I25" s="15">
        <v>1.13</v>
      </c>
      <c r="J25" s="15">
        <f t="shared" si="31"/>
        <v>33.531157270029674</v>
      </c>
      <c r="K25" s="86">
        <f t="shared" si="32"/>
        <v>22251</v>
      </c>
      <c r="L25" s="15">
        <v>2.25</v>
      </c>
      <c r="M25" s="15">
        <f t="shared" si="33"/>
        <v>69.65944272445822</v>
      </c>
      <c r="N25" s="86">
        <f t="shared" si="34"/>
        <v>25781</v>
      </c>
      <c r="O25" s="15">
        <v>6.41</v>
      </c>
      <c r="P25" s="15">
        <f t="shared" si="35"/>
        <v>81.96930946291559</v>
      </c>
      <c r="Q25" s="86">
        <f t="shared" si="36"/>
        <v>27211</v>
      </c>
      <c r="R25" s="15">
        <v>7.55</v>
      </c>
      <c r="S25" s="15">
        <f t="shared" si="37"/>
        <v>96.42401021711366</v>
      </c>
      <c r="T25" s="86">
        <f t="shared" si="38"/>
        <v>29465</v>
      </c>
      <c r="U25" s="15">
        <v>10.27</v>
      </c>
      <c r="V25" s="15">
        <f t="shared" si="39"/>
        <v>85.58333333333333</v>
      </c>
      <c r="W25" s="86">
        <f t="shared" si="40"/>
        <v>30011</v>
      </c>
      <c r="X25" s="15">
        <v>12.68</v>
      </c>
      <c r="Y25" s="15">
        <f t="shared" si="41"/>
        <v>84.81605351170569</v>
      </c>
      <c r="Z25" s="86">
        <f t="shared" si="42"/>
        <v>33298</v>
      </c>
      <c r="AA25" s="15">
        <v>5.91</v>
      </c>
      <c r="AB25" s="15">
        <f t="shared" si="43"/>
        <v>77.55905511811024</v>
      </c>
      <c r="AC25" s="86">
        <f t="shared" si="44"/>
        <v>37196</v>
      </c>
      <c r="AD25" s="15">
        <v>1.87</v>
      </c>
      <c r="AE25" s="15">
        <f t="shared" si="45"/>
        <v>42.307692307692314</v>
      </c>
      <c r="AF25" s="87">
        <f t="shared" si="46"/>
        <v>8</v>
      </c>
      <c r="AG25" s="88">
        <f t="shared" si="22"/>
        <v>96.42401021711366</v>
      </c>
      <c r="AH25" s="88">
        <f t="shared" si="23"/>
        <v>33.531157270029674</v>
      </c>
      <c r="AI25" s="89">
        <f t="shared" si="24"/>
        <v>74.38958243629156</v>
      </c>
    </row>
    <row r="26" spans="1:35" ht="12.75">
      <c r="A26" s="85">
        <f t="shared" si="25"/>
        <v>9</v>
      </c>
      <c r="B26" s="86">
        <f t="shared" si="26"/>
        <v>153</v>
      </c>
      <c r="C26" s="15">
        <v>1.04</v>
      </c>
      <c r="D26" s="15">
        <f t="shared" si="27"/>
        <v>91.2280701754386</v>
      </c>
      <c r="E26" s="86">
        <f t="shared" si="28"/>
        <v>19815</v>
      </c>
      <c r="F26" s="15">
        <v>0.97</v>
      </c>
      <c r="G26" s="15">
        <f t="shared" si="29"/>
        <v>47.549019607843135</v>
      </c>
      <c r="H26" s="86">
        <f t="shared" si="30"/>
        <v>21306</v>
      </c>
      <c r="I26" s="15">
        <v>0.91</v>
      </c>
      <c r="J26" s="15">
        <f t="shared" si="31"/>
        <v>27.002967359050444</v>
      </c>
      <c r="K26" s="86">
        <f t="shared" si="32"/>
        <v>22282</v>
      </c>
      <c r="L26" s="15">
        <v>2.24</v>
      </c>
      <c r="M26" s="15">
        <f t="shared" si="33"/>
        <v>69.34984520123841</v>
      </c>
      <c r="N26" s="86">
        <f t="shared" si="34"/>
        <v>25812</v>
      </c>
      <c r="O26" s="15">
        <v>6.12</v>
      </c>
      <c r="P26" s="15">
        <f t="shared" si="35"/>
        <v>78.26086956521739</v>
      </c>
      <c r="Q26" s="86">
        <f t="shared" si="36"/>
        <v>27242</v>
      </c>
      <c r="R26" s="15">
        <v>8.96</v>
      </c>
      <c r="S26" s="15">
        <f t="shared" si="37"/>
        <v>114.43167305236273</v>
      </c>
      <c r="T26" s="86">
        <f t="shared" si="38"/>
        <v>29495</v>
      </c>
      <c r="U26" s="15">
        <v>11.62</v>
      </c>
      <c r="V26" s="15">
        <f t="shared" si="39"/>
        <v>96.83333333333333</v>
      </c>
      <c r="W26" s="86">
        <f t="shared" si="40"/>
        <v>30042</v>
      </c>
      <c r="X26" s="15">
        <v>12.7</v>
      </c>
      <c r="Y26" s="15">
        <f t="shared" si="41"/>
        <v>84.94983277591973</v>
      </c>
      <c r="Z26" s="86">
        <f t="shared" si="42"/>
        <v>33329</v>
      </c>
      <c r="AA26" s="15">
        <v>5.65</v>
      </c>
      <c r="AB26" s="15">
        <f t="shared" si="43"/>
        <v>74.1469816272966</v>
      </c>
      <c r="AC26" s="86">
        <f t="shared" si="44"/>
        <v>37226</v>
      </c>
      <c r="AD26" s="15">
        <v>1.69</v>
      </c>
      <c r="AE26" s="15">
        <f t="shared" si="45"/>
        <v>38.23529411764706</v>
      </c>
      <c r="AF26" s="87">
        <f t="shared" si="46"/>
        <v>9</v>
      </c>
      <c r="AG26" s="88">
        <f t="shared" si="22"/>
        <v>114.43167305236273</v>
      </c>
      <c r="AH26" s="88">
        <f t="shared" si="23"/>
        <v>27.002967359050444</v>
      </c>
      <c r="AI26" s="89">
        <f t="shared" si="24"/>
        <v>75.97251029974447</v>
      </c>
    </row>
    <row r="27" spans="1:35" ht="12.75">
      <c r="A27" s="85">
        <f t="shared" si="25"/>
        <v>10</v>
      </c>
      <c r="B27" s="86">
        <f t="shared" si="26"/>
        <v>183</v>
      </c>
      <c r="C27" s="15">
        <v>1.07</v>
      </c>
      <c r="D27" s="15">
        <f t="shared" si="27"/>
        <v>93.85964912280703</v>
      </c>
      <c r="E27" s="86">
        <f t="shared" si="28"/>
        <v>19845</v>
      </c>
      <c r="F27" s="15">
        <v>0.76</v>
      </c>
      <c r="G27" s="15">
        <f t="shared" si="29"/>
        <v>37.254901960784316</v>
      </c>
      <c r="H27" s="86">
        <f t="shared" si="30"/>
        <v>21337</v>
      </c>
      <c r="I27" s="15">
        <v>0.83</v>
      </c>
      <c r="J27" s="15">
        <f t="shared" si="31"/>
        <v>24.62908011869436</v>
      </c>
      <c r="K27" s="86">
        <f t="shared" si="32"/>
        <v>22313</v>
      </c>
      <c r="L27" s="15">
        <v>2.42</v>
      </c>
      <c r="M27" s="15">
        <f t="shared" si="33"/>
        <v>74.92260061919505</v>
      </c>
      <c r="N27" s="86">
        <f t="shared" si="34"/>
        <v>25842</v>
      </c>
      <c r="O27" s="15">
        <v>5.91</v>
      </c>
      <c r="P27" s="15">
        <f t="shared" si="35"/>
        <v>75.57544757033247</v>
      </c>
      <c r="Q27" s="86">
        <f t="shared" si="36"/>
        <v>27273</v>
      </c>
      <c r="R27" s="15">
        <v>8.06</v>
      </c>
      <c r="S27" s="15">
        <f t="shared" si="37"/>
        <v>102.9374201787995</v>
      </c>
      <c r="T27" s="86">
        <f t="shared" si="38"/>
        <v>29526</v>
      </c>
      <c r="U27" s="15">
        <v>13.73</v>
      </c>
      <c r="V27" s="15">
        <f t="shared" si="39"/>
        <v>114.41666666666667</v>
      </c>
      <c r="W27" s="86">
        <f t="shared" si="40"/>
        <v>30072</v>
      </c>
      <c r="X27" s="15">
        <v>12.09</v>
      </c>
      <c r="Y27" s="15">
        <f t="shared" si="41"/>
        <v>80.8695652173913</v>
      </c>
      <c r="Z27" s="86">
        <f t="shared" si="42"/>
        <v>33359</v>
      </c>
      <c r="AA27" s="15">
        <v>5.46</v>
      </c>
      <c r="AB27" s="15">
        <f t="shared" si="43"/>
        <v>71.65354330708661</v>
      </c>
      <c r="AC27" s="86">
        <f t="shared" si="44"/>
        <v>37257</v>
      </c>
      <c r="AD27" s="15">
        <v>1.65</v>
      </c>
      <c r="AE27" s="15">
        <f t="shared" si="45"/>
        <v>37.33031674208145</v>
      </c>
      <c r="AF27" s="87">
        <f t="shared" si="46"/>
        <v>10</v>
      </c>
      <c r="AG27" s="88">
        <f t="shared" si="22"/>
        <v>114.41666666666667</v>
      </c>
      <c r="AH27" s="88">
        <f t="shared" si="23"/>
        <v>24.62908011869436</v>
      </c>
      <c r="AI27" s="89">
        <f t="shared" si="24"/>
        <v>75.12431941797303</v>
      </c>
    </row>
    <row r="28" spans="1:35" ht="12.75">
      <c r="A28" s="85">
        <f t="shared" si="25"/>
        <v>11</v>
      </c>
      <c r="B28" s="86">
        <f t="shared" si="26"/>
        <v>214</v>
      </c>
      <c r="C28" s="15">
        <v>1.05</v>
      </c>
      <c r="D28" s="15">
        <f t="shared" si="27"/>
        <v>92.10526315789474</v>
      </c>
      <c r="E28" s="86">
        <f t="shared" si="28"/>
        <v>19876</v>
      </c>
      <c r="F28" s="15">
        <v>0.64</v>
      </c>
      <c r="G28" s="15">
        <f t="shared" si="29"/>
        <v>31.372549019607842</v>
      </c>
      <c r="H28" s="86">
        <f t="shared" si="30"/>
        <v>21367</v>
      </c>
      <c r="I28" s="15">
        <v>0.91</v>
      </c>
      <c r="J28" s="15">
        <f t="shared" si="31"/>
        <v>27.002967359050444</v>
      </c>
      <c r="K28" s="86">
        <f t="shared" si="32"/>
        <v>22341</v>
      </c>
      <c r="L28" s="15">
        <v>2.39</v>
      </c>
      <c r="M28" s="15">
        <f t="shared" si="33"/>
        <v>73.9938080495356</v>
      </c>
      <c r="N28" s="86">
        <f t="shared" si="34"/>
        <v>25873</v>
      </c>
      <c r="O28" s="15">
        <v>5.28</v>
      </c>
      <c r="P28" s="15">
        <f t="shared" si="35"/>
        <v>67.51918158567774</v>
      </c>
      <c r="Q28" s="86">
        <f t="shared" si="36"/>
        <v>27303</v>
      </c>
      <c r="R28" s="15">
        <v>7.46</v>
      </c>
      <c r="S28" s="15">
        <f t="shared" si="37"/>
        <v>95.27458492975734</v>
      </c>
      <c r="T28" s="86">
        <f t="shared" si="38"/>
        <v>29556</v>
      </c>
      <c r="U28" s="15">
        <v>15.49</v>
      </c>
      <c r="V28" s="15">
        <f t="shared" si="39"/>
        <v>129.08333333333331</v>
      </c>
      <c r="W28" s="86">
        <f t="shared" si="40"/>
        <v>30103</v>
      </c>
      <c r="X28" s="15">
        <v>12.47</v>
      </c>
      <c r="Y28" s="15">
        <f t="shared" si="41"/>
        <v>83.4113712374582</v>
      </c>
      <c r="Z28" s="86">
        <f t="shared" si="42"/>
        <v>33390</v>
      </c>
      <c r="AA28" s="15">
        <v>5.57</v>
      </c>
      <c r="AB28" s="15">
        <f t="shared" si="43"/>
        <v>73.0971128608924</v>
      </c>
      <c r="AC28" s="86">
        <f t="shared" si="44"/>
        <v>37288</v>
      </c>
      <c r="AD28" s="15">
        <v>1.73</v>
      </c>
      <c r="AE28" s="15">
        <f t="shared" si="45"/>
        <v>39.14027149321267</v>
      </c>
      <c r="AF28" s="87">
        <f t="shared" si="46"/>
        <v>11</v>
      </c>
      <c r="AG28" s="88">
        <f t="shared" si="22"/>
        <v>129.08333333333331</v>
      </c>
      <c r="AH28" s="88">
        <f t="shared" si="23"/>
        <v>27.002967359050444</v>
      </c>
      <c r="AI28" s="89">
        <f t="shared" si="24"/>
        <v>74.76224128146751</v>
      </c>
    </row>
    <row r="29" spans="1:35" ht="13.5" thickBot="1">
      <c r="A29" s="85">
        <f t="shared" si="25"/>
        <v>12</v>
      </c>
      <c r="B29" s="86">
        <f t="shared" si="26"/>
        <v>245</v>
      </c>
      <c r="C29" s="15">
        <v>1.08</v>
      </c>
      <c r="D29" s="15">
        <f t="shared" si="27"/>
        <v>94.73684210526318</v>
      </c>
      <c r="E29" s="86">
        <f t="shared" si="28"/>
        <v>19906</v>
      </c>
      <c r="F29" s="15">
        <v>0.72</v>
      </c>
      <c r="G29" s="15">
        <f t="shared" si="29"/>
        <v>35.29411764705882</v>
      </c>
      <c r="H29" s="86">
        <f t="shared" si="30"/>
        <v>21398</v>
      </c>
      <c r="I29" s="15">
        <v>1.69</v>
      </c>
      <c r="J29" s="15">
        <f t="shared" si="31"/>
        <v>50.14836795252226</v>
      </c>
      <c r="K29" s="86">
        <f t="shared" si="32"/>
        <v>22372</v>
      </c>
      <c r="L29" s="15">
        <v>2.29</v>
      </c>
      <c r="M29" s="15">
        <f t="shared" si="33"/>
        <v>70.89783281733746</v>
      </c>
      <c r="N29" s="86">
        <f t="shared" si="34"/>
        <v>25903</v>
      </c>
      <c r="O29" s="15">
        <v>4.87</v>
      </c>
      <c r="P29" s="15">
        <f t="shared" si="35"/>
        <v>62.27621483375959</v>
      </c>
      <c r="Q29" s="86">
        <f t="shared" si="36"/>
        <v>27334</v>
      </c>
      <c r="R29" s="15">
        <v>7.47</v>
      </c>
      <c r="S29" s="15">
        <f t="shared" si="37"/>
        <v>95.40229885057471</v>
      </c>
      <c r="T29" s="86">
        <f t="shared" si="38"/>
        <v>29587</v>
      </c>
      <c r="U29" s="15">
        <v>15.02</v>
      </c>
      <c r="V29" s="15">
        <f t="shared" si="39"/>
        <v>125.16666666666667</v>
      </c>
      <c r="W29" s="86">
        <f t="shared" si="40"/>
        <v>30133</v>
      </c>
      <c r="X29" s="15">
        <v>11.35</v>
      </c>
      <c r="Y29" s="15">
        <f t="shared" si="41"/>
        <v>75.91973244147158</v>
      </c>
      <c r="Z29" s="86">
        <f t="shared" si="42"/>
        <v>33420</v>
      </c>
      <c r="AA29" s="15">
        <v>5.58</v>
      </c>
      <c r="AB29" s="15">
        <f t="shared" si="43"/>
        <v>73.22834645669292</v>
      </c>
      <c r="AC29" s="86">
        <f t="shared" si="44"/>
        <v>37316</v>
      </c>
      <c r="AD29" s="15">
        <v>1.79</v>
      </c>
      <c r="AE29" s="15">
        <f t="shared" si="45"/>
        <v>40.497737556561084</v>
      </c>
      <c r="AF29" s="91">
        <f t="shared" si="46"/>
        <v>12</v>
      </c>
      <c r="AG29" s="92">
        <f t="shared" si="22"/>
        <v>125.16666666666667</v>
      </c>
      <c r="AH29" s="92">
        <f t="shared" si="23"/>
        <v>35.29411764705882</v>
      </c>
      <c r="AI29" s="93">
        <f t="shared" si="24"/>
        <v>75.89671330792746</v>
      </c>
    </row>
    <row r="30" ht="13.5" thickTop="1"/>
    <row r="34" ht="13.5" thickBot="1">
      <c r="A34" s="95" t="s">
        <v>1081</v>
      </c>
    </row>
    <row r="35" spans="1:35" ht="51.75" thickTop="1">
      <c r="A35" s="26"/>
      <c r="B35" s="108" t="s">
        <v>1066</v>
      </c>
      <c r="C35" s="109"/>
      <c r="D35" s="80"/>
      <c r="E35" s="112" t="s">
        <v>1067</v>
      </c>
      <c r="F35" s="109"/>
      <c r="G35" s="80"/>
      <c r="H35" s="108" t="s">
        <v>1068</v>
      </c>
      <c r="I35" s="109"/>
      <c r="J35" s="80"/>
      <c r="K35" s="108" t="s">
        <v>1069</v>
      </c>
      <c r="L35" s="109"/>
      <c r="M35" s="80"/>
      <c r="N35" s="110" t="s">
        <v>1070</v>
      </c>
      <c r="O35" s="111"/>
      <c r="P35" s="81"/>
      <c r="Q35" s="108" t="s">
        <v>1071</v>
      </c>
      <c r="R35" s="109"/>
      <c r="S35" s="80"/>
      <c r="T35" s="108" t="s">
        <v>1072</v>
      </c>
      <c r="U35" s="109"/>
      <c r="V35" s="80"/>
      <c r="W35" s="108" t="s">
        <v>1073</v>
      </c>
      <c r="X35" s="109"/>
      <c r="Y35" s="80"/>
      <c r="Z35" s="108" t="s">
        <v>1074</v>
      </c>
      <c r="AA35" s="109"/>
      <c r="AB35" s="80"/>
      <c r="AC35" s="108" t="s">
        <v>1075</v>
      </c>
      <c r="AD35" s="109"/>
      <c r="AF35" s="82" t="s">
        <v>1076</v>
      </c>
      <c r="AG35" s="83" t="s">
        <v>1010</v>
      </c>
      <c r="AH35" s="83" t="s">
        <v>1011</v>
      </c>
      <c r="AI35" s="84" t="s">
        <v>1077</v>
      </c>
    </row>
    <row r="36" spans="1:35" ht="12.75">
      <c r="A36" s="85">
        <f aca="true" t="shared" si="47" ref="A36:A47">A37-1</f>
        <v>-12</v>
      </c>
      <c r="B36" s="86">
        <f aca="true" t="shared" si="48" ref="B36:B47">IF(ISBLANK(B$15),"",DATE(YEAR(B37),MONTH(B37)-1,1))</f>
        <v>17472</v>
      </c>
      <c r="C36" s="15">
        <v>2.36</v>
      </c>
      <c r="D36" s="15">
        <f aca="true" t="shared" si="49" ref="D36:D47">(C36/C$48)*100</f>
        <v>96.72131147540983</v>
      </c>
      <c r="E36" s="86">
        <f aca="true" t="shared" si="50" ref="E36:E47">IF(ISBLANK(E$15),"",DATE(YEAR(E37),MONTH(E37)-1,1))</f>
        <v>19176</v>
      </c>
      <c r="F36" s="15">
        <v>2.61</v>
      </c>
      <c r="G36" s="15">
        <f aca="true" t="shared" si="51" ref="G36:G47">(F36/F$48)*100</f>
        <v>89.07849829351535</v>
      </c>
      <c r="H36" s="86">
        <f aca="true" t="shared" si="52" ref="H36:H47">IF(ISBLANK(H$15),"",DATE(YEAR(H37),MONTH(H37)-1,1))</f>
        <v>20668</v>
      </c>
      <c r="I36" s="15">
        <v>3.33</v>
      </c>
      <c r="J36" s="15">
        <f aca="true" t="shared" si="53" ref="J36:J47">(I36/I$48)*100</f>
        <v>84.7328244274809</v>
      </c>
      <c r="K36" s="86">
        <f aca="true" t="shared" si="54" ref="K36:K47">IF(ISBLANK(K$15),"",DATE(YEAR(K37),MONTH(K37)-1,1))</f>
        <v>21641</v>
      </c>
      <c r="L36" s="15">
        <v>4.12</v>
      </c>
      <c r="M36" s="15">
        <f aca="true" t="shared" si="55" ref="M36:M47">(L36/L$48)*100</f>
        <v>96.26168224299066</v>
      </c>
      <c r="N36" s="86">
        <f aca="true" t="shared" si="56" ref="N36:N47">IF(ISBLANK(N$15),"",DATE(YEAR(N37),MONTH(N37)-1,1))</f>
        <v>25173</v>
      </c>
      <c r="O36" s="15">
        <v>6.03</v>
      </c>
      <c r="P36" s="15">
        <f aca="true" t="shared" si="57" ref="P36:P47">(O36/O$48)*100</f>
        <v>78.82352941176471</v>
      </c>
      <c r="Q36" s="86">
        <f aca="true" t="shared" si="58" ref="Q36:Q47">IF(ISBLANK(Q$15),"",DATE(YEAR(Q37),MONTH(Q37)-1,1))</f>
        <v>26604</v>
      </c>
      <c r="R36" s="15">
        <v>6.28</v>
      </c>
      <c r="S36" s="15">
        <f aca="true" t="shared" si="59" ref="S36:S47">(R36/R$48)*100</f>
        <v>93.31352154531946</v>
      </c>
      <c r="T36" s="86">
        <f aca="true" t="shared" si="60" ref="T36:T47">IF(ISBLANK(T$15),"",DATE(YEAR(T37),MONTH(T37)-1,1))</f>
        <v>28856</v>
      </c>
      <c r="U36" s="15">
        <v>9.1</v>
      </c>
      <c r="V36" s="15">
        <f aca="true" t="shared" si="61" ref="V36:V47">(U36/U$48)*100</f>
        <v>84.25925925925925</v>
      </c>
      <c r="W36" s="86">
        <f aca="true" t="shared" si="62" ref="W36:W47">IF(ISBLANK(W$15),"",DATE(YEAR(W37),MONTH(W37)-1,1))</f>
        <v>29403</v>
      </c>
      <c r="X36" s="15">
        <v>10.25</v>
      </c>
      <c r="Y36" s="15">
        <f aca="true" t="shared" si="63" ref="Y36:Y47">(X36/X$48)*100</f>
        <v>71.77871148459384</v>
      </c>
      <c r="Z36" s="86">
        <f aca="true" t="shared" si="64" ref="Z36:Z47">IF(ISBLANK(Z$15),"",DATE(YEAR(Z37),MONTH(Z37)-1,1))</f>
        <v>32690</v>
      </c>
      <c r="AA36" s="15">
        <v>8.02</v>
      </c>
      <c r="AB36" s="15">
        <f aca="true" t="shared" si="65" ref="AB36:AB47">(AA36/AA$48)*100</f>
        <v>94.6871310507674</v>
      </c>
      <c r="AC36" s="86">
        <f aca="true" t="shared" si="66" ref="AC36:AC47">IF(ISBLANK(AC$15),"",DATE(YEAR(AC37),MONTH(AC37)-1,1))</f>
        <v>36586</v>
      </c>
      <c r="AD36" s="15">
        <v>6.26</v>
      </c>
      <c r="AE36" s="15">
        <f aca="true" t="shared" si="67" ref="AE36:AE47">(AD36/AD$48)*100</f>
        <v>128.0163599182004</v>
      </c>
      <c r="AF36" s="87">
        <f aca="true" t="shared" si="68" ref="AF36:AF47">AF37-1</f>
        <v>-12</v>
      </c>
      <c r="AG36" s="88">
        <f aca="true" t="shared" si="69" ref="AG36:AG60">MAX(D36,G36,J36,M36,P36,S36,V36,Y36,AB36)</f>
        <v>96.72131147540983</v>
      </c>
      <c r="AH36" s="88">
        <f aca="true" t="shared" si="70" ref="AH36:AH60">MIN(D36,G36,J36,M36,P36,S36,V36,Y36,AB36)</f>
        <v>71.77871148459384</v>
      </c>
      <c r="AI36" s="89">
        <f aca="true" t="shared" si="71" ref="AI36:AI60">AVERAGE(D36,G36,J36,M36,P36,S36,V36,Y36,AB36)</f>
        <v>87.73960768790016</v>
      </c>
    </row>
    <row r="37" spans="1:35" ht="12.75">
      <c r="A37" s="85">
        <f t="shared" si="47"/>
        <v>-11</v>
      </c>
      <c r="B37" s="86">
        <f t="shared" si="48"/>
        <v>17502</v>
      </c>
      <c r="C37" s="15">
        <v>2.39</v>
      </c>
      <c r="D37" s="15">
        <f t="shared" si="49"/>
        <v>97.95081967213115</v>
      </c>
      <c r="E37" s="86">
        <f t="shared" si="50"/>
        <v>19207</v>
      </c>
      <c r="F37" s="15">
        <v>2.7</v>
      </c>
      <c r="G37" s="15">
        <f t="shared" si="51"/>
        <v>92.15017064846417</v>
      </c>
      <c r="H37" s="86">
        <f t="shared" si="52"/>
        <v>20699</v>
      </c>
      <c r="I37" s="15">
        <v>3.38</v>
      </c>
      <c r="J37" s="15">
        <f t="shared" si="53"/>
        <v>86.00508905852416</v>
      </c>
      <c r="K37" s="86">
        <f t="shared" si="54"/>
        <v>21671</v>
      </c>
      <c r="L37" s="15">
        <v>4.31</v>
      </c>
      <c r="M37" s="15">
        <f t="shared" si="55"/>
        <v>100.70093457943923</v>
      </c>
      <c r="N37" s="86">
        <f t="shared" si="56"/>
        <v>25204</v>
      </c>
      <c r="O37" s="15">
        <v>6.04</v>
      </c>
      <c r="P37" s="15">
        <f t="shared" si="57"/>
        <v>78.95424836601308</v>
      </c>
      <c r="Q37" s="86">
        <f t="shared" si="58"/>
        <v>26634</v>
      </c>
      <c r="R37" s="15">
        <v>6.36</v>
      </c>
      <c r="S37" s="15">
        <f t="shared" si="59"/>
        <v>94.50222882615155</v>
      </c>
      <c r="T37" s="86">
        <f t="shared" si="60"/>
        <v>28887</v>
      </c>
      <c r="U37" s="15">
        <v>9.1</v>
      </c>
      <c r="V37" s="15">
        <f t="shared" si="61"/>
        <v>84.25925925925925</v>
      </c>
      <c r="W37" s="86">
        <f t="shared" si="62"/>
        <v>29434</v>
      </c>
      <c r="X37" s="15">
        <v>11.1</v>
      </c>
      <c r="Y37" s="15">
        <f t="shared" si="63"/>
        <v>77.73109243697479</v>
      </c>
      <c r="Z37" s="86">
        <f t="shared" si="64"/>
        <v>32721</v>
      </c>
      <c r="AA37" s="15">
        <v>8.11</v>
      </c>
      <c r="AB37" s="15">
        <f t="shared" si="65"/>
        <v>95.74970484061392</v>
      </c>
      <c r="AC37" s="86">
        <f t="shared" si="66"/>
        <v>36617</v>
      </c>
      <c r="AD37" s="15">
        <v>5.99</v>
      </c>
      <c r="AE37" s="15">
        <f t="shared" si="67"/>
        <v>122.49488752556239</v>
      </c>
      <c r="AF37" s="87">
        <f t="shared" si="68"/>
        <v>-11</v>
      </c>
      <c r="AG37" s="88">
        <f t="shared" si="69"/>
        <v>100.70093457943923</v>
      </c>
      <c r="AH37" s="88">
        <f t="shared" si="70"/>
        <v>77.73109243697479</v>
      </c>
      <c r="AI37" s="89">
        <f t="shared" si="71"/>
        <v>89.77817196528571</v>
      </c>
    </row>
    <row r="38" spans="1:35" ht="12.75">
      <c r="A38" s="85">
        <f t="shared" si="47"/>
        <v>-10</v>
      </c>
      <c r="B38" s="86">
        <f t="shared" si="48"/>
        <v>17533</v>
      </c>
      <c r="C38" s="15">
        <v>2.45</v>
      </c>
      <c r="D38" s="15">
        <f t="shared" si="49"/>
        <v>100.40983606557378</v>
      </c>
      <c r="E38" s="86">
        <f t="shared" si="50"/>
        <v>19238</v>
      </c>
      <c r="F38" s="15">
        <v>2.71</v>
      </c>
      <c r="G38" s="15">
        <f t="shared" si="51"/>
        <v>92.49146757679179</v>
      </c>
      <c r="H38" s="86">
        <f t="shared" si="52"/>
        <v>20729</v>
      </c>
      <c r="I38" s="15">
        <v>3.34</v>
      </c>
      <c r="J38" s="15">
        <f t="shared" si="53"/>
        <v>84.98727735368956</v>
      </c>
      <c r="K38" s="86">
        <f t="shared" si="54"/>
        <v>21702</v>
      </c>
      <c r="L38" s="15">
        <v>4.34</v>
      </c>
      <c r="M38" s="15">
        <f t="shared" si="55"/>
        <v>101.4018691588785</v>
      </c>
      <c r="N38" s="86">
        <f t="shared" si="56"/>
        <v>25235</v>
      </c>
      <c r="O38" s="15">
        <v>6.19</v>
      </c>
      <c r="P38" s="15">
        <f t="shared" si="57"/>
        <v>80.91503267973856</v>
      </c>
      <c r="Q38" s="86">
        <f t="shared" si="58"/>
        <v>26665</v>
      </c>
      <c r="R38" s="15">
        <v>6.46</v>
      </c>
      <c r="S38" s="15">
        <f t="shared" si="59"/>
        <v>95.98811292719166</v>
      </c>
      <c r="T38" s="86">
        <f t="shared" si="60"/>
        <v>28915</v>
      </c>
      <c r="U38" s="15">
        <v>9.12</v>
      </c>
      <c r="V38" s="15">
        <f t="shared" si="61"/>
        <v>84.44444444444443</v>
      </c>
      <c r="W38" s="86">
        <f t="shared" si="62"/>
        <v>29465</v>
      </c>
      <c r="X38" s="15">
        <v>11.51</v>
      </c>
      <c r="Y38" s="15">
        <f t="shared" si="63"/>
        <v>80.60224089635855</v>
      </c>
      <c r="Z38" s="86">
        <f t="shared" si="64"/>
        <v>32752</v>
      </c>
      <c r="AA38" s="15">
        <v>8.19</v>
      </c>
      <c r="AB38" s="15">
        <f t="shared" si="65"/>
        <v>96.69421487603304</v>
      </c>
      <c r="AC38" s="86">
        <f t="shared" si="66"/>
        <v>36647</v>
      </c>
      <c r="AD38" s="15">
        <v>6.44</v>
      </c>
      <c r="AE38" s="15">
        <f t="shared" si="67"/>
        <v>131.69734151329243</v>
      </c>
      <c r="AF38" s="87">
        <f t="shared" si="68"/>
        <v>-10</v>
      </c>
      <c r="AG38" s="88">
        <f t="shared" si="69"/>
        <v>101.4018691588785</v>
      </c>
      <c r="AH38" s="88">
        <f t="shared" si="70"/>
        <v>80.60224089635855</v>
      </c>
      <c r="AI38" s="89">
        <f t="shared" si="71"/>
        <v>90.8816106643</v>
      </c>
    </row>
    <row r="39" spans="1:35" ht="12.75">
      <c r="A39" s="85">
        <f t="shared" si="47"/>
        <v>-9</v>
      </c>
      <c r="B39" s="86">
        <f t="shared" si="48"/>
        <v>17564</v>
      </c>
      <c r="C39" s="15">
        <v>2.45</v>
      </c>
      <c r="D39" s="15">
        <f t="shared" si="49"/>
        <v>100.40983606557378</v>
      </c>
      <c r="E39" s="86">
        <f t="shared" si="50"/>
        <v>19268</v>
      </c>
      <c r="F39" s="15">
        <v>2.74</v>
      </c>
      <c r="G39" s="15">
        <f t="shared" si="51"/>
        <v>93.51535836177474</v>
      </c>
      <c r="H39" s="86">
        <f t="shared" si="52"/>
        <v>20760</v>
      </c>
      <c r="I39" s="15">
        <v>3.49</v>
      </c>
      <c r="J39" s="15">
        <f t="shared" si="53"/>
        <v>88.80407124681933</v>
      </c>
      <c r="K39" s="86">
        <f t="shared" si="54"/>
        <v>21732</v>
      </c>
      <c r="L39" s="15">
        <v>4.4</v>
      </c>
      <c r="M39" s="15">
        <f t="shared" si="55"/>
        <v>102.80373831775702</v>
      </c>
      <c r="N39" s="86">
        <f t="shared" si="56"/>
        <v>25263</v>
      </c>
      <c r="O39" s="15">
        <v>6.3</v>
      </c>
      <c r="P39" s="15">
        <f t="shared" si="57"/>
        <v>82.35294117647058</v>
      </c>
      <c r="Q39" s="86">
        <f t="shared" si="58"/>
        <v>26696</v>
      </c>
      <c r="R39" s="15">
        <v>6.64</v>
      </c>
      <c r="S39" s="15">
        <f t="shared" si="59"/>
        <v>98.66270430906388</v>
      </c>
      <c r="T39" s="86">
        <f t="shared" si="60"/>
        <v>28946</v>
      </c>
      <c r="U39" s="15">
        <v>9.18</v>
      </c>
      <c r="V39" s="15">
        <f t="shared" si="61"/>
        <v>84.99999999999999</v>
      </c>
      <c r="W39" s="86">
        <f t="shared" si="62"/>
        <v>29495</v>
      </c>
      <c r="X39" s="15">
        <v>11.75</v>
      </c>
      <c r="Y39" s="15">
        <f t="shared" si="63"/>
        <v>82.28291316526611</v>
      </c>
      <c r="Z39" s="86">
        <f t="shared" si="64"/>
        <v>32782</v>
      </c>
      <c r="AA39" s="15">
        <v>8.01</v>
      </c>
      <c r="AB39" s="15">
        <f t="shared" si="65"/>
        <v>94.56906729634001</v>
      </c>
      <c r="AC39" s="86">
        <f t="shared" si="66"/>
        <v>36678</v>
      </c>
      <c r="AD39" s="15">
        <v>6.1</v>
      </c>
      <c r="AE39" s="15">
        <f t="shared" si="67"/>
        <v>124.74437627811861</v>
      </c>
      <c r="AF39" s="87">
        <f t="shared" si="68"/>
        <v>-9</v>
      </c>
      <c r="AG39" s="88">
        <f t="shared" si="69"/>
        <v>102.80373831775702</v>
      </c>
      <c r="AH39" s="88">
        <f t="shared" si="70"/>
        <v>82.28291316526611</v>
      </c>
      <c r="AI39" s="89">
        <f t="shared" si="71"/>
        <v>92.04451443767394</v>
      </c>
    </row>
    <row r="40" spans="1:35" ht="12.75">
      <c r="A40" s="85">
        <f t="shared" si="47"/>
        <v>-8</v>
      </c>
      <c r="B40" s="86">
        <f t="shared" si="48"/>
        <v>17593</v>
      </c>
      <c r="C40" s="15">
        <v>2.44</v>
      </c>
      <c r="D40" s="15">
        <f t="shared" si="49"/>
        <v>100</v>
      </c>
      <c r="E40" s="86">
        <f t="shared" si="50"/>
        <v>19299</v>
      </c>
      <c r="F40" s="15">
        <v>2.71</v>
      </c>
      <c r="G40" s="15">
        <f t="shared" si="51"/>
        <v>92.49146757679179</v>
      </c>
      <c r="H40" s="86">
        <f t="shared" si="52"/>
        <v>20790</v>
      </c>
      <c r="I40" s="15">
        <v>3.59</v>
      </c>
      <c r="J40" s="15">
        <f t="shared" si="53"/>
        <v>91.34860050890585</v>
      </c>
      <c r="K40" s="86">
        <f t="shared" si="54"/>
        <v>21763</v>
      </c>
      <c r="L40" s="15">
        <v>4.43</v>
      </c>
      <c r="M40" s="15">
        <f t="shared" si="55"/>
        <v>103.50467289719624</v>
      </c>
      <c r="N40" s="86">
        <f t="shared" si="56"/>
        <v>25294</v>
      </c>
      <c r="O40" s="15">
        <v>6.17</v>
      </c>
      <c r="P40" s="15">
        <f t="shared" si="57"/>
        <v>80.65359477124183</v>
      </c>
      <c r="Q40" s="86">
        <f t="shared" si="58"/>
        <v>26724</v>
      </c>
      <c r="R40" s="15">
        <v>6.71</v>
      </c>
      <c r="S40" s="15">
        <f t="shared" si="59"/>
        <v>99.70282317979196</v>
      </c>
      <c r="T40" s="86">
        <f t="shared" si="60"/>
        <v>28976</v>
      </c>
      <c r="U40" s="15">
        <v>9.25</v>
      </c>
      <c r="V40" s="15">
        <f t="shared" si="61"/>
        <v>85.64814814814814</v>
      </c>
      <c r="W40" s="86">
        <f t="shared" si="62"/>
        <v>29526</v>
      </c>
      <c r="X40" s="15">
        <v>12.68</v>
      </c>
      <c r="Y40" s="15">
        <f t="shared" si="63"/>
        <v>88.79551820728292</v>
      </c>
      <c r="Z40" s="86">
        <f t="shared" si="64"/>
        <v>32813</v>
      </c>
      <c r="AA40" s="15">
        <v>7.87</v>
      </c>
      <c r="AB40" s="15">
        <f t="shared" si="65"/>
        <v>92.91617473435655</v>
      </c>
      <c r="AC40" s="86">
        <f t="shared" si="66"/>
        <v>36708</v>
      </c>
      <c r="AD40" s="15">
        <v>6.05</v>
      </c>
      <c r="AE40" s="15">
        <f t="shared" si="67"/>
        <v>123.72188139059305</v>
      </c>
      <c r="AF40" s="87">
        <f t="shared" si="68"/>
        <v>-8</v>
      </c>
      <c r="AG40" s="88">
        <f t="shared" si="69"/>
        <v>103.50467289719624</v>
      </c>
      <c r="AH40" s="88">
        <f t="shared" si="70"/>
        <v>80.65359477124183</v>
      </c>
      <c r="AI40" s="89">
        <f t="shared" si="71"/>
        <v>92.78455555819059</v>
      </c>
    </row>
    <row r="41" spans="1:35" ht="12.75">
      <c r="A41" s="85">
        <f t="shared" si="47"/>
        <v>-7</v>
      </c>
      <c r="B41" s="86">
        <f t="shared" si="48"/>
        <v>17624</v>
      </c>
      <c r="C41" s="15">
        <v>2.44</v>
      </c>
      <c r="D41" s="15">
        <f t="shared" si="49"/>
        <v>100</v>
      </c>
      <c r="E41" s="86">
        <f t="shared" si="50"/>
        <v>19329</v>
      </c>
      <c r="F41" s="15">
        <v>2.75</v>
      </c>
      <c r="G41" s="15">
        <f t="shared" si="51"/>
        <v>93.85665529010238</v>
      </c>
      <c r="H41" s="86">
        <f t="shared" si="52"/>
        <v>20821</v>
      </c>
      <c r="I41" s="15">
        <v>3.46</v>
      </c>
      <c r="J41" s="15">
        <f t="shared" si="53"/>
        <v>88.04071246819338</v>
      </c>
      <c r="K41" s="86">
        <f t="shared" si="54"/>
        <v>21794</v>
      </c>
      <c r="L41" s="15">
        <v>4.68</v>
      </c>
      <c r="M41" s="15">
        <f t="shared" si="55"/>
        <v>109.34579439252335</v>
      </c>
      <c r="N41" s="86">
        <f t="shared" si="56"/>
        <v>25324</v>
      </c>
      <c r="O41" s="15">
        <v>6.32</v>
      </c>
      <c r="P41" s="15">
        <f t="shared" si="57"/>
        <v>82.61437908496731</v>
      </c>
      <c r="Q41" s="86">
        <f t="shared" si="58"/>
        <v>26755</v>
      </c>
      <c r="R41" s="15">
        <v>6.67</v>
      </c>
      <c r="S41" s="15">
        <f t="shared" si="59"/>
        <v>99.10846953937592</v>
      </c>
      <c r="T41" s="86">
        <f t="shared" si="60"/>
        <v>29007</v>
      </c>
      <c r="U41" s="15">
        <v>8.91</v>
      </c>
      <c r="V41" s="15">
        <f t="shared" si="61"/>
        <v>82.5</v>
      </c>
      <c r="W41" s="86">
        <f t="shared" si="62"/>
        <v>29556</v>
      </c>
      <c r="X41" s="15">
        <v>12.84</v>
      </c>
      <c r="Y41" s="15">
        <f t="shared" si="63"/>
        <v>89.91596638655463</v>
      </c>
      <c r="Z41" s="86">
        <f t="shared" si="64"/>
        <v>32843</v>
      </c>
      <c r="AA41" s="15">
        <v>7.84</v>
      </c>
      <c r="AB41" s="15">
        <f t="shared" si="65"/>
        <v>92.56198347107437</v>
      </c>
      <c r="AC41" s="86">
        <f t="shared" si="66"/>
        <v>36739</v>
      </c>
      <c r="AD41" s="15">
        <v>5.83</v>
      </c>
      <c r="AE41" s="15">
        <f t="shared" si="67"/>
        <v>119.22290388548058</v>
      </c>
      <c r="AF41" s="87">
        <f t="shared" si="68"/>
        <v>-7</v>
      </c>
      <c r="AG41" s="88">
        <f t="shared" si="69"/>
        <v>109.34579439252335</v>
      </c>
      <c r="AH41" s="88">
        <f t="shared" si="70"/>
        <v>82.5</v>
      </c>
      <c r="AI41" s="89">
        <f t="shared" si="71"/>
        <v>93.10488451475459</v>
      </c>
    </row>
    <row r="42" spans="1:35" ht="12.75">
      <c r="A42" s="85">
        <f t="shared" si="47"/>
        <v>-6</v>
      </c>
      <c r="B42" s="86">
        <f t="shared" si="48"/>
        <v>17654</v>
      </c>
      <c r="C42" s="15">
        <v>2.42</v>
      </c>
      <c r="D42" s="15">
        <f t="shared" si="49"/>
        <v>99.18032786885246</v>
      </c>
      <c r="E42" s="86">
        <f t="shared" si="50"/>
        <v>19360</v>
      </c>
      <c r="F42" s="15">
        <v>2.8</v>
      </c>
      <c r="G42" s="15">
        <f t="shared" si="51"/>
        <v>95.56313993174061</v>
      </c>
      <c r="H42" s="86">
        <f t="shared" si="52"/>
        <v>20852</v>
      </c>
      <c r="I42" s="15">
        <v>3.34</v>
      </c>
      <c r="J42" s="15">
        <f t="shared" si="53"/>
        <v>84.98727735368956</v>
      </c>
      <c r="K42" s="86">
        <f t="shared" si="54"/>
        <v>21824</v>
      </c>
      <c r="L42" s="15">
        <v>4.53</v>
      </c>
      <c r="M42" s="15">
        <f t="shared" si="55"/>
        <v>105.8411214953271</v>
      </c>
      <c r="N42" s="86">
        <f t="shared" si="56"/>
        <v>25355</v>
      </c>
      <c r="O42" s="15">
        <v>6.57</v>
      </c>
      <c r="P42" s="15">
        <f t="shared" si="57"/>
        <v>85.88235294117646</v>
      </c>
      <c r="Q42" s="86">
        <f t="shared" si="58"/>
        <v>26785</v>
      </c>
      <c r="R42" s="15">
        <v>6.85</v>
      </c>
      <c r="S42" s="15">
        <f t="shared" si="59"/>
        <v>101.78306092124814</v>
      </c>
      <c r="T42" s="86">
        <f t="shared" si="60"/>
        <v>29037</v>
      </c>
      <c r="U42" s="15">
        <v>8.95</v>
      </c>
      <c r="V42" s="15">
        <f t="shared" si="61"/>
        <v>82.87037037037037</v>
      </c>
      <c r="W42" s="86">
        <f t="shared" si="62"/>
        <v>29587</v>
      </c>
      <c r="X42" s="15">
        <v>12.57</v>
      </c>
      <c r="Y42" s="15">
        <f t="shared" si="63"/>
        <v>88.02521008403362</v>
      </c>
      <c r="Z42" s="86">
        <f t="shared" si="64"/>
        <v>32874</v>
      </c>
      <c r="AA42" s="15">
        <v>8.21</v>
      </c>
      <c r="AB42" s="15">
        <f t="shared" si="65"/>
        <v>96.93034238488785</v>
      </c>
      <c r="AC42" s="86">
        <f t="shared" si="66"/>
        <v>36770</v>
      </c>
      <c r="AD42" s="15">
        <v>5.8</v>
      </c>
      <c r="AE42" s="15">
        <f t="shared" si="67"/>
        <v>118.60940695296524</v>
      </c>
      <c r="AF42" s="87">
        <f t="shared" si="68"/>
        <v>-6</v>
      </c>
      <c r="AG42" s="88">
        <f t="shared" si="69"/>
        <v>105.8411214953271</v>
      </c>
      <c r="AH42" s="88">
        <f t="shared" si="70"/>
        <v>82.87037037037037</v>
      </c>
      <c r="AI42" s="89">
        <f t="shared" si="71"/>
        <v>93.45146703903623</v>
      </c>
    </row>
    <row r="43" spans="1:35" ht="12.75">
      <c r="A43" s="85">
        <f t="shared" si="47"/>
        <v>-5</v>
      </c>
      <c r="B43" s="86">
        <f t="shared" si="48"/>
        <v>17685</v>
      </c>
      <c r="C43" s="15">
        <v>2.41</v>
      </c>
      <c r="D43" s="15">
        <f t="shared" si="49"/>
        <v>98.77049180327869</v>
      </c>
      <c r="E43" s="86">
        <f t="shared" si="50"/>
        <v>19391</v>
      </c>
      <c r="F43" s="15">
        <v>2.83</v>
      </c>
      <c r="G43" s="15">
        <f t="shared" si="51"/>
        <v>96.58703071672355</v>
      </c>
      <c r="H43" s="86">
        <f t="shared" si="52"/>
        <v>20880</v>
      </c>
      <c r="I43" s="15">
        <v>3.41</v>
      </c>
      <c r="J43" s="15">
        <f t="shared" si="53"/>
        <v>86.76844783715013</v>
      </c>
      <c r="K43" s="86">
        <f t="shared" si="54"/>
        <v>21855</v>
      </c>
      <c r="L43" s="15">
        <v>4.53</v>
      </c>
      <c r="M43" s="15">
        <f t="shared" si="55"/>
        <v>105.8411214953271</v>
      </c>
      <c r="N43" s="86">
        <f t="shared" si="56"/>
        <v>25385</v>
      </c>
      <c r="O43" s="15">
        <v>6.72</v>
      </c>
      <c r="P43" s="15">
        <f t="shared" si="57"/>
        <v>87.84313725490195</v>
      </c>
      <c r="Q43" s="86">
        <f t="shared" si="58"/>
        <v>26816</v>
      </c>
      <c r="R43" s="15">
        <v>6.9</v>
      </c>
      <c r="S43" s="15">
        <f t="shared" si="59"/>
        <v>102.5260029717682</v>
      </c>
      <c r="T43" s="86">
        <f t="shared" si="60"/>
        <v>29068</v>
      </c>
      <c r="U43" s="15">
        <v>9.03</v>
      </c>
      <c r="V43" s="15">
        <f t="shared" si="61"/>
        <v>83.6111111111111</v>
      </c>
      <c r="W43" s="86">
        <f t="shared" si="62"/>
        <v>29618</v>
      </c>
      <c r="X43" s="15">
        <v>13.19</v>
      </c>
      <c r="Y43" s="15">
        <f t="shared" si="63"/>
        <v>92.3669467787115</v>
      </c>
      <c r="Z43" s="86">
        <f t="shared" si="64"/>
        <v>32905</v>
      </c>
      <c r="AA43" s="15">
        <v>8.47</v>
      </c>
      <c r="AB43" s="15">
        <f t="shared" si="65"/>
        <v>100</v>
      </c>
      <c r="AC43" s="86">
        <f t="shared" si="66"/>
        <v>36800</v>
      </c>
      <c r="AD43" s="15">
        <v>5.74</v>
      </c>
      <c r="AE43" s="15">
        <f t="shared" si="67"/>
        <v>117.38241308793458</v>
      </c>
      <c r="AF43" s="87">
        <f t="shared" si="68"/>
        <v>-5</v>
      </c>
      <c r="AG43" s="88">
        <f t="shared" si="69"/>
        <v>105.8411214953271</v>
      </c>
      <c r="AH43" s="88">
        <f t="shared" si="70"/>
        <v>83.6111111111111</v>
      </c>
      <c r="AI43" s="89">
        <f t="shared" si="71"/>
        <v>94.92380999655246</v>
      </c>
    </row>
    <row r="44" spans="1:35" ht="12.75">
      <c r="A44" s="85">
        <f t="shared" si="47"/>
        <v>-4</v>
      </c>
      <c r="B44" s="86">
        <f t="shared" si="48"/>
        <v>17715</v>
      </c>
      <c r="C44" s="15">
        <v>2.41</v>
      </c>
      <c r="D44" s="15">
        <f t="shared" si="49"/>
        <v>98.77049180327869</v>
      </c>
      <c r="E44" s="86">
        <f t="shared" si="50"/>
        <v>19419</v>
      </c>
      <c r="F44" s="15">
        <v>2.89</v>
      </c>
      <c r="G44" s="15">
        <f t="shared" si="51"/>
        <v>98.63481228668942</v>
      </c>
      <c r="H44" s="86">
        <f t="shared" si="52"/>
        <v>20911</v>
      </c>
      <c r="I44" s="15">
        <v>3.48</v>
      </c>
      <c r="J44" s="15">
        <f t="shared" si="53"/>
        <v>88.54961832061068</v>
      </c>
      <c r="K44" s="86">
        <f t="shared" si="54"/>
        <v>21885</v>
      </c>
      <c r="L44" s="15">
        <v>4.69</v>
      </c>
      <c r="M44" s="15">
        <f t="shared" si="55"/>
        <v>109.57943925233644</v>
      </c>
      <c r="N44" s="86">
        <f t="shared" si="56"/>
        <v>25416</v>
      </c>
      <c r="O44" s="15">
        <v>6.69</v>
      </c>
      <c r="P44" s="15">
        <f t="shared" si="57"/>
        <v>87.45098039215686</v>
      </c>
      <c r="Q44" s="86">
        <f t="shared" si="58"/>
        <v>26846</v>
      </c>
      <c r="R44" s="15">
        <v>7.13</v>
      </c>
      <c r="S44" s="15">
        <f t="shared" si="59"/>
        <v>105.94353640416048</v>
      </c>
      <c r="T44" s="86">
        <f t="shared" si="60"/>
        <v>29099</v>
      </c>
      <c r="U44" s="15">
        <v>9.33</v>
      </c>
      <c r="V44" s="15">
        <f t="shared" si="61"/>
        <v>86.38888888888889</v>
      </c>
      <c r="W44" s="86">
        <f t="shared" si="62"/>
        <v>29646</v>
      </c>
      <c r="X44" s="15">
        <v>13.12</v>
      </c>
      <c r="Y44" s="15">
        <f t="shared" si="63"/>
        <v>91.87675070028011</v>
      </c>
      <c r="Z44" s="86">
        <f t="shared" si="64"/>
        <v>32933</v>
      </c>
      <c r="AA44" s="15">
        <v>8.59</v>
      </c>
      <c r="AB44" s="15">
        <f t="shared" si="65"/>
        <v>101.41676505312869</v>
      </c>
      <c r="AC44" s="86">
        <f t="shared" si="66"/>
        <v>36831</v>
      </c>
      <c r="AD44" s="15">
        <v>5.72</v>
      </c>
      <c r="AE44" s="15">
        <f t="shared" si="67"/>
        <v>116.97341513292434</v>
      </c>
      <c r="AF44" s="87">
        <f t="shared" si="68"/>
        <v>-4</v>
      </c>
      <c r="AG44" s="88">
        <f t="shared" si="69"/>
        <v>109.57943925233644</v>
      </c>
      <c r="AH44" s="88">
        <f t="shared" si="70"/>
        <v>86.38888888888889</v>
      </c>
      <c r="AI44" s="89">
        <f t="shared" si="71"/>
        <v>96.51236478905892</v>
      </c>
    </row>
    <row r="45" spans="1:35" ht="12.75">
      <c r="A45" s="85">
        <f t="shared" si="47"/>
        <v>-3</v>
      </c>
      <c r="B45" s="86">
        <f t="shared" si="48"/>
        <v>17746</v>
      </c>
      <c r="C45" s="15">
        <v>2.45</v>
      </c>
      <c r="D45" s="15">
        <f t="shared" si="49"/>
        <v>100.40983606557378</v>
      </c>
      <c r="E45" s="86">
        <f t="shared" si="50"/>
        <v>19450</v>
      </c>
      <c r="F45" s="15">
        <v>2.83</v>
      </c>
      <c r="G45" s="15">
        <f t="shared" si="51"/>
        <v>96.58703071672355</v>
      </c>
      <c r="H45" s="86">
        <f t="shared" si="52"/>
        <v>20941</v>
      </c>
      <c r="I45" s="15">
        <v>3.6</v>
      </c>
      <c r="J45" s="15">
        <f t="shared" si="53"/>
        <v>91.6030534351145</v>
      </c>
      <c r="K45" s="86">
        <f t="shared" si="54"/>
        <v>21916</v>
      </c>
      <c r="L45" s="15">
        <v>4.72</v>
      </c>
      <c r="M45" s="15">
        <f t="shared" si="55"/>
        <v>110.28037383177569</v>
      </c>
      <c r="N45" s="86">
        <f t="shared" si="56"/>
        <v>25447</v>
      </c>
      <c r="O45" s="15">
        <v>7.16</v>
      </c>
      <c r="P45" s="15">
        <f t="shared" si="57"/>
        <v>93.59477124183006</v>
      </c>
      <c r="Q45" s="86">
        <f t="shared" si="58"/>
        <v>26877</v>
      </c>
      <c r="R45" s="15">
        <v>7.4</v>
      </c>
      <c r="S45" s="15">
        <f t="shared" si="59"/>
        <v>109.9554234769688</v>
      </c>
      <c r="T45" s="86">
        <f t="shared" si="60"/>
        <v>29129</v>
      </c>
      <c r="U45" s="15">
        <v>10.3</v>
      </c>
      <c r="V45" s="15">
        <f t="shared" si="61"/>
        <v>95.37037037037037</v>
      </c>
      <c r="W45" s="86">
        <f t="shared" si="62"/>
        <v>29677</v>
      </c>
      <c r="X45" s="15">
        <v>13.68</v>
      </c>
      <c r="Y45" s="15">
        <f t="shared" si="63"/>
        <v>95.7983193277311</v>
      </c>
      <c r="Z45" s="86">
        <f t="shared" si="64"/>
        <v>32964</v>
      </c>
      <c r="AA45" s="15">
        <v>8.79</v>
      </c>
      <c r="AB45" s="15">
        <f t="shared" si="65"/>
        <v>103.77804014167648</v>
      </c>
      <c r="AC45" s="86">
        <f t="shared" si="66"/>
        <v>36861</v>
      </c>
      <c r="AD45" s="15">
        <v>5.24</v>
      </c>
      <c r="AE45" s="15">
        <f t="shared" si="67"/>
        <v>107.15746421267896</v>
      </c>
      <c r="AF45" s="87">
        <f t="shared" si="68"/>
        <v>-3</v>
      </c>
      <c r="AG45" s="88">
        <f t="shared" si="69"/>
        <v>110.28037383177569</v>
      </c>
      <c r="AH45" s="88">
        <f t="shared" si="70"/>
        <v>91.6030534351145</v>
      </c>
      <c r="AI45" s="89">
        <f t="shared" si="71"/>
        <v>99.70857984530714</v>
      </c>
    </row>
    <row r="46" spans="1:35" ht="12.75">
      <c r="A46" s="85">
        <f t="shared" si="47"/>
        <v>-2</v>
      </c>
      <c r="B46" s="86">
        <f t="shared" si="48"/>
        <v>17777</v>
      </c>
      <c r="C46" s="15">
        <v>2.45</v>
      </c>
      <c r="D46" s="15">
        <f t="shared" si="49"/>
        <v>100.40983606557378</v>
      </c>
      <c r="E46" s="86">
        <f t="shared" si="50"/>
        <v>19480</v>
      </c>
      <c r="F46" s="15">
        <v>3.05</v>
      </c>
      <c r="G46" s="15">
        <f t="shared" si="51"/>
        <v>104.09556313993174</v>
      </c>
      <c r="H46" s="86">
        <f t="shared" si="52"/>
        <v>20972</v>
      </c>
      <c r="I46" s="15">
        <v>3.8</v>
      </c>
      <c r="J46" s="15">
        <f t="shared" si="53"/>
        <v>96.69211195928752</v>
      </c>
      <c r="K46" s="86">
        <f t="shared" si="54"/>
        <v>21947</v>
      </c>
      <c r="L46" s="15">
        <v>4.49</v>
      </c>
      <c r="M46" s="15">
        <f t="shared" si="55"/>
        <v>104.90654205607477</v>
      </c>
      <c r="N46" s="86">
        <f t="shared" si="56"/>
        <v>25477</v>
      </c>
      <c r="O46" s="15">
        <v>7.1</v>
      </c>
      <c r="P46" s="15">
        <f t="shared" si="57"/>
        <v>92.81045751633987</v>
      </c>
      <c r="Q46" s="86">
        <f t="shared" si="58"/>
        <v>26908</v>
      </c>
      <c r="R46" s="15">
        <v>7.09</v>
      </c>
      <c r="S46" s="15">
        <f t="shared" si="59"/>
        <v>105.34918276374441</v>
      </c>
      <c r="T46" s="86">
        <f t="shared" si="60"/>
        <v>29160</v>
      </c>
      <c r="U46" s="15">
        <v>10.65</v>
      </c>
      <c r="V46" s="15">
        <f t="shared" si="61"/>
        <v>98.6111111111111</v>
      </c>
      <c r="W46" s="86">
        <f t="shared" si="62"/>
        <v>29707</v>
      </c>
      <c r="X46" s="15">
        <v>14.1</v>
      </c>
      <c r="Y46" s="15">
        <f t="shared" si="63"/>
        <v>98.73949579831933</v>
      </c>
      <c r="Z46" s="86">
        <f t="shared" si="64"/>
        <v>32994</v>
      </c>
      <c r="AA46" s="15">
        <v>8.76</v>
      </c>
      <c r="AB46" s="15">
        <f t="shared" si="65"/>
        <v>103.42384887839432</v>
      </c>
      <c r="AC46" s="86">
        <f t="shared" si="66"/>
        <v>36892</v>
      </c>
      <c r="AD46" s="15">
        <v>5.16</v>
      </c>
      <c r="AE46" s="15">
        <f t="shared" si="67"/>
        <v>105.52147239263805</v>
      </c>
      <c r="AF46" s="87">
        <f t="shared" si="68"/>
        <v>-2</v>
      </c>
      <c r="AG46" s="88">
        <f t="shared" si="69"/>
        <v>105.34918276374441</v>
      </c>
      <c r="AH46" s="88">
        <f t="shared" si="70"/>
        <v>92.81045751633987</v>
      </c>
      <c r="AI46" s="89">
        <f t="shared" si="71"/>
        <v>100.55979436541965</v>
      </c>
    </row>
    <row r="47" spans="1:35" ht="13.5" thickBot="1">
      <c r="A47" s="85">
        <f t="shared" si="47"/>
        <v>-1</v>
      </c>
      <c r="B47" s="86">
        <f t="shared" si="48"/>
        <v>17807</v>
      </c>
      <c r="C47" s="15">
        <v>2.45</v>
      </c>
      <c r="D47" s="15">
        <f t="shared" si="49"/>
        <v>100.40983606557378</v>
      </c>
      <c r="E47" s="86">
        <f t="shared" si="50"/>
        <v>19511</v>
      </c>
      <c r="F47" s="15">
        <v>3.11</v>
      </c>
      <c r="G47" s="15">
        <f t="shared" si="51"/>
        <v>106.14334470989759</v>
      </c>
      <c r="H47" s="86">
        <f t="shared" si="52"/>
        <v>21002</v>
      </c>
      <c r="I47" s="15">
        <v>3.93</v>
      </c>
      <c r="J47" s="15">
        <f t="shared" si="53"/>
        <v>100</v>
      </c>
      <c r="K47" s="86">
        <f t="shared" si="54"/>
        <v>21976</v>
      </c>
      <c r="L47" s="15">
        <v>4.25</v>
      </c>
      <c r="M47" s="15">
        <f t="shared" si="55"/>
        <v>99.29906542056074</v>
      </c>
      <c r="N47" s="86">
        <f t="shared" si="56"/>
        <v>25508</v>
      </c>
      <c r="O47" s="15">
        <v>7.14</v>
      </c>
      <c r="P47" s="15">
        <f t="shared" si="57"/>
        <v>93.33333333333333</v>
      </c>
      <c r="Q47" s="86">
        <f t="shared" si="58"/>
        <v>26938</v>
      </c>
      <c r="R47" s="15">
        <v>6.79</v>
      </c>
      <c r="S47" s="15">
        <f t="shared" si="59"/>
        <v>100.89153046062407</v>
      </c>
      <c r="T47" s="86">
        <f t="shared" si="60"/>
        <v>29190</v>
      </c>
      <c r="U47" s="15">
        <v>10.39</v>
      </c>
      <c r="V47" s="15">
        <f t="shared" si="61"/>
        <v>96.2037037037037</v>
      </c>
      <c r="W47" s="86">
        <f t="shared" si="62"/>
        <v>29738</v>
      </c>
      <c r="X47" s="15">
        <v>13.47</v>
      </c>
      <c r="Y47" s="15">
        <f t="shared" si="63"/>
        <v>94.32773109243698</v>
      </c>
      <c r="Z47" s="86">
        <f t="shared" si="64"/>
        <v>33025</v>
      </c>
      <c r="AA47" s="15">
        <v>8.48</v>
      </c>
      <c r="AB47" s="15">
        <f t="shared" si="65"/>
        <v>100.11806375442738</v>
      </c>
      <c r="AC47" s="86">
        <f t="shared" si="66"/>
        <v>36923</v>
      </c>
      <c r="AD47" s="15">
        <v>5.1</v>
      </c>
      <c r="AE47" s="15">
        <f t="shared" si="67"/>
        <v>104.29447852760735</v>
      </c>
      <c r="AF47" s="87">
        <f t="shared" si="68"/>
        <v>-1</v>
      </c>
      <c r="AG47" s="88">
        <f t="shared" si="69"/>
        <v>106.14334470989759</v>
      </c>
      <c r="AH47" s="88">
        <f t="shared" si="70"/>
        <v>93.33333333333333</v>
      </c>
      <c r="AI47" s="89">
        <f t="shared" si="71"/>
        <v>98.96962317117305</v>
      </c>
    </row>
    <row r="48" spans="1:35" ht="13.5" thickBot="1">
      <c r="A48" s="85">
        <v>0</v>
      </c>
      <c r="B48" s="90">
        <v>17838</v>
      </c>
      <c r="C48" s="15">
        <v>2.44</v>
      </c>
      <c r="D48" s="15">
        <f>(C48/C$48)*100</f>
        <v>100</v>
      </c>
      <c r="E48" s="90">
        <v>19541</v>
      </c>
      <c r="F48" s="15">
        <v>2.93</v>
      </c>
      <c r="G48" s="15">
        <f>(F48/F$48)*100</f>
        <v>100</v>
      </c>
      <c r="H48" s="90">
        <v>21033</v>
      </c>
      <c r="I48" s="15">
        <v>3.93</v>
      </c>
      <c r="J48" s="15">
        <f>(I48/I$48)*100</f>
        <v>100</v>
      </c>
      <c r="K48" s="90">
        <v>22007</v>
      </c>
      <c r="L48" s="15">
        <v>4.28</v>
      </c>
      <c r="M48" s="15">
        <f>(L48/L$48)*100</f>
        <v>100</v>
      </c>
      <c r="N48" s="90">
        <v>25538</v>
      </c>
      <c r="O48" s="15">
        <v>7.65</v>
      </c>
      <c r="P48" s="15">
        <f>(O48/O$48)*100</f>
        <v>100</v>
      </c>
      <c r="Q48" s="90">
        <v>26969</v>
      </c>
      <c r="R48" s="15">
        <v>6.73</v>
      </c>
      <c r="S48" s="15">
        <f>(R48/R$48)*100</f>
        <v>100</v>
      </c>
      <c r="T48" s="90">
        <v>29221</v>
      </c>
      <c r="U48" s="15">
        <v>10.8</v>
      </c>
      <c r="V48" s="15">
        <f>(U48/U$48)*100</f>
        <v>100</v>
      </c>
      <c r="W48" s="90">
        <v>29768</v>
      </c>
      <c r="X48" s="15">
        <v>14.28</v>
      </c>
      <c r="Y48" s="15">
        <f>(X48/X$48)*100</f>
        <v>100</v>
      </c>
      <c r="Z48" s="90">
        <v>33055</v>
      </c>
      <c r="AA48" s="15">
        <v>8.47</v>
      </c>
      <c r="AB48" s="15">
        <f>(AA48/AA$48)*100</f>
        <v>100</v>
      </c>
      <c r="AC48" s="90">
        <v>36951</v>
      </c>
      <c r="AD48" s="15">
        <v>4.89</v>
      </c>
      <c r="AE48" s="15">
        <f>(AD48/AD$48)*100</f>
        <v>100</v>
      </c>
      <c r="AF48" s="87">
        <v>0</v>
      </c>
      <c r="AG48" s="88">
        <f t="shared" si="69"/>
        <v>100</v>
      </c>
      <c r="AH48" s="88">
        <f t="shared" si="70"/>
        <v>100</v>
      </c>
      <c r="AI48" s="89">
        <f t="shared" si="71"/>
        <v>100</v>
      </c>
    </row>
    <row r="49" spans="1:35" ht="12.75">
      <c r="A49" s="85">
        <f aca="true" t="shared" si="72" ref="A49:A60">A48+1</f>
        <v>1</v>
      </c>
      <c r="B49" s="86">
        <f aca="true" t="shared" si="73" ref="B49:B60">IF(ISBLANK(B$15),"",DATE(YEAR(B48),MONTH(B48)+1,1))</f>
        <v>17868</v>
      </c>
      <c r="C49" s="15">
        <v>2.44</v>
      </c>
      <c r="D49" s="15">
        <f aca="true" t="shared" si="74" ref="D49:D60">(C49/C$48)*100</f>
        <v>100</v>
      </c>
      <c r="E49" s="86">
        <f aca="true" t="shared" si="75" ref="E49:E60">IF(ISBLANK(E$15),"",DATE(YEAR(E48),MONTH(E48)+1,1))</f>
        <v>19572</v>
      </c>
      <c r="F49" s="15">
        <v>2.95</v>
      </c>
      <c r="G49" s="15">
        <f aca="true" t="shared" si="76" ref="G49:G60">(F49/F$48)*100</f>
        <v>100.6825938566553</v>
      </c>
      <c r="H49" s="86">
        <f aca="true" t="shared" si="77" ref="H49:H60">IF(ISBLANK(H$15),"",DATE(YEAR(H48),MONTH(H48)+1,1))</f>
        <v>21064</v>
      </c>
      <c r="I49" s="15">
        <v>3.92</v>
      </c>
      <c r="J49" s="15">
        <f aca="true" t="shared" si="78" ref="J49:J60">(I49/I$48)*100</f>
        <v>99.74554707379134</v>
      </c>
      <c r="K49" s="86">
        <f aca="true" t="shared" si="79" ref="K49:K60">IF(ISBLANK(K$15),"",DATE(YEAR(K48),MONTH(K48)+1,1))</f>
        <v>22037</v>
      </c>
      <c r="L49" s="15">
        <v>4.35</v>
      </c>
      <c r="M49" s="15">
        <f aca="true" t="shared" si="80" ref="M49:M60">(L49/L$48)*100</f>
        <v>101.63551401869158</v>
      </c>
      <c r="N49" s="86">
        <f aca="true" t="shared" si="81" ref="N49:N60">IF(ISBLANK(N$15),"",DATE(YEAR(N48),MONTH(N48)+1,1))</f>
        <v>25569</v>
      </c>
      <c r="O49" s="15">
        <v>7.79</v>
      </c>
      <c r="P49" s="15">
        <f aca="true" t="shared" si="82" ref="P49:P60">(O49/O$48)*100</f>
        <v>101.83006535947712</v>
      </c>
      <c r="Q49" s="86">
        <f aca="true" t="shared" si="83" ref="Q49:Q60">IF(ISBLANK(Q$15),"",DATE(YEAR(Q48),MONTH(Q48)+1,1))</f>
        <v>26999</v>
      </c>
      <c r="R49" s="15">
        <v>6.74</v>
      </c>
      <c r="S49" s="15">
        <f aca="true" t="shared" si="84" ref="S49:S60">(R49/R$48)*100</f>
        <v>100.14858841010401</v>
      </c>
      <c r="T49" s="86">
        <f aca="true" t="shared" si="85" ref="T49:T60">IF(ISBLANK(T$15),"",DATE(YEAR(T48),MONTH(T48)+1,1))</f>
        <v>29252</v>
      </c>
      <c r="U49" s="15">
        <v>12.41</v>
      </c>
      <c r="V49" s="15">
        <f aca="true" t="shared" si="86" ref="V49:V60">(U49/U$48)*100</f>
        <v>114.90740740740739</v>
      </c>
      <c r="W49" s="86">
        <f aca="true" t="shared" si="87" ref="W49:W60">IF(ISBLANK(W$15),"",DATE(YEAR(W48),MONTH(W48)+1,1))</f>
        <v>29799</v>
      </c>
      <c r="X49" s="15">
        <v>14.94</v>
      </c>
      <c r="Y49" s="15">
        <f aca="true" t="shared" si="88" ref="Y49:Y60">(X49/X$48)*100</f>
        <v>104.6218487394958</v>
      </c>
      <c r="Z49" s="86">
        <f aca="true" t="shared" si="89" ref="Z49:Z60">IF(ISBLANK(Z$15),"",DATE(YEAR(Z48),MONTH(Z48)+1,1))</f>
        <v>33086</v>
      </c>
      <c r="AA49" s="15">
        <v>8.75</v>
      </c>
      <c r="AB49" s="15">
        <f aca="true" t="shared" si="90" ref="AB49:AB60">(AA49/AA$48)*100</f>
        <v>103.30578512396693</v>
      </c>
      <c r="AC49" s="86">
        <f aca="true" t="shared" si="91" ref="AC49:AC60">IF(ISBLANK(AC$15),"",DATE(YEAR(AC48),MONTH(AC48)+1,1))</f>
        <v>36982</v>
      </c>
      <c r="AD49" s="15">
        <v>5.14</v>
      </c>
      <c r="AE49" s="15">
        <f aca="true" t="shared" si="92" ref="AE49:AE60">(AD49/AD$48)*100</f>
        <v>105.11247443762781</v>
      </c>
      <c r="AF49" s="87">
        <f aca="true" t="shared" si="93" ref="AF49:AF60">AF48+1</f>
        <v>1</v>
      </c>
      <c r="AG49" s="88">
        <f t="shared" si="69"/>
        <v>114.90740740740739</v>
      </c>
      <c r="AH49" s="88">
        <f t="shared" si="70"/>
        <v>99.74554707379134</v>
      </c>
      <c r="AI49" s="89">
        <f t="shared" si="71"/>
        <v>102.9863722210655</v>
      </c>
    </row>
    <row r="50" spans="1:35" ht="12.75">
      <c r="A50" s="85">
        <f t="shared" si="72"/>
        <v>2</v>
      </c>
      <c r="B50" s="86">
        <f t="shared" si="73"/>
        <v>17899</v>
      </c>
      <c r="C50" s="15">
        <v>2.42</v>
      </c>
      <c r="D50" s="15">
        <f t="shared" si="74"/>
        <v>99.18032786885246</v>
      </c>
      <c r="E50" s="86">
        <f t="shared" si="75"/>
        <v>19603</v>
      </c>
      <c r="F50" s="15">
        <v>2.87</v>
      </c>
      <c r="G50" s="15">
        <f t="shared" si="76"/>
        <v>97.95221843003414</v>
      </c>
      <c r="H50" s="86">
        <f t="shared" si="77"/>
        <v>21094</v>
      </c>
      <c r="I50" s="15">
        <v>3.97</v>
      </c>
      <c r="J50" s="15">
        <f t="shared" si="78"/>
        <v>101.01781170483461</v>
      </c>
      <c r="K50" s="86">
        <f t="shared" si="79"/>
        <v>22068</v>
      </c>
      <c r="L50" s="15">
        <v>4.15</v>
      </c>
      <c r="M50" s="15">
        <f t="shared" si="80"/>
        <v>96.96261682242991</v>
      </c>
      <c r="N50" s="86">
        <f t="shared" si="81"/>
        <v>25600</v>
      </c>
      <c r="O50" s="15">
        <v>7.24</v>
      </c>
      <c r="P50" s="15">
        <f t="shared" si="82"/>
        <v>94.64052287581698</v>
      </c>
      <c r="Q50" s="86">
        <f t="shared" si="83"/>
        <v>27030</v>
      </c>
      <c r="R50" s="15">
        <v>6.99</v>
      </c>
      <c r="S50" s="15">
        <f t="shared" si="84"/>
        <v>103.8632986627043</v>
      </c>
      <c r="T50" s="86">
        <f t="shared" si="85"/>
        <v>29281</v>
      </c>
      <c r="U50" s="15">
        <v>12.75</v>
      </c>
      <c r="V50" s="15">
        <f t="shared" si="86"/>
        <v>118.05555555555556</v>
      </c>
      <c r="W50" s="86">
        <f t="shared" si="87"/>
        <v>29830</v>
      </c>
      <c r="X50" s="15">
        <v>15.32</v>
      </c>
      <c r="Y50" s="15">
        <f t="shared" si="88"/>
        <v>107.28291316526611</v>
      </c>
      <c r="Z50" s="86">
        <f t="shared" si="89"/>
        <v>33117</v>
      </c>
      <c r="AA50" s="15">
        <v>8.89</v>
      </c>
      <c r="AB50" s="15">
        <f t="shared" si="90"/>
        <v>104.95867768595042</v>
      </c>
      <c r="AC50" s="86">
        <f t="shared" si="91"/>
        <v>37012</v>
      </c>
      <c r="AD50" s="15">
        <v>5.39</v>
      </c>
      <c r="AE50" s="15">
        <f t="shared" si="92"/>
        <v>110.22494887525562</v>
      </c>
      <c r="AF50" s="87">
        <f t="shared" si="93"/>
        <v>2</v>
      </c>
      <c r="AG50" s="88">
        <f t="shared" si="69"/>
        <v>118.05555555555556</v>
      </c>
      <c r="AH50" s="88">
        <f t="shared" si="70"/>
        <v>94.64052287581698</v>
      </c>
      <c r="AI50" s="89">
        <f t="shared" si="71"/>
        <v>102.65710475238272</v>
      </c>
    </row>
    <row r="51" spans="1:35" ht="12.75">
      <c r="A51" s="85">
        <f t="shared" si="72"/>
        <v>3</v>
      </c>
      <c r="B51" s="86">
        <f t="shared" si="73"/>
        <v>17930</v>
      </c>
      <c r="C51" s="15">
        <v>2.39</v>
      </c>
      <c r="D51" s="15">
        <f t="shared" si="74"/>
        <v>97.95081967213115</v>
      </c>
      <c r="E51" s="86">
        <f t="shared" si="75"/>
        <v>19633</v>
      </c>
      <c r="F51" s="15">
        <v>2.66</v>
      </c>
      <c r="G51" s="15">
        <f t="shared" si="76"/>
        <v>90.78498293515358</v>
      </c>
      <c r="H51" s="86">
        <f t="shared" si="77"/>
        <v>21125</v>
      </c>
      <c r="I51" s="15">
        <v>3.72</v>
      </c>
      <c r="J51" s="15">
        <f t="shared" si="78"/>
        <v>94.65648854961832</v>
      </c>
      <c r="K51" s="86">
        <f t="shared" si="79"/>
        <v>22098</v>
      </c>
      <c r="L51" s="15">
        <v>3.9</v>
      </c>
      <c r="M51" s="15">
        <f t="shared" si="80"/>
        <v>91.12149532710279</v>
      </c>
      <c r="N51" s="86">
        <f t="shared" si="81"/>
        <v>25628</v>
      </c>
      <c r="O51" s="15">
        <v>7.07</v>
      </c>
      <c r="P51" s="15">
        <f t="shared" si="82"/>
        <v>92.41830065359477</v>
      </c>
      <c r="Q51" s="86">
        <f t="shared" si="83"/>
        <v>27061</v>
      </c>
      <c r="R51" s="15">
        <v>6.96</v>
      </c>
      <c r="S51" s="15">
        <f t="shared" si="84"/>
        <v>103.41753343239226</v>
      </c>
      <c r="T51" s="86">
        <f t="shared" si="85"/>
        <v>29312</v>
      </c>
      <c r="U51" s="15">
        <v>11.47</v>
      </c>
      <c r="V51" s="15">
        <f t="shared" si="86"/>
        <v>106.20370370370371</v>
      </c>
      <c r="W51" s="86">
        <f t="shared" si="87"/>
        <v>29860</v>
      </c>
      <c r="X51" s="15">
        <v>15.15</v>
      </c>
      <c r="Y51" s="15">
        <f t="shared" si="88"/>
        <v>106.09243697478992</v>
      </c>
      <c r="Z51" s="86">
        <f t="shared" si="89"/>
        <v>33147</v>
      </c>
      <c r="AA51" s="15">
        <v>8.72</v>
      </c>
      <c r="AB51" s="15">
        <f t="shared" si="90"/>
        <v>102.95159386068478</v>
      </c>
      <c r="AC51" s="86">
        <f t="shared" si="91"/>
        <v>37043</v>
      </c>
      <c r="AD51" s="15">
        <v>5.28</v>
      </c>
      <c r="AE51" s="15">
        <f t="shared" si="92"/>
        <v>107.9754601226994</v>
      </c>
      <c r="AF51" s="87">
        <f t="shared" si="93"/>
        <v>3</v>
      </c>
      <c r="AG51" s="88">
        <f t="shared" si="69"/>
        <v>106.20370370370371</v>
      </c>
      <c r="AH51" s="88">
        <f t="shared" si="70"/>
        <v>90.78498293515358</v>
      </c>
      <c r="AI51" s="89">
        <f t="shared" si="71"/>
        <v>98.39970612324124</v>
      </c>
    </row>
    <row r="52" spans="1:35" ht="12.75">
      <c r="A52" s="85">
        <f t="shared" si="72"/>
        <v>4</v>
      </c>
      <c r="B52" s="86">
        <f t="shared" si="73"/>
        <v>17958</v>
      </c>
      <c r="C52" s="15">
        <v>2.38</v>
      </c>
      <c r="D52" s="15">
        <f t="shared" si="74"/>
        <v>97.54098360655738</v>
      </c>
      <c r="E52" s="86">
        <f t="shared" si="75"/>
        <v>19664</v>
      </c>
      <c r="F52" s="15">
        <v>2.68</v>
      </c>
      <c r="G52" s="15">
        <f t="shared" si="76"/>
        <v>91.46757679180887</v>
      </c>
      <c r="H52" s="86">
        <f t="shared" si="77"/>
        <v>21155</v>
      </c>
      <c r="I52" s="15">
        <v>3.21</v>
      </c>
      <c r="J52" s="15">
        <f t="shared" si="78"/>
        <v>81.6793893129771</v>
      </c>
      <c r="K52" s="86">
        <f t="shared" si="79"/>
        <v>22129</v>
      </c>
      <c r="L52" s="15">
        <v>3.8</v>
      </c>
      <c r="M52" s="15">
        <f t="shared" si="80"/>
        <v>88.78504672897195</v>
      </c>
      <c r="N52" s="86">
        <f t="shared" si="81"/>
        <v>25659</v>
      </c>
      <c r="O52" s="15">
        <v>7.39</v>
      </c>
      <c r="P52" s="15">
        <f t="shared" si="82"/>
        <v>96.60130718954247</v>
      </c>
      <c r="Q52" s="86">
        <f t="shared" si="83"/>
        <v>27089</v>
      </c>
      <c r="R52" s="15">
        <v>7.21</v>
      </c>
      <c r="S52" s="15">
        <f t="shared" si="84"/>
        <v>107.13224368499257</v>
      </c>
      <c r="T52" s="86">
        <f t="shared" si="85"/>
        <v>29342</v>
      </c>
      <c r="U52" s="15">
        <v>10.18</v>
      </c>
      <c r="V52" s="15">
        <f t="shared" si="86"/>
        <v>94.25925925925925</v>
      </c>
      <c r="W52" s="86">
        <f t="shared" si="87"/>
        <v>29891</v>
      </c>
      <c r="X52" s="15">
        <v>13.39</v>
      </c>
      <c r="Y52" s="15">
        <f t="shared" si="88"/>
        <v>93.76750700280112</v>
      </c>
      <c r="Z52" s="86">
        <f t="shared" si="89"/>
        <v>33178</v>
      </c>
      <c r="AA52" s="15">
        <v>8.39</v>
      </c>
      <c r="AB52" s="15">
        <f t="shared" si="90"/>
        <v>99.05548996458087</v>
      </c>
      <c r="AC52" s="86">
        <f t="shared" si="91"/>
        <v>37073</v>
      </c>
      <c r="AD52" s="15">
        <v>5.24</v>
      </c>
      <c r="AE52" s="15">
        <f t="shared" si="92"/>
        <v>107.15746421267896</v>
      </c>
      <c r="AF52" s="87">
        <f t="shared" si="93"/>
        <v>4</v>
      </c>
      <c r="AG52" s="88">
        <f t="shared" si="69"/>
        <v>107.13224368499257</v>
      </c>
      <c r="AH52" s="88">
        <f t="shared" si="70"/>
        <v>81.6793893129771</v>
      </c>
      <c r="AI52" s="89">
        <f t="shared" si="71"/>
        <v>94.4765337268324</v>
      </c>
    </row>
    <row r="53" spans="1:35" ht="12.75">
      <c r="A53" s="85">
        <f t="shared" si="72"/>
        <v>5</v>
      </c>
      <c r="B53" s="86">
        <f t="shared" si="73"/>
        <v>17989</v>
      </c>
      <c r="C53" s="15">
        <v>2.38</v>
      </c>
      <c r="D53" s="15">
        <f t="shared" si="74"/>
        <v>97.54098360655738</v>
      </c>
      <c r="E53" s="86">
        <f t="shared" si="75"/>
        <v>19694</v>
      </c>
      <c r="F53" s="15">
        <v>2.59</v>
      </c>
      <c r="G53" s="15">
        <f t="shared" si="76"/>
        <v>88.39590443686006</v>
      </c>
      <c r="H53" s="86">
        <f t="shared" si="77"/>
        <v>21186</v>
      </c>
      <c r="I53" s="15">
        <v>3.09</v>
      </c>
      <c r="J53" s="15">
        <f t="shared" si="78"/>
        <v>78.62595419847328</v>
      </c>
      <c r="K53" s="86">
        <f t="shared" si="79"/>
        <v>22160</v>
      </c>
      <c r="L53" s="15">
        <v>3.8</v>
      </c>
      <c r="M53" s="15">
        <f t="shared" si="80"/>
        <v>88.78504672897195</v>
      </c>
      <c r="N53" s="86">
        <f t="shared" si="81"/>
        <v>25689</v>
      </c>
      <c r="O53" s="15">
        <v>7.91</v>
      </c>
      <c r="P53" s="15">
        <f t="shared" si="82"/>
        <v>103.3986928104575</v>
      </c>
      <c r="Q53" s="86">
        <f t="shared" si="83"/>
        <v>27120</v>
      </c>
      <c r="R53" s="15">
        <v>7.51</v>
      </c>
      <c r="S53" s="15">
        <f t="shared" si="84"/>
        <v>111.58989598811291</v>
      </c>
      <c r="T53" s="86">
        <f t="shared" si="85"/>
        <v>29373</v>
      </c>
      <c r="U53" s="15">
        <v>9.78</v>
      </c>
      <c r="V53" s="15">
        <f t="shared" si="86"/>
        <v>90.55555555555554</v>
      </c>
      <c r="W53" s="86">
        <f t="shared" si="87"/>
        <v>29921</v>
      </c>
      <c r="X53" s="15">
        <v>13.72</v>
      </c>
      <c r="Y53" s="15">
        <f t="shared" si="88"/>
        <v>96.07843137254903</v>
      </c>
      <c r="Z53" s="86">
        <f t="shared" si="89"/>
        <v>33208</v>
      </c>
      <c r="AA53" s="15">
        <v>8.08</v>
      </c>
      <c r="AB53" s="15">
        <f t="shared" si="90"/>
        <v>95.39551357733174</v>
      </c>
      <c r="AC53" s="86">
        <f t="shared" si="91"/>
        <v>37104</v>
      </c>
      <c r="AD53" s="15">
        <v>4.97</v>
      </c>
      <c r="AE53" s="15">
        <f t="shared" si="92"/>
        <v>101.6359918200409</v>
      </c>
      <c r="AF53" s="87">
        <f t="shared" si="93"/>
        <v>5</v>
      </c>
      <c r="AG53" s="88">
        <f t="shared" si="69"/>
        <v>111.58989598811291</v>
      </c>
      <c r="AH53" s="88">
        <f t="shared" si="70"/>
        <v>78.62595419847328</v>
      </c>
      <c r="AI53" s="89">
        <f t="shared" si="71"/>
        <v>94.4851086972077</v>
      </c>
    </row>
    <row r="54" spans="1:35" ht="12.75">
      <c r="A54" s="85">
        <f t="shared" si="72"/>
        <v>6</v>
      </c>
      <c r="B54" s="86">
        <f t="shared" si="73"/>
        <v>18019</v>
      </c>
      <c r="C54" s="15">
        <v>2.38</v>
      </c>
      <c r="D54" s="15">
        <f t="shared" si="74"/>
        <v>97.54098360655738</v>
      </c>
      <c r="E54" s="86">
        <f t="shared" si="75"/>
        <v>19725</v>
      </c>
      <c r="F54" s="15">
        <v>2.48</v>
      </c>
      <c r="G54" s="15">
        <f t="shared" si="76"/>
        <v>84.64163822525596</v>
      </c>
      <c r="H54" s="86">
        <f t="shared" si="77"/>
        <v>21217</v>
      </c>
      <c r="I54" s="15">
        <v>3.05</v>
      </c>
      <c r="J54" s="15">
        <f t="shared" si="78"/>
        <v>77.60814249363867</v>
      </c>
      <c r="K54" s="86">
        <f t="shared" si="79"/>
        <v>22190</v>
      </c>
      <c r="L54" s="15">
        <v>3.89</v>
      </c>
      <c r="M54" s="15">
        <f t="shared" si="80"/>
        <v>90.88785046728972</v>
      </c>
      <c r="N54" s="86">
        <f t="shared" si="81"/>
        <v>25720</v>
      </c>
      <c r="O54" s="15">
        <v>7.84</v>
      </c>
      <c r="P54" s="15">
        <f t="shared" si="82"/>
        <v>102.48366013071895</v>
      </c>
      <c r="Q54" s="86">
        <f t="shared" si="83"/>
        <v>27150</v>
      </c>
      <c r="R54" s="15">
        <v>7.58</v>
      </c>
      <c r="S54" s="15">
        <f t="shared" si="84"/>
        <v>112.63001485884101</v>
      </c>
      <c r="T54" s="86">
        <f t="shared" si="85"/>
        <v>29403</v>
      </c>
      <c r="U54" s="15">
        <v>10.25</v>
      </c>
      <c r="V54" s="15">
        <f t="shared" si="86"/>
        <v>94.90740740740739</v>
      </c>
      <c r="W54" s="86">
        <f t="shared" si="87"/>
        <v>29952</v>
      </c>
      <c r="X54" s="15">
        <v>14.59</v>
      </c>
      <c r="Y54" s="15">
        <f t="shared" si="88"/>
        <v>102.17086834733895</v>
      </c>
      <c r="Z54" s="86">
        <f t="shared" si="89"/>
        <v>33239</v>
      </c>
      <c r="AA54" s="15">
        <v>8.09</v>
      </c>
      <c r="AB54" s="15">
        <f t="shared" si="90"/>
        <v>95.51357733175914</v>
      </c>
      <c r="AC54" s="86">
        <f t="shared" si="91"/>
        <v>37135</v>
      </c>
      <c r="AD54" s="15">
        <v>4.73</v>
      </c>
      <c r="AE54" s="15">
        <f t="shared" si="92"/>
        <v>96.72801635991821</v>
      </c>
      <c r="AF54" s="87">
        <f t="shared" si="93"/>
        <v>6</v>
      </c>
      <c r="AG54" s="88">
        <f t="shared" si="69"/>
        <v>112.63001485884101</v>
      </c>
      <c r="AH54" s="88">
        <f t="shared" si="70"/>
        <v>77.60814249363867</v>
      </c>
      <c r="AI54" s="89">
        <f t="shared" si="71"/>
        <v>95.3760158743119</v>
      </c>
    </row>
    <row r="55" spans="1:35" ht="12.75">
      <c r="A55" s="85">
        <f t="shared" si="72"/>
        <v>7</v>
      </c>
      <c r="B55" s="86">
        <f t="shared" si="73"/>
        <v>18050</v>
      </c>
      <c r="C55" s="15">
        <v>2.38</v>
      </c>
      <c r="D55" s="15">
        <f t="shared" si="74"/>
        <v>97.54098360655738</v>
      </c>
      <c r="E55" s="86">
        <f t="shared" si="75"/>
        <v>19756</v>
      </c>
      <c r="F55" s="15">
        <v>2.47</v>
      </c>
      <c r="G55" s="15">
        <f t="shared" si="76"/>
        <v>84.30034129692832</v>
      </c>
      <c r="H55" s="86">
        <f t="shared" si="77"/>
        <v>21245</v>
      </c>
      <c r="I55" s="15">
        <v>2.98</v>
      </c>
      <c r="J55" s="15">
        <f t="shared" si="78"/>
        <v>75.82697201017811</v>
      </c>
      <c r="K55" s="86">
        <f t="shared" si="79"/>
        <v>22221</v>
      </c>
      <c r="L55" s="15">
        <v>3.93</v>
      </c>
      <c r="M55" s="15">
        <f t="shared" si="80"/>
        <v>91.82242990654206</v>
      </c>
      <c r="N55" s="86">
        <f t="shared" si="81"/>
        <v>25750</v>
      </c>
      <c r="O55" s="15">
        <v>7.46</v>
      </c>
      <c r="P55" s="15">
        <f t="shared" si="82"/>
        <v>97.51633986928104</v>
      </c>
      <c r="Q55" s="86">
        <f t="shared" si="83"/>
        <v>27181</v>
      </c>
      <c r="R55" s="15">
        <v>7.54</v>
      </c>
      <c r="S55" s="15">
        <f t="shared" si="84"/>
        <v>112.03566121842496</v>
      </c>
      <c r="T55" s="86">
        <f t="shared" si="85"/>
        <v>29434</v>
      </c>
      <c r="U55" s="15">
        <v>11.1</v>
      </c>
      <c r="V55" s="15">
        <f t="shared" si="86"/>
        <v>102.77777777777777</v>
      </c>
      <c r="W55" s="86">
        <f t="shared" si="87"/>
        <v>29983</v>
      </c>
      <c r="X55" s="15">
        <v>14.43</v>
      </c>
      <c r="Y55" s="15">
        <f t="shared" si="88"/>
        <v>101.05042016806722</v>
      </c>
      <c r="Z55" s="86">
        <f t="shared" si="89"/>
        <v>33270</v>
      </c>
      <c r="AA55" s="15">
        <v>7.85</v>
      </c>
      <c r="AB55" s="15">
        <f t="shared" si="90"/>
        <v>92.68004722550177</v>
      </c>
      <c r="AC55" s="86">
        <f t="shared" si="91"/>
        <v>37165</v>
      </c>
      <c r="AD55" s="15">
        <v>4.57</v>
      </c>
      <c r="AE55" s="15">
        <f t="shared" si="92"/>
        <v>93.45603271983641</v>
      </c>
      <c r="AF55" s="87">
        <f t="shared" si="93"/>
        <v>7</v>
      </c>
      <c r="AG55" s="88">
        <f t="shared" si="69"/>
        <v>112.03566121842496</v>
      </c>
      <c r="AH55" s="88">
        <f t="shared" si="70"/>
        <v>75.82697201017811</v>
      </c>
      <c r="AI55" s="89">
        <f t="shared" si="71"/>
        <v>95.06121923102873</v>
      </c>
    </row>
    <row r="56" spans="1:35" ht="12.75">
      <c r="A56" s="85">
        <f t="shared" si="72"/>
        <v>8</v>
      </c>
      <c r="B56" s="86">
        <f t="shared" si="73"/>
        <v>18080</v>
      </c>
      <c r="C56" s="15">
        <v>2.27</v>
      </c>
      <c r="D56" s="15">
        <f t="shared" si="74"/>
        <v>93.0327868852459</v>
      </c>
      <c r="E56" s="86">
        <f t="shared" si="75"/>
        <v>19784</v>
      </c>
      <c r="F56" s="15">
        <v>2.37</v>
      </c>
      <c r="G56" s="15">
        <f t="shared" si="76"/>
        <v>80.88737201365188</v>
      </c>
      <c r="H56" s="86">
        <f t="shared" si="77"/>
        <v>21276</v>
      </c>
      <c r="I56" s="15">
        <v>2.88</v>
      </c>
      <c r="J56" s="15">
        <f t="shared" si="78"/>
        <v>73.2824427480916</v>
      </c>
      <c r="K56" s="86">
        <f t="shared" si="79"/>
        <v>22251</v>
      </c>
      <c r="L56" s="15">
        <v>3.84</v>
      </c>
      <c r="M56" s="15">
        <f t="shared" si="80"/>
        <v>89.71962616822428</v>
      </c>
      <c r="N56" s="86">
        <f t="shared" si="81"/>
        <v>25781</v>
      </c>
      <c r="O56" s="15">
        <v>7.53</v>
      </c>
      <c r="P56" s="15">
        <f t="shared" si="82"/>
        <v>98.4313725490196</v>
      </c>
      <c r="Q56" s="86">
        <f t="shared" si="83"/>
        <v>27211</v>
      </c>
      <c r="R56" s="15">
        <v>7.8</v>
      </c>
      <c r="S56" s="15">
        <f t="shared" si="84"/>
        <v>115.89895988112926</v>
      </c>
      <c r="T56" s="86">
        <f t="shared" si="85"/>
        <v>29465</v>
      </c>
      <c r="U56" s="15">
        <v>11.51</v>
      </c>
      <c r="V56" s="15">
        <f t="shared" si="86"/>
        <v>106.57407407407406</v>
      </c>
      <c r="W56" s="86">
        <f t="shared" si="87"/>
        <v>30011</v>
      </c>
      <c r="X56" s="15">
        <v>13.86</v>
      </c>
      <c r="Y56" s="15">
        <f t="shared" si="88"/>
        <v>97.05882352941177</v>
      </c>
      <c r="Z56" s="86">
        <f t="shared" si="89"/>
        <v>33298</v>
      </c>
      <c r="AA56" s="15">
        <v>8.11</v>
      </c>
      <c r="AB56" s="15">
        <f t="shared" si="90"/>
        <v>95.74970484061392</v>
      </c>
      <c r="AC56" s="86">
        <f t="shared" si="91"/>
        <v>37196</v>
      </c>
      <c r="AD56" s="15">
        <v>4.65</v>
      </c>
      <c r="AE56" s="15">
        <f t="shared" si="92"/>
        <v>95.09202453987731</v>
      </c>
      <c r="AF56" s="87">
        <f t="shared" si="93"/>
        <v>8</v>
      </c>
      <c r="AG56" s="88">
        <f t="shared" si="69"/>
        <v>115.89895988112926</v>
      </c>
      <c r="AH56" s="88">
        <f t="shared" si="70"/>
        <v>73.2824427480916</v>
      </c>
      <c r="AI56" s="89">
        <f t="shared" si="71"/>
        <v>94.51501807660692</v>
      </c>
    </row>
    <row r="57" spans="1:35" ht="12.75">
      <c r="A57" s="85">
        <f t="shared" si="72"/>
        <v>9</v>
      </c>
      <c r="B57" s="86">
        <f t="shared" si="73"/>
        <v>18111</v>
      </c>
      <c r="C57" s="15">
        <v>2.24</v>
      </c>
      <c r="D57" s="15">
        <f t="shared" si="74"/>
        <v>91.8032786885246</v>
      </c>
      <c r="E57" s="86">
        <f t="shared" si="75"/>
        <v>19815</v>
      </c>
      <c r="F57" s="15">
        <v>2.29</v>
      </c>
      <c r="G57" s="15">
        <f t="shared" si="76"/>
        <v>78.15699658703072</v>
      </c>
      <c r="H57" s="86">
        <f t="shared" si="77"/>
        <v>21306</v>
      </c>
      <c r="I57" s="15">
        <v>2.92</v>
      </c>
      <c r="J57" s="15">
        <f t="shared" si="78"/>
        <v>74.30025445292621</v>
      </c>
      <c r="K57" s="86">
        <f t="shared" si="79"/>
        <v>22282</v>
      </c>
      <c r="L57" s="15">
        <v>3.84</v>
      </c>
      <c r="M57" s="15">
        <f t="shared" si="80"/>
        <v>89.71962616822428</v>
      </c>
      <c r="N57" s="86">
        <f t="shared" si="81"/>
        <v>25812</v>
      </c>
      <c r="O57" s="15">
        <v>7.39</v>
      </c>
      <c r="P57" s="15">
        <f t="shared" si="82"/>
        <v>96.60130718954247</v>
      </c>
      <c r="Q57" s="86">
        <f t="shared" si="83"/>
        <v>27242</v>
      </c>
      <c r="R57" s="15">
        <v>8.04</v>
      </c>
      <c r="S57" s="15">
        <f t="shared" si="84"/>
        <v>119.46508172362553</v>
      </c>
      <c r="T57" s="86">
        <f t="shared" si="85"/>
        <v>29495</v>
      </c>
      <c r="U57" s="15">
        <v>11.75</v>
      </c>
      <c r="V57" s="15">
        <f t="shared" si="86"/>
        <v>108.79629629629628</v>
      </c>
      <c r="W57" s="86">
        <f t="shared" si="87"/>
        <v>30042</v>
      </c>
      <c r="X57" s="15">
        <v>13.87</v>
      </c>
      <c r="Y57" s="15">
        <f t="shared" si="88"/>
        <v>97.12885154061624</v>
      </c>
      <c r="Z57" s="86">
        <f t="shared" si="89"/>
        <v>33329</v>
      </c>
      <c r="AA57" s="15">
        <v>8.04</v>
      </c>
      <c r="AB57" s="15">
        <f t="shared" si="90"/>
        <v>94.92325855962218</v>
      </c>
      <c r="AC57" s="86">
        <f t="shared" si="91"/>
        <v>37226</v>
      </c>
      <c r="AD57" s="15">
        <v>5.09</v>
      </c>
      <c r="AE57" s="15">
        <f t="shared" si="92"/>
        <v>104.08997955010226</v>
      </c>
      <c r="AF57" s="87">
        <f t="shared" si="93"/>
        <v>9</v>
      </c>
      <c r="AG57" s="88">
        <f t="shared" si="69"/>
        <v>119.46508172362553</v>
      </c>
      <c r="AH57" s="88">
        <f t="shared" si="70"/>
        <v>74.30025445292621</v>
      </c>
      <c r="AI57" s="89">
        <f t="shared" si="71"/>
        <v>94.54388346737872</v>
      </c>
    </row>
    <row r="58" spans="1:35" ht="12.75">
      <c r="A58" s="85">
        <f t="shared" si="72"/>
        <v>10</v>
      </c>
      <c r="B58" s="86">
        <f t="shared" si="73"/>
        <v>18142</v>
      </c>
      <c r="C58" s="15">
        <v>2.22</v>
      </c>
      <c r="D58" s="15">
        <f t="shared" si="74"/>
        <v>90.98360655737706</v>
      </c>
      <c r="E58" s="86">
        <f t="shared" si="75"/>
        <v>19845</v>
      </c>
      <c r="F58" s="15">
        <v>2.37</v>
      </c>
      <c r="G58" s="15">
        <f t="shared" si="76"/>
        <v>80.88737201365188</v>
      </c>
      <c r="H58" s="86">
        <f t="shared" si="77"/>
        <v>21337</v>
      </c>
      <c r="I58" s="15">
        <v>2.97</v>
      </c>
      <c r="J58" s="15">
        <f t="shared" si="78"/>
        <v>75.57251908396947</v>
      </c>
      <c r="K58" s="86">
        <f t="shared" si="79"/>
        <v>22313</v>
      </c>
      <c r="L58" s="15">
        <v>3.78</v>
      </c>
      <c r="M58" s="15">
        <f t="shared" si="80"/>
        <v>88.31775700934578</v>
      </c>
      <c r="N58" s="86">
        <f t="shared" si="81"/>
        <v>25842</v>
      </c>
      <c r="O58" s="15">
        <v>7.33</v>
      </c>
      <c r="P58" s="15">
        <f t="shared" si="82"/>
        <v>95.81699346405227</v>
      </c>
      <c r="Q58" s="86">
        <f t="shared" si="83"/>
        <v>27273</v>
      </c>
      <c r="R58" s="15">
        <v>8.04</v>
      </c>
      <c r="S58" s="15">
        <f t="shared" si="84"/>
        <v>119.46508172362553</v>
      </c>
      <c r="T58" s="86">
        <f t="shared" si="85"/>
        <v>29526</v>
      </c>
      <c r="U58" s="15">
        <v>12.68</v>
      </c>
      <c r="V58" s="15">
        <f t="shared" si="86"/>
        <v>117.4074074074074</v>
      </c>
      <c r="W58" s="86">
        <f t="shared" si="87"/>
        <v>30072</v>
      </c>
      <c r="X58" s="15">
        <v>13.62</v>
      </c>
      <c r="Y58" s="15">
        <f t="shared" si="88"/>
        <v>95.3781512605042</v>
      </c>
      <c r="Z58" s="86">
        <f t="shared" si="89"/>
        <v>33359</v>
      </c>
      <c r="AA58" s="15">
        <v>8.07</v>
      </c>
      <c r="AB58" s="15">
        <f t="shared" si="90"/>
        <v>95.27744982290437</v>
      </c>
      <c r="AC58" s="86">
        <f t="shared" si="91"/>
        <v>37257</v>
      </c>
      <c r="AD58" s="15">
        <v>5.04</v>
      </c>
      <c r="AE58" s="15">
        <f t="shared" si="92"/>
        <v>103.06748466257669</v>
      </c>
      <c r="AF58" s="87">
        <f t="shared" si="93"/>
        <v>10</v>
      </c>
      <c r="AG58" s="88">
        <f t="shared" si="69"/>
        <v>119.46508172362553</v>
      </c>
      <c r="AH58" s="88">
        <f t="shared" si="70"/>
        <v>75.57251908396947</v>
      </c>
      <c r="AI58" s="89">
        <f t="shared" si="71"/>
        <v>95.45625981587088</v>
      </c>
    </row>
    <row r="59" spans="1:35" ht="12.75">
      <c r="A59" s="85">
        <f t="shared" si="72"/>
        <v>11</v>
      </c>
      <c r="B59" s="86">
        <f t="shared" si="73"/>
        <v>18172</v>
      </c>
      <c r="C59" s="15">
        <v>2.22</v>
      </c>
      <c r="D59" s="15">
        <f t="shared" si="74"/>
        <v>90.98360655737706</v>
      </c>
      <c r="E59" s="86">
        <f t="shared" si="75"/>
        <v>19876</v>
      </c>
      <c r="F59" s="15">
        <v>2.38</v>
      </c>
      <c r="G59" s="15">
        <f t="shared" si="76"/>
        <v>81.2286689419795</v>
      </c>
      <c r="H59" s="86">
        <f t="shared" si="77"/>
        <v>21367</v>
      </c>
      <c r="I59" s="15">
        <v>3.2</v>
      </c>
      <c r="J59" s="15">
        <f t="shared" si="78"/>
        <v>81.42493638676845</v>
      </c>
      <c r="K59" s="86">
        <f t="shared" si="79"/>
        <v>22341</v>
      </c>
      <c r="L59" s="15">
        <v>3.74</v>
      </c>
      <c r="M59" s="15">
        <f t="shared" si="80"/>
        <v>87.38317757009347</v>
      </c>
      <c r="N59" s="86">
        <f t="shared" si="81"/>
        <v>25873</v>
      </c>
      <c r="O59" s="15">
        <v>6.84</v>
      </c>
      <c r="P59" s="15">
        <f t="shared" si="82"/>
        <v>89.41176470588235</v>
      </c>
      <c r="Q59" s="86">
        <f t="shared" si="83"/>
        <v>27303</v>
      </c>
      <c r="R59" s="15">
        <v>7.9</v>
      </c>
      <c r="S59" s="15">
        <f t="shared" si="84"/>
        <v>117.3848439821694</v>
      </c>
      <c r="T59" s="86">
        <f t="shared" si="85"/>
        <v>29556</v>
      </c>
      <c r="U59" s="15">
        <v>12.84</v>
      </c>
      <c r="V59" s="15">
        <f t="shared" si="86"/>
        <v>118.88888888888889</v>
      </c>
      <c r="W59" s="86">
        <f t="shared" si="87"/>
        <v>30103</v>
      </c>
      <c r="X59" s="15">
        <v>14.3</v>
      </c>
      <c r="Y59" s="15">
        <f t="shared" si="88"/>
        <v>100.14005602240897</v>
      </c>
      <c r="Z59" s="86">
        <f t="shared" si="89"/>
        <v>33390</v>
      </c>
      <c r="AA59" s="15">
        <v>8.28</v>
      </c>
      <c r="AB59" s="15">
        <f t="shared" si="90"/>
        <v>97.75678866587955</v>
      </c>
      <c r="AC59" s="86">
        <f t="shared" si="91"/>
        <v>37288</v>
      </c>
      <c r="AD59" s="15">
        <v>4.91</v>
      </c>
      <c r="AE59" s="15">
        <f t="shared" si="92"/>
        <v>100.40899795501024</v>
      </c>
      <c r="AF59" s="87">
        <f t="shared" si="93"/>
        <v>11</v>
      </c>
      <c r="AG59" s="88">
        <f t="shared" si="69"/>
        <v>118.88888888888889</v>
      </c>
      <c r="AH59" s="88">
        <f t="shared" si="70"/>
        <v>81.2286689419795</v>
      </c>
      <c r="AI59" s="89">
        <f t="shared" si="71"/>
        <v>96.06697019127196</v>
      </c>
    </row>
    <row r="60" spans="1:35" ht="13.5" thickBot="1">
      <c r="A60" s="85">
        <f t="shared" si="72"/>
        <v>12</v>
      </c>
      <c r="B60" s="86">
        <f t="shared" si="73"/>
        <v>18203</v>
      </c>
      <c r="C60" s="15">
        <v>2.2</v>
      </c>
      <c r="D60" s="15">
        <f t="shared" si="74"/>
        <v>90.16393442622952</v>
      </c>
      <c r="E60" s="86">
        <f t="shared" si="75"/>
        <v>19906</v>
      </c>
      <c r="F60" s="15">
        <v>2.3</v>
      </c>
      <c r="G60" s="15">
        <f t="shared" si="76"/>
        <v>78.49829351535836</v>
      </c>
      <c r="H60" s="86">
        <f t="shared" si="77"/>
        <v>21398</v>
      </c>
      <c r="I60" s="15">
        <v>3.54</v>
      </c>
      <c r="J60" s="15">
        <f t="shared" si="78"/>
        <v>90.07633587786259</v>
      </c>
      <c r="K60" s="86">
        <f t="shared" si="79"/>
        <v>22372</v>
      </c>
      <c r="L60" s="15">
        <v>3.78</v>
      </c>
      <c r="M60" s="15">
        <f t="shared" si="80"/>
        <v>88.31775700934578</v>
      </c>
      <c r="N60" s="86">
        <f t="shared" si="81"/>
        <v>25903</v>
      </c>
      <c r="O60" s="15">
        <v>6.39</v>
      </c>
      <c r="P60" s="15">
        <f t="shared" si="82"/>
        <v>83.52941176470587</v>
      </c>
      <c r="Q60" s="86">
        <f t="shared" si="83"/>
        <v>27334</v>
      </c>
      <c r="R60" s="15">
        <v>7.68</v>
      </c>
      <c r="S60" s="15">
        <f t="shared" si="84"/>
        <v>114.11589895988112</v>
      </c>
      <c r="T60" s="86">
        <f t="shared" si="85"/>
        <v>29587</v>
      </c>
      <c r="U60" s="15">
        <v>12.57</v>
      </c>
      <c r="V60" s="15">
        <f t="shared" si="86"/>
        <v>116.38888888888887</v>
      </c>
      <c r="W60" s="86">
        <f t="shared" si="87"/>
        <v>30133</v>
      </c>
      <c r="X60" s="15">
        <v>13.95</v>
      </c>
      <c r="Y60" s="15">
        <f t="shared" si="88"/>
        <v>97.68907563025209</v>
      </c>
      <c r="Z60" s="86">
        <f t="shared" si="89"/>
        <v>33420</v>
      </c>
      <c r="AA60" s="15">
        <v>8.27</v>
      </c>
      <c r="AB60" s="15">
        <f t="shared" si="90"/>
        <v>97.63872491145217</v>
      </c>
      <c r="AC60" s="86">
        <f t="shared" si="91"/>
        <v>37316</v>
      </c>
      <c r="AD60" s="15">
        <v>5.28</v>
      </c>
      <c r="AE60" s="15">
        <f t="shared" si="92"/>
        <v>107.9754601226994</v>
      </c>
      <c r="AF60" s="91">
        <f t="shared" si="93"/>
        <v>12</v>
      </c>
      <c r="AG60" s="92">
        <f t="shared" si="69"/>
        <v>116.38888888888887</v>
      </c>
      <c r="AH60" s="92">
        <f t="shared" si="70"/>
        <v>78.49829351535836</v>
      </c>
      <c r="AI60" s="93">
        <f t="shared" si="71"/>
        <v>95.15759122044182</v>
      </c>
    </row>
    <row r="61" ht="13.5" thickTop="1"/>
  </sheetData>
  <mergeCells count="20">
    <mergeCell ref="W35:X35"/>
    <mergeCell ref="Z35:AA35"/>
    <mergeCell ref="AC35:AD35"/>
    <mergeCell ref="B35:C35"/>
    <mergeCell ref="E35:F35"/>
    <mergeCell ref="H35:I35"/>
    <mergeCell ref="K35:L35"/>
    <mergeCell ref="N35:O35"/>
    <mergeCell ref="Q35:R35"/>
    <mergeCell ref="T35:U35"/>
    <mergeCell ref="W4:X4"/>
    <mergeCell ref="Z4:AA4"/>
    <mergeCell ref="AC4:AD4"/>
    <mergeCell ref="B4:C4"/>
    <mergeCell ref="H4:I4"/>
    <mergeCell ref="N4:O4"/>
    <mergeCell ref="T4:U4"/>
    <mergeCell ref="K4:L4"/>
    <mergeCell ref="Q4:R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"/>
    </sheetView>
  </sheetViews>
  <sheetFormatPr defaultColWidth="9.140625" defaultRowHeight="12.75"/>
  <sheetData>
    <row r="1" spans="1:2" ht="18.75">
      <c r="A1" s="76" t="s">
        <v>1087</v>
      </c>
      <c r="B1" s="77"/>
    </row>
    <row r="2" ht="15">
      <c r="A2" s="96" t="s">
        <v>1094</v>
      </c>
    </row>
    <row r="3" ht="12.75">
      <c r="A3" t="s">
        <v>1095</v>
      </c>
    </row>
    <row r="5" spans="1:2" ht="12.75">
      <c r="A5" t="s">
        <v>1054</v>
      </c>
      <c r="B5" t="s">
        <v>1055</v>
      </c>
    </row>
    <row r="6" spans="1:2" ht="12.75">
      <c r="A6" t="s">
        <v>1056</v>
      </c>
      <c r="B6" t="s">
        <v>1057</v>
      </c>
    </row>
    <row r="7" spans="1:2" ht="12.75">
      <c r="A7" t="s">
        <v>1058</v>
      </c>
      <c r="B7" t="s">
        <v>1059</v>
      </c>
    </row>
    <row r="8" spans="1:2" ht="12.75">
      <c r="A8" t="s">
        <v>1060</v>
      </c>
      <c r="B8" t="s">
        <v>1061</v>
      </c>
    </row>
    <row r="9" spans="1:2" ht="12.75">
      <c r="A9" t="s">
        <v>1062</v>
      </c>
      <c r="B9" t="s">
        <v>1063</v>
      </c>
    </row>
    <row r="11" spans="1:13" s="98" customFormat="1" ht="12.75">
      <c r="A11" s="97"/>
      <c r="B11" s="102" t="s">
        <v>1064</v>
      </c>
      <c r="C11" s="34" t="s">
        <v>1065</v>
      </c>
      <c r="D11" s="102" t="s">
        <v>1054</v>
      </c>
      <c r="E11" s="34" t="s">
        <v>1065</v>
      </c>
      <c r="F11" s="102" t="s">
        <v>1056</v>
      </c>
      <c r="G11" s="34" t="s">
        <v>1065</v>
      </c>
      <c r="H11" s="102" t="s">
        <v>1058</v>
      </c>
      <c r="I11" s="34" t="s">
        <v>1065</v>
      </c>
      <c r="J11" s="102" t="s">
        <v>1060</v>
      </c>
      <c r="K11" s="34" t="s">
        <v>1065</v>
      </c>
      <c r="L11" s="102" t="s">
        <v>1062</v>
      </c>
      <c r="M11" s="34" t="s">
        <v>1065</v>
      </c>
    </row>
    <row r="12" spans="1:13" ht="12.75">
      <c r="A12" s="99">
        <v>35796</v>
      </c>
      <c r="B12" s="104">
        <v>1688.79</v>
      </c>
      <c r="C12" s="17">
        <f>B12/1688.79</f>
        <v>1</v>
      </c>
      <c r="D12" s="103">
        <v>404470</v>
      </c>
      <c r="E12" s="17">
        <f>D12/404470</f>
        <v>1</v>
      </c>
      <c r="F12" s="103">
        <v>148739</v>
      </c>
      <c r="G12" s="17">
        <f>F12/148739</f>
        <v>1</v>
      </c>
      <c r="H12" s="103">
        <v>161240</v>
      </c>
      <c r="I12" s="17">
        <f>H12/161240</f>
        <v>1</v>
      </c>
      <c r="J12" s="103">
        <v>36323</v>
      </c>
      <c r="K12" s="17">
        <f>J12/36323</f>
        <v>1</v>
      </c>
      <c r="L12" s="103">
        <v>96185</v>
      </c>
      <c r="M12" s="17">
        <f>L12/96185</f>
        <v>1</v>
      </c>
    </row>
    <row r="13" spans="1:13" ht="12.75">
      <c r="A13" s="99">
        <v>35886</v>
      </c>
      <c r="B13" s="104">
        <v>1828.1433333333334</v>
      </c>
      <c r="C13" s="17">
        <f aca="true" t="shared" si="0" ref="C13:C32">B13/1688.79</f>
        <v>1.082516673673656</v>
      </c>
      <c r="D13" s="103">
        <v>422462</v>
      </c>
      <c r="E13" s="17">
        <f>D13/404470</f>
        <v>1.0444829035527974</v>
      </c>
      <c r="F13" s="103">
        <v>145586</v>
      </c>
      <c r="G13" s="17">
        <f>F13/148739</f>
        <v>0.9788017937460921</v>
      </c>
      <c r="H13" s="103">
        <v>166418</v>
      </c>
      <c r="I13" s="17">
        <f aca="true" t="shared" si="1" ref="I13:I32">H13/161240</f>
        <v>1.0321136194492682</v>
      </c>
      <c r="J13" s="103">
        <v>36073</v>
      </c>
      <c r="K13" s="17">
        <f aca="true" t="shared" si="2" ref="K13:K32">J13/36323</f>
        <v>0.9931173085923519</v>
      </c>
      <c r="L13" s="103">
        <v>100788</v>
      </c>
      <c r="M13" s="17">
        <f aca="true" t="shared" si="3" ref="M13:M32">L13/96185</f>
        <v>1.0478556947548994</v>
      </c>
    </row>
    <row r="14" spans="1:13" ht="12.75">
      <c r="A14" s="99">
        <v>35977</v>
      </c>
      <c r="B14" s="104">
        <v>1796.5866666666668</v>
      </c>
      <c r="C14" s="17">
        <f t="shared" si="0"/>
        <v>1.0638307111403233</v>
      </c>
      <c r="D14" s="103">
        <v>433732</v>
      </c>
      <c r="E14" s="17">
        <f aca="true" t="shared" si="4" ref="E14:E32">D14/404470</f>
        <v>1.0723465275545776</v>
      </c>
      <c r="F14" s="103">
        <v>143344</v>
      </c>
      <c r="G14" s="17">
        <f aca="true" t="shared" si="5" ref="G14:G32">F14/148739</f>
        <v>0.9637284101681469</v>
      </c>
      <c r="H14" s="103">
        <v>164160</v>
      </c>
      <c r="I14" s="17">
        <f t="shared" si="1"/>
        <v>1.0181096502108657</v>
      </c>
      <c r="J14" s="103">
        <v>35750</v>
      </c>
      <c r="K14" s="17">
        <f t="shared" si="2"/>
        <v>0.9842248712936706</v>
      </c>
      <c r="L14" s="103">
        <v>99446</v>
      </c>
      <c r="M14" s="17">
        <f t="shared" si="3"/>
        <v>1.033903415293445</v>
      </c>
    </row>
    <row r="15" spans="1:13" ht="12.75">
      <c r="A15" s="99">
        <v>36069</v>
      </c>
      <c r="B15" s="104">
        <v>1858.48</v>
      </c>
      <c r="C15" s="17">
        <f t="shared" si="0"/>
        <v>1.100480225486887</v>
      </c>
      <c r="D15" s="103">
        <v>456397</v>
      </c>
      <c r="E15" s="17">
        <f t="shared" si="4"/>
        <v>1.1283828219645462</v>
      </c>
      <c r="F15" s="103">
        <v>144785</v>
      </c>
      <c r="G15" s="17">
        <f t="shared" si="5"/>
        <v>0.9734165215578967</v>
      </c>
      <c r="H15" s="103">
        <v>181025</v>
      </c>
      <c r="I15" s="17">
        <f t="shared" si="1"/>
        <v>1.1227052840486231</v>
      </c>
      <c r="J15" s="103">
        <v>34426</v>
      </c>
      <c r="K15" s="17">
        <f t="shared" si="2"/>
        <v>0.9477741375987666</v>
      </c>
      <c r="L15" s="103">
        <v>106387</v>
      </c>
      <c r="M15" s="17">
        <f t="shared" si="3"/>
        <v>1.10606643447523</v>
      </c>
    </row>
    <row r="16" spans="1:13" ht="12.75">
      <c r="A16" s="99">
        <v>36161</v>
      </c>
      <c r="B16" s="104">
        <v>2368.6433333333334</v>
      </c>
      <c r="C16" s="17">
        <f t="shared" si="0"/>
        <v>1.4025683082759453</v>
      </c>
      <c r="D16" s="103">
        <v>477284</v>
      </c>
      <c r="E16" s="17">
        <f t="shared" si="4"/>
        <v>1.180023240289762</v>
      </c>
      <c r="F16" s="103">
        <v>142452</v>
      </c>
      <c r="G16" s="17">
        <f t="shared" si="5"/>
        <v>0.9577313280309805</v>
      </c>
      <c r="H16" s="103">
        <v>188111</v>
      </c>
      <c r="I16" s="17">
        <f t="shared" si="1"/>
        <v>1.1666521954849913</v>
      </c>
      <c r="J16" s="103">
        <v>32043</v>
      </c>
      <c r="K16" s="17">
        <f t="shared" si="2"/>
        <v>0.8821683231010654</v>
      </c>
      <c r="L16" s="103">
        <v>109213</v>
      </c>
      <c r="M16" s="17">
        <f t="shared" si="3"/>
        <v>1.1354473150699174</v>
      </c>
    </row>
    <row r="17" spans="1:13" ht="12.75">
      <c r="A17" s="99">
        <v>36251</v>
      </c>
      <c r="B17" s="104">
        <v>2523.8166666666666</v>
      </c>
      <c r="C17" s="17">
        <f t="shared" si="0"/>
        <v>1.4944526357135386</v>
      </c>
      <c r="D17" s="103">
        <v>506807</v>
      </c>
      <c r="E17" s="17">
        <f t="shared" si="4"/>
        <v>1.2530150567409202</v>
      </c>
      <c r="F17" s="103">
        <v>146867</v>
      </c>
      <c r="G17" s="17">
        <f t="shared" si="5"/>
        <v>0.9874141953354534</v>
      </c>
      <c r="H17" s="103">
        <v>188632</v>
      </c>
      <c r="I17" s="17">
        <f t="shared" si="1"/>
        <v>1.16988340362193</v>
      </c>
      <c r="J17" s="103">
        <v>28821</v>
      </c>
      <c r="K17" s="17">
        <f t="shared" si="2"/>
        <v>0.7934641962392974</v>
      </c>
      <c r="L17" s="103">
        <v>109111</v>
      </c>
      <c r="M17" s="17">
        <f t="shared" si="3"/>
        <v>1.134386858657795</v>
      </c>
    </row>
    <row r="18" spans="1:13" ht="12.75">
      <c r="A18" s="99">
        <v>36342</v>
      </c>
      <c r="B18" s="104">
        <v>2730.5533333333333</v>
      </c>
      <c r="C18" s="17">
        <f t="shared" si="0"/>
        <v>1.6168696719742144</v>
      </c>
      <c r="D18" s="103">
        <v>522196</v>
      </c>
      <c r="E18" s="17">
        <f t="shared" si="4"/>
        <v>1.2910623779266694</v>
      </c>
      <c r="F18" s="103">
        <v>150082</v>
      </c>
      <c r="G18" s="17">
        <f t="shared" si="5"/>
        <v>1.0090292391370117</v>
      </c>
      <c r="H18" s="103">
        <v>199111</v>
      </c>
      <c r="I18" s="17">
        <f t="shared" si="1"/>
        <v>1.234873480525924</v>
      </c>
      <c r="J18" s="103">
        <v>28055</v>
      </c>
      <c r="K18" s="17">
        <f t="shared" si="2"/>
        <v>0.7723756297662638</v>
      </c>
      <c r="L18" s="103">
        <v>110255</v>
      </c>
      <c r="M18" s="17">
        <f t="shared" si="3"/>
        <v>1.146280605083953</v>
      </c>
    </row>
    <row r="19" spans="1:13" ht="12.75">
      <c r="A19" s="99">
        <v>36434</v>
      </c>
      <c r="B19" s="104">
        <v>3261.903333333333</v>
      </c>
      <c r="C19" s="17">
        <f t="shared" si="0"/>
        <v>1.9315032261757432</v>
      </c>
      <c r="D19" s="103">
        <v>526114</v>
      </c>
      <c r="E19" s="17">
        <f t="shared" si="4"/>
        <v>1.300749128489134</v>
      </c>
      <c r="F19" s="103">
        <v>150524</v>
      </c>
      <c r="G19" s="17">
        <f t="shared" si="5"/>
        <v>1.0120008874605853</v>
      </c>
      <c r="H19" s="103">
        <v>196806</v>
      </c>
      <c r="I19" s="17">
        <f t="shared" si="1"/>
        <v>1.2205780203423469</v>
      </c>
      <c r="J19" s="103">
        <v>26026</v>
      </c>
      <c r="K19" s="17">
        <f t="shared" si="2"/>
        <v>0.7165157063017923</v>
      </c>
      <c r="L19" s="103">
        <v>111769</v>
      </c>
      <c r="M19" s="17">
        <f t="shared" si="3"/>
        <v>1.1620211051619276</v>
      </c>
    </row>
    <row r="20" spans="1:13" ht="12.75">
      <c r="A20" s="99">
        <v>36526</v>
      </c>
      <c r="B20" s="104">
        <v>4409.116666666667</v>
      </c>
      <c r="C20" s="17">
        <f t="shared" si="0"/>
        <v>2.6108140542439657</v>
      </c>
      <c r="D20" s="103">
        <v>561307</v>
      </c>
      <c r="E20" s="17">
        <f t="shared" si="4"/>
        <v>1.3877592899349767</v>
      </c>
      <c r="F20" s="103">
        <v>156030</v>
      </c>
      <c r="G20" s="17">
        <f t="shared" si="5"/>
        <v>1.049018750966458</v>
      </c>
      <c r="H20" s="103">
        <v>193946</v>
      </c>
      <c r="I20" s="17">
        <f t="shared" si="1"/>
        <v>1.2028404862317044</v>
      </c>
      <c r="J20" s="103">
        <v>26831</v>
      </c>
      <c r="K20" s="17">
        <f t="shared" si="2"/>
        <v>0.7386779726344189</v>
      </c>
      <c r="L20" s="103">
        <v>117071</v>
      </c>
      <c r="M20" s="17">
        <f t="shared" si="3"/>
        <v>1.2171440453293132</v>
      </c>
    </row>
    <row r="21" spans="1:13" ht="12.75">
      <c r="A21" s="99">
        <v>36617</v>
      </c>
      <c r="B21" s="104">
        <v>3752.513333333333</v>
      </c>
      <c r="C21" s="17">
        <f t="shared" si="0"/>
        <v>2.222012999445362</v>
      </c>
      <c r="D21" s="103">
        <v>585535</v>
      </c>
      <c r="E21" s="17">
        <f t="shared" si="4"/>
        <v>1.4476599006106756</v>
      </c>
      <c r="F21" s="103">
        <v>159347</v>
      </c>
      <c r="G21" s="17">
        <f t="shared" si="5"/>
        <v>1.071319559765764</v>
      </c>
      <c r="H21" s="103">
        <v>192528</v>
      </c>
      <c r="I21" s="17">
        <f t="shared" si="1"/>
        <v>1.1940461423964277</v>
      </c>
      <c r="J21" s="105">
        <v>28943</v>
      </c>
      <c r="K21" s="17">
        <f t="shared" si="2"/>
        <v>0.7968229496462297</v>
      </c>
      <c r="L21" s="103">
        <v>121057</v>
      </c>
      <c r="M21" s="17">
        <f t="shared" si="3"/>
        <v>1.2585850184540208</v>
      </c>
    </row>
    <row r="22" spans="1:13" ht="12.75">
      <c r="A22" s="99">
        <v>36708</v>
      </c>
      <c r="B22" s="104">
        <v>3934.37</v>
      </c>
      <c r="C22" s="17">
        <f t="shared" si="0"/>
        <v>2.329697594135446</v>
      </c>
      <c r="D22" s="103">
        <v>591898</v>
      </c>
      <c r="E22" s="17">
        <f t="shared" si="4"/>
        <v>1.4633915988824882</v>
      </c>
      <c r="F22" s="103">
        <v>164483</v>
      </c>
      <c r="G22" s="17">
        <f t="shared" si="5"/>
        <v>1.1058498443582383</v>
      </c>
      <c r="H22" s="103">
        <v>186863</v>
      </c>
      <c r="I22" s="17">
        <f t="shared" si="1"/>
        <v>1.1589121806003473</v>
      </c>
      <c r="J22" s="103">
        <v>28245</v>
      </c>
      <c r="K22" s="17">
        <f t="shared" si="2"/>
        <v>0.7776064752360763</v>
      </c>
      <c r="L22" s="103">
        <v>125124</v>
      </c>
      <c r="M22" s="17">
        <f t="shared" si="3"/>
        <v>1.3008681187295317</v>
      </c>
    </row>
    <row r="23" spans="1:13" ht="12.75">
      <c r="A23" s="99">
        <v>36800</v>
      </c>
      <c r="B23" s="104">
        <v>3015.683333333333</v>
      </c>
      <c r="C23" s="17">
        <f t="shared" si="0"/>
        <v>1.7857065315008573</v>
      </c>
      <c r="D23" s="103">
        <v>594323</v>
      </c>
      <c r="E23" s="17">
        <f t="shared" si="4"/>
        <v>1.469387099166811</v>
      </c>
      <c r="F23" s="103">
        <v>163425</v>
      </c>
      <c r="G23" s="17">
        <f t="shared" si="5"/>
        <v>1.0987367133031687</v>
      </c>
      <c r="H23" s="103">
        <v>172996</v>
      </c>
      <c r="I23" s="17">
        <f t="shared" si="1"/>
        <v>1.072909947903746</v>
      </c>
      <c r="J23" s="103">
        <v>27974</v>
      </c>
      <c r="K23" s="17">
        <f t="shared" si="2"/>
        <v>0.7701456377501859</v>
      </c>
      <c r="L23" s="103">
        <v>127845</v>
      </c>
      <c r="M23" s="17">
        <f t="shared" si="3"/>
        <v>1.3291573530176224</v>
      </c>
    </row>
    <row r="24" spans="1:13" ht="12.75">
      <c r="A24" s="99">
        <v>36892</v>
      </c>
      <c r="B24" s="104">
        <v>2364.3633333333332</v>
      </c>
      <c r="C24" s="17">
        <f t="shared" si="0"/>
        <v>1.4000339493562453</v>
      </c>
      <c r="D24" s="103">
        <v>578905</v>
      </c>
      <c r="E24" s="17">
        <f t="shared" si="4"/>
        <v>1.431268079214775</v>
      </c>
      <c r="F24" s="103">
        <v>164820</v>
      </c>
      <c r="G24" s="17">
        <f t="shared" si="5"/>
        <v>1.1081155581253068</v>
      </c>
      <c r="H24" s="103">
        <v>167579</v>
      </c>
      <c r="I24" s="17">
        <f t="shared" si="1"/>
        <v>1.0393140659885884</v>
      </c>
      <c r="J24" s="105">
        <v>29495</v>
      </c>
      <c r="K24" s="17">
        <f t="shared" si="2"/>
        <v>0.8120199322743166</v>
      </c>
      <c r="L24" s="103">
        <v>129255</v>
      </c>
      <c r="M24" s="17">
        <f t="shared" si="3"/>
        <v>1.3438166034204917</v>
      </c>
    </row>
    <row r="25" spans="1:13" ht="12.75">
      <c r="A25" s="99">
        <v>36982</v>
      </c>
      <c r="B25" s="104">
        <v>2075.7033333333334</v>
      </c>
      <c r="C25" s="17">
        <f t="shared" si="0"/>
        <v>1.229106835860784</v>
      </c>
      <c r="D25" s="103">
        <v>549802</v>
      </c>
      <c r="E25" s="17">
        <f t="shared" si="4"/>
        <v>1.3593146586891487</v>
      </c>
      <c r="F25" s="103">
        <v>156423</v>
      </c>
      <c r="G25" s="17">
        <f t="shared" si="5"/>
        <v>1.0516609631636624</v>
      </c>
      <c r="H25" s="103">
        <v>161582</v>
      </c>
      <c r="I25" s="17">
        <f t="shared" si="1"/>
        <v>1.0021210617712726</v>
      </c>
      <c r="J25" s="103">
        <v>26960</v>
      </c>
      <c r="K25" s="17">
        <f t="shared" si="2"/>
        <v>0.7422294414007654</v>
      </c>
      <c r="L25" s="103">
        <v>122067</v>
      </c>
      <c r="M25" s="17">
        <f t="shared" si="3"/>
        <v>1.2690856162603317</v>
      </c>
    </row>
    <row r="26" spans="1:13" ht="12.75">
      <c r="A26" s="99">
        <v>37073</v>
      </c>
      <c r="B26" s="104">
        <v>1845.6666666666667</v>
      </c>
      <c r="C26" s="17">
        <f t="shared" si="0"/>
        <v>1.092892939126041</v>
      </c>
      <c r="D26" s="103">
        <v>533373</v>
      </c>
      <c r="E26" s="17">
        <f t="shared" si="4"/>
        <v>1.3186960714020817</v>
      </c>
      <c r="F26" s="103">
        <v>149168</v>
      </c>
      <c r="G26" s="17">
        <f t="shared" si="5"/>
        <v>1.0028842469022918</v>
      </c>
      <c r="H26" s="103">
        <v>159978</v>
      </c>
      <c r="I26" s="17">
        <f t="shared" si="1"/>
        <v>0.9921731580253039</v>
      </c>
      <c r="J26" s="103">
        <v>25548</v>
      </c>
      <c r="K26" s="17">
        <f t="shared" si="2"/>
        <v>0.7033560003303692</v>
      </c>
      <c r="L26" s="103">
        <v>113879</v>
      </c>
      <c r="M26" s="17">
        <f t="shared" si="3"/>
        <v>1.1839579976087748</v>
      </c>
    </row>
    <row r="27" spans="1:13" ht="12.75">
      <c r="A27" s="99">
        <v>37165</v>
      </c>
      <c r="B27" s="104">
        <v>1834.7333333333333</v>
      </c>
      <c r="C27" s="17">
        <f t="shared" si="0"/>
        <v>1.0864188758420723</v>
      </c>
      <c r="D27" s="103">
        <v>531776</v>
      </c>
      <c r="E27" s="17">
        <f t="shared" si="4"/>
        <v>1.3147476945138081</v>
      </c>
      <c r="F27" s="103">
        <v>144664</v>
      </c>
      <c r="G27" s="17">
        <f t="shared" si="5"/>
        <v>0.9726030160213528</v>
      </c>
      <c r="H27" s="103">
        <v>165409</v>
      </c>
      <c r="I27" s="17">
        <f t="shared" si="1"/>
        <v>1.0258558670305136</v>
      </c>
      <c r="J27" s="103">
        <v>20285</v>
      </c>
      <c r="K27" s="17">
        <f t="shared" si="2"/>
        <v>0.5584615808165625</v>
      </c>
      <c r="L27" s="103">
        <v>108855</v>
      </c>
      <c r="M27" s="17">
        <f t="shared" si="3"/>
        <v>1.1317253209959972</v>
      </c>
    </row>
    <row r="28" spans="1:13" ht="12.75">
      <c r="A28" s="99">
        <v>37257</v>
      </c>
      <c r="B28" s="104">
        <v>1879.8466666666666</v>
      </c>
      <c r="C28" s="17">
        <f t="shared" si="0"/>
        <v>1.1131322820875695</v>
      </c>
      <c r="D28" s="103">
        <v>540449</v>
      </c>
      <c r="E28" s="17">
        <f t="shared" si="4"/>
        <v>1.3361905703760477</v>
      </c>
      <c r="F28" s="103">
        <v>148303</v>
      </c>
      <c r="G28" s="17">
        <f t="shared" si="5"/>
        <v>0.9970686907939411</v>
      </c>
      <c r="H28" s="103">
        <v>151470</v>
      </c>
      <c r="I28" s="17">
        <f t="shared" si="1"/>
        <v>0.9394070950136443</v>
      </c>
      <c r="J28" s="103">
        <v>17051</v>
      </c>
      <c r="K28" s="17">
        <f t="shared" si="2"/>
        <v>0.4694270847672274</v>
      </c>
      <c r="L28" s="103">
        <v>107468</v>
      </c>
      <c r="M28" s="17">
        <f t="shared" si="3"/>
        <v>1.11730519311743</v>
      </c>
    </row>
    <row r="29" spans="1:13" ht="12.75">
      <c r="A29" s="99">
        <v>37347</v>
      </c>
      <c r="B29" s="104">
        <v>1641.533333333333</v>
      </c>
      <c r="C29" s="17">
        <f t="shared" si="0"/>
        <v>0.9720174404948709</v>
      </c>
      <c r="D29" s="103">
        <v>557033</v>
      </c>
      <c r="E29" s="17">
        <f t="shared" si="4"/>
        <v>1.3771923752070612</v>
      </c>
      <c r="F29" s="103">
        <v>145609</v>
      </c>
      <c r="G29" s="17">
        <f t="shared" si="5"/>
        <v>0.978956427029898</v>
      </c>
      <c r="H29" s="103">
        <v>143395</v>
      </c>
      <c r="I29" s="17">
        <f t="shared" si="1"/>
        <v>0.8893264698585959</v>
      </c>
      <c r="J29" s="103">
        <v>14591</v>
      </c>
      <c r="K29" s="17">
        <f t="shared" si="2"/>
        <v>0.4017014013159706</v>
      </c>
      <c r="L29" s="103">
        <v>99687</v>
      </c>
      <c r="M29" s="17">
        <f t="shared" si="3"/>
        <v>1.0364090034828715</v>
      </c>
    </row>
    <row r="30" spans="1:13" ht="12.75">
      <c r="A30" s="99">
        <v>37438</v>
      </c>
      <c r="B30" s="104">
        <v>1308.1733333333332</v>
      </c>
      <c r="C30" s="17">
        <f t="shared" si="0"/>
        <v>0.7746216719268431</v>
      </c>
      <c r="D30" s="103">
        <v>575217</v>
      </c>
      <c r="E30" s="17">
        <f t="shared" si="4"/>
        <v>1.4221499740401018</v>
      </c>
      <c r="F30" s="103">
        <v>147884</v>
      </c>
      <c r="G30" s="17">
        <f t="shared" si="5"/>
        <v>0.9942516757541734</v>
      </c>
      <c r="H30" s="103">
        <v>141707</v>
      </c>
      <c r="I30" s="17">
        <f t="shared" si="1"/>
        <v>0.8788576035723146</v>
      </c>
      <c r="J30" s="103">
        <v>12689</v>
      </c>
      <c r="K30" s="17">
        <f t="shared" si="2"/>
        <v>0.34933788508658425</v>
      </c>
      <c r="L30" s="103">
        <v>92610</v>
      </c>
      <c r="M30" s="17">
        <f t="shared" si="3"/>
        <v>0.9628320424182565</v>
      </c>
    </row>
    <row r="31" spans="1:13" ht="12.75">
      <c r="A31" s="99">
        <v>37530</v>
      </c>
      <c r="B31" s="104">
        <v>1346.07</v>
      </c>
      <c r="C31" s="17">
        <f t="shared" si="0"/>
        <v>0.7970618016449648</v>
      </c>
      <c r="D31" s="103">
        <v>579727</v>
      </c>
      <c r="E31" s="17">
        <f t="shared" si="4"/>
        <v>1.4333003683833165</v>
      </c>
      <c r="F31" s="103">
        <v>145855</v>
      </c>
      <c r="G31" s="17">
        <f t="shared" si="5"/>
        <v>0.9806103308479955</v>
      </c>
      <c r="H31" s="103">
        <v>151361</v>
      </c>
      <c r="I31" s="17">
        <f t="shared" si="1"/>
        <v>0.9387310840982387</v>
      </c>
      <c r="J31" s="103">
        <v>12377</v>
      </c>
      <c r="K31" s="17">
        <f t="shared" si="2"/>
        <v>0.3407482862098395</v>
      </c>
      <c r="L31" s="103">
        <v>91142</v>
      </c>
      <c r="M31" s="17">
        <f t="shared" si="3"/>
        <v>0.947569787388886</v>
      </c>
    </row>
    <row r="32" spans="1:13" ht="12.75">
      <c r="A32" s="99">
        <v>37622</v>
      </c>
      <c r="B32" s="104">
        <v>1350.44</v>
      </c>
      <c r="C32" s="17">
        <f t="shared" si="0"/>
        <v>0.7996494531587706</v>
      </c>
      <c r="D32" s="103">
        <v>594472</v>
      </c>
      <c r="E32" s="17">
        <f t="shared" si="4"/>
        <v>1.4697554824832497</v>
      </c>
      <c r="F32" s="103">
        <v>143858</v>
      </c>
      <c r="G32" s="17">
        <f t="shared" si="5"/>
        <v>0.9671841279018952</v>
      </c>
      <c r="H32" s="103">
        <v>135757</v>
      </c>
      <c r="I32" s="17">
        <f t="shared" si="1"/>
        <v>0.8419560903001737</v>
      </c>
      <c r="J32" s="103">
        <v>12279</v>
      </c>
      <c r="K32" s="17">
        <f t="shared" si="2"/>
        <v>0.3380502711780415</v>
      </c>
      <c r="L32" s="103">
        <v>92058</v>
      </c>
      <c r="M32" s="17">
        <f t="shared" si="3"/>
        <v>0.9570931018350055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spans="1:2" ht="18.75">
      <c r="A1" s="76" t="s">
        <v>1086</v>
      </c>
      <c r="B1" s="77"/>
    </row>
    <row r="2" ht="15">
      <c r="A2" s="96" t="s">
        <v>1084</v>
      </c>
    </row>
    <row r="3" ht="12.75">
      <c r="A3" t="s">
        <v>1085</v>
      </c>
    </row>
    <row r="5" spans="2:6" ht="12.75">
      <c r="B5" s="15" t="s">
        <v>1043</v>
      </c>
      <c r="C5" s="15" t="s">
        <v>1044</v>
      </c>
      <c r="D5" s="15" t="s">
        <v>1045</v>
      </c>
      <c r="E5" s="15" t="s">
        <v>1046</v>
      </c>
      <c r="F5" s="15" t="s">
        <v>1047</v>
      </c>
    </row>
    <row r="6" spans="1:6" ht="12.75">
      <c r="A6" t="s">
        <v>1082</v>
      </c>
      <c r="B6" s="15">
        <v>2</v>
      </c>
      <c r="C6" s="15">
        <v>2</v>
      </c>
      <c r="D6" s="15">
        <v>1</v>
      </c>
      <c r="E6" s="15">
        <v>-0.5</v>
      </c>
      <c r="F6" s="15">
        <v>2</v>
      </c>
    </row>
    <row r="7" spans="1:6" ht="12.75">
      <c r="A7" t="s">
        <v>1083</v>
      </c>
      <c r="B7" s="15">
        <v>1.1</v>
      </c>
      <c r="C7" s="15">
        <v>-0.6</v>
      </c>
      <c r="D7" s="15">
        <v>-1.59</v>
      </c>
      <c r="E7" s="15">
        <v>-0.29</v>
      </c>
      <c r="F7" s="15">
        <v>2.74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Pollmann</dc:creator>
  <cp:keywords/>
  <dc:description/>
  <cp:lastModifiedBy>Heidi Beyer</cp:lastModifiedBy>
  <dcterms:created xsi:type="dcterms:W3CDTF">2003-07-17T16:33:29Z</dcterms:created>
  <dcterms:modified xsi:type="dcterms:W3CDTF">2003-09-03T11:56:34Z</dcterms:modified>
  <cp:category/>
  <cp:version/>
  <cp:contentType/>
  <cp:contentStatus/>
</cp:coreProperties>
</file>