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5.xml" ContentType="application/vnd.openxmlformats-officedocument.drawing+xml"/>
  <Override PartName="/xl/chartsheets/sheet4.xml" ContentType="application/vnd.openxmlformats-officedocument.spreadsheetml.chartsheet+xml"/>
  <Override PartName="/xl/drawings/drawing7.xml" ContentType="application/vnd.openxmlformats-officedocument.drawing+xml"/>
  <Override PartName="/xl/chartsheets/sheet5.xml" ContentType="application/vnd.openxmlformats-officedocument.spreadsheetml.chartsheet+xml"/>
  <Override PartName="/xl/drawings/drawing9.xml" ContentType="application/vnd.openxmlformats-officedocument.drawing+xml"/>
  <Override PartName="/xl/chartsheets/sheet6.xml" ContentType="application/vnd.openxmlformats-officedocument.spreadsheetml.chartsheet+xml"/>
  <Override PartName="/xl/drawings/drawing11.xml" ContentType="application/vnd.openxmlformats-officedocument.drawing+xml"/>
  <Override PartName="/xl/chartsheets/sheet7.xml" ContentType="application/vnd.openxmlformats-officedocument.spreadsheetml.chartsheet+xml"/>
  <Override PartName="/xl/drawings/drawing12.xml" ContentType="application/vnd.openxmlformats-officedocument.drawing+xml"/>
  <Override PartName="/xl/chartsheets/sheet8.xml" ContentType="application/vnd.openxmlformats-officedocument.spreadsheetml.chartsheet+xml"/>
  <Override PartName="/xl/drawings/drawing13.xml" ContentType="application/vnd.openxmlformats-officedocument.drawing+xml"/>
  <Override PartName="/xl/chartsheets/sheet9.xml" ContentType="application/vnd.openxmlformats-officedocument.spreadsheetml.chartsheet+xml"/>
  <Override PartName="/xl/drawings/drawing14.xml" ContentType="application/vnd.openxmlformats-officedocument.drawing+xml"/>
  <Override PartName="/xl/chartsheets/sheet10.xml" ContentType="application/vnd.openxmlformats-officedocument.spreadsheetml.chartsheet+xml"/>
  <Override PartName="/xl/drawings/drawing15.xml" ContentType="application/vnd.openxmlformats-officedocument.drawing+xml"/>
  <Override PartName="/xl/chartsheets/sheet11.xml" ContentType="application/vnd.openxmlformats-officedocument.spreadsheetml.chartsheet+xml"/>
  <Override PartName="/xl/drawings/drawing17.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7545" windowHeight="4575" tabRatio="841" activeTab="0"/>
  </bookViews>
  <sheets>
    <sheet name="Doc" sheetId="1" r:id="rId1"/>
    <sheet name="Fig1" sheetId="2" r:id="rId2"/>
    <sheet name="Fig2" sheetId="3" r:id="rId3"/>
    <sheet name="Fig3" sheetId="4" r:id="rId4"/>
    <sheet name="Fig4" sheetId="5" r:id="rId5"/>
    <sheet name="Fig5" sheetId="6" r:id="rId6"/>
    <sheet name="Fig6" sheetId="7" r:id="rId7"/>
    <sheet name="Fig7" sheetId="8" r:id="rId8"/>
    <sheet name="Fig8" sheetId="9" r:id="rId9"/>
    <sheet name="Fig9" sheetId="10" r:id="rId10"/>
    <sheet name="Fig10" sheetId="11" r:id="rId11"/>
    <sheet name="Fig11" sheetId="12" r:id="rId12"/>
    <sheet name="US Data" sheetId="13" r:id="rId13"/>
    <sheet name="HPI-MedInc - States" sheetId="14" r:id="rId14"/>
    <sheet name="MA &amp; US Data" sheetId="15" r:id="rId15"/>
    <sheet name="RE Exposure Data" sheetId="16" r:id="rId16"/>
  </sheets>
  <externalReferences>
    <externalReference r:id="rId19"/>
    <externalReference r:id="rId20"/>
  </externalReferences>
  <definedNames>
    <definedName name="dlx.use">#REF!</definedName>
    <definedName name="dlx1.use">'US Data'!$B$1:$F$3</definedName>
    <definedName name="dlx2.use" localSheetId="14">'[2]Data for Overlap Graph'!$A$5:$D$5</definedName>
    <definedName name="dlx2.use">'[1]US Data'!$A$1:$D$3</definedName>
    <definedName name="PCU_USECON">'[2]Data for Overlap Graph'!$D$5</definedName>
  </definedNames>
  <calcPr fullCalcOnLoad="1"/>
</workbook>
</file>

<file path=xl/comments1.xml><?xml version="1.0" encoding="utf-8"?>
<comments xmlns="http://schemas.openxmlformats.org/spreadsheetml/2006/main">
  <authors>
    <author>Jason Higbee</author>
  </authors>
  <commentList>
    <comment ref="A1" authorId="0">
      <text>
        <r>
          <rPr>
            <sz val="12"/>
            <rFont val="Tahoma"/>
            <family val="2"/>
          </rPr>
          <t xml:space="preserve">This file contains data used in Wheelock, David. "What Happens to Banks When House Prices Fall? U.S. Regional Housing Busts of the 1980s and 1990s." The Federal Reserve Bank of St. Louis Review, Sept./Oct. 2006
Figures 1 through 11 are located on separate worksheets.  
Figure 1 uses data in the US Data sheet with CPI data from the Burea of Labor Statistics (BLS), HPI data from the Office of Federal Housing Enterprise Oversight (OFHEO), and recession data from the National Bureau of Economic Research (NBER).  
Figure 2 uses data in the HPI-MedInc - States sheet with HPI data from the Office of Federal Housing Enterprise Oversight (OFHEO), and Banking data from the Federal Reserve Board.  
Figures 3 - 6 use data in the MA&amp; US Data sheet with HPI data from the Office of Federal Housing Enterprise Oversight (OFHEO), and Banking data from the Federal Reserve Board.   
Figures 7 - 11 use data in the RE Exposure Data sheet with Banking data from the Federal Reserve Board.   </t>
        </r>
      </text>
    </comment>
  </commentList>
</comments>
</file>

<file path=xl/sharedStrings.xml><?xml version="1.0" encoding="utf-8"?>
<sst xmlns="http://schemas.openxmlformats.org/spreadsheetml/2006/main" count="256" uniqueCount="190">
  <si>
    <t>19751 *Q</t>
  </si>
  <si>
    <t>UIXHS@CPIDATA</t>
  </si>
  <si>
    <t>UHSPN@CPIDATA</t>
  </si>
  <si>
    <t xml:space="preserve"> </t>
  </si>
  <si>
    <t>Nominal</t>
  </si>
  <si>
    <t>Real</t>
  </si>
  <si>
    <t>Price/Rent</t>
  </si>
  <si>
    <t>.DESC</t>
  </si>
  <si>
    <t>HPI</t>
  </si>
  <si>
    <t xml:space="preserve">CPI-U: All Items Less Shelter (SA, 1982-84=100) </t>
  </si>
  <si>
    <t xml:space="preserve">CPI-U: Rent of Primary Residence (NSA, 1982-84=100) </t>
  </si>
  <si>
    <t>Ratio (NSA)</t>
  </si>
  <si>
    <t>19751</t>
  </si>
  <si>
    <t>19752</t>
  </si>
  <si>
    <t>19753</t>
  </si>
  <si>
    <t>19754</t>
  </si>
  <si>
    <t>19761</t>
  </si>
  <si>
    <t>19762</t>
  </si>
  <si>
    <t>19763</t>
  </si>
  <si>
    <t>19764</t>
  </si>
  <si>
    <t>19771</t>
  </si>
  <si>
    <t>19772</t>
  </si>
  <si>
    <t>19773</t>
  </si>
  <si>
    <t>19774</t>
  </si>
  <si>
    <t>19781</t>
  </si>
  <si>
    <t>19782</t>
  </si>
  <si>
    <t>19783</t>
  </si>
  <si>
    <t>19784</t>
  </si>
  <si>
    <t>19791</t>
  </si>
  <si>
    <t>19792</t>
  </si>
  <si>
    <t>19793</t>
  </si>
  <si>
    <t>19794</t>
  </si>
  <si>
    <t>19801</t>
  </si>
  <si>
    <t>19802</t>
  </si>
  <si>
    <t>19803</t>
  </si>
  <si>
    <t>19804</t>
  </si>
  <si>
    <t>19811</t>
  </si>
  <si>
    <t>19812</t>
  </si>
  <si>
    <t>19813</t>
  </si>
  <si>
    <t>19814</t>
  </si>
  <si>
    <t>19821</t>
  </si>
  <si>
    <t>19822</t>
  </si>
  <si>
    <t>19823</t>
  </si>
  <si>
    <t>19824</t>
  </si>
  <si>
    <t>19831</t>
  </si>
  <si>
    <t>19832</t>
  </si>
  <si>
    <t>19833</t>
  </si>
  <si>
    <t>19834</t>
  </si>
  <si>
    <t>19841</t>
  </si>
  <si>
    <t>19842</t>
  </si>
  <si>
    <t>19843</t>
  </si>
  <si>
    <t>19844</t>
  </si>
  <si>
    <t>19851</t>
  </si>
  <si>
    <t>19852</t>
  </si>
  <si>
    <t>19853</t>
  </si>
  <si>
    <t>19854</t>
  </si>
  <si>
    <t>19861</t>
  </si>
  <si>
    <t>19862</t>
  </si>
  <si>
    <t>19863</t>
  </si>
  <si>
    <t>19864</t>
  </si>
  <si>
    <t>19871</t>
  </si>
  <si>
    <t>19872</t>
  </si>
  <si>
    <t>19873</t>
  </si>
  <si>
    <t>19874</t>
  </si>
  <si>
    <t>19881</t>
  </si>
  <si>
    <t>19882</t>
  </si>
  <si>
    <t>19883</t>
  </si>
  <si>
    <t>19884</t>
  </si>
  <si>
    <t>19891</t>
  </si>
  <si>
    <t>19892</t>
  </si>
  <si>
    <t>19893</t>
  </si>
  <si>
    <t>19894</t>
  </si>
  <si>
    <t>19901</t>
  </si>
  <si>
    <t>19902</t>
  </si>
  <si>
    <t>19903</t>
  </si>
  <si>
    <t>19904</t>
  </si>
  <si>
    <t>19911</t>
  </si>
  <si>
    <t>19912</t>
  </si>
  <si>
    <t>19913</t>
  </si>
  <si>
    <t>19914</t>
  </si>
  <si>
    <t>19921</t>
  </si>
  <si>
    <t>19922</t>
  </si>
  <si>
    <t>19923</t>
  </si>
  <si>
    <t>19924</t>
  </si>
  <si>
    <t>19931</t>
  </si>
  <si>
    <t>19932</t>
  </si>
  <si>
    <t>19933</t>
  </si>
  <si>
    <t>19934</t>
  </si>
  <si>
    <t>19941</t>
  </si>
  <si>
    <t>19942</t>
  </si>
  <si>
    <t>19943</t>
  </si>
  <si>
    <t>19944</t>
  </si>
  <si>
    <t>19951</t>
  </si>
  <si>
    <t>19952</t>
  </si>
  <si>
    <t>19953</t>
  </si>
  <si>
    <t>19954</t>
  </si>
  <si>
    <t>19961</t>
  </si>
  <si>
    <t>19962</t>
  </si>
  <si>
    <t>19963</t>
  </si>
  <si>
    <t>19964</t>
  </si>
  <si>
    <t>19971</t>
  </si>
  <si>
    <t>19972</t>
  </si>
  <si>
    <t>19973</t>
  </si>
  <si>
    <t>19974</t>
  </si>
  <si>
    <t>19981</t>
  </si>
  <si>
    <t>19982</t>
  </si>
  <si>
    <t>19983</t>
  </si>
  <si>
    <t>19984</t>
  </si>
  <si>
    <t>19991</t>
  </si>
  <si>
    <t>19992</t>
  </si>
  <si>
    <t>19993</t>
  </si>
  <si>
    <t>19994</t>
  </si>
  <si>
    <t>20001</t>
  </si>
  <si>
    <t>20002</t>
  </si>
  <si>
    <t>20003</t>
  </si>
  <si>
    <t>20004</t>
  </si>
  <si>
    <t>20011</t>
  </si>
  <si>
    <t>20012</t>
  </si>
  <si>
    <t>20013</t>
  </si>
  <si>
    <t>20014</t>
  </si>
  <si>
    <t>20021</t>
  </si>
  <si>
    <t>20022</t>
  </si>
  <si>
    <t>20023</t>
  </si>
  <si>
    <t>20024</t>
  </si>
  <si>
    <t>20031</t>
  </si>
  <si>
    <t>20032</t>
  </si>
  <si>
    <t>20033</t>
  </si>
  <si>
    <t>20034</t>
  </si>
  <si>
    <t>20041</t>
  </si>
  <si>
    <t>20042</t>
  </si>
  <si>
    <t>20043</t>
  </si>
  <si>
    <t>20044</t>
  </si>
  <si>
    <t>20051</t>
  </si>
  <si>
    <t>20052</t>
  </si>
  <si>
    <t>20053</t>
  </si>
  <si>
    <t>US</t>
  </si>
  <si>
    <t>CA</t>
  </si>
  <si>
    <t>FL</t>
  </si>
  <si>
    <t>MO</t>
  </si>
  <si>
    <t>TX</t>
  </si>
  <si>
    <t>United States</t>
  </si>
  <si>
    <t>California</t>
  </si>
  <si>
    <t>Florida</t>
  </si>
  <si>
    <t>Missouri</t>
  </si>
  <si>
    <t>Texas</t>
  </si>
  <si>
    <t>Median Income</t>
  </si>
  <si>
    <t>Median</t>
  </si>
  <si>
    <t>Income</t>
  </si>
  <si>
    <t>DATE</t>
  </si>
  <si>
    <t>US Median</t>
  </si>
  <si>
    <t>HPI /</t>
  </si>
  <si>
    <t>From "Real to Nominal Median Income.xls"</t>
  </si>
  <si>
    <t>Median Income Data</t>
  </si>
  <si>
    <t>Nominal HPI Data</t>
  </si>
  <si>
    <t>Nominal HPI / Median Income</t>
  </si>
  <si>
    <t>RECESSQ2@USECON</t>
  </si>
  <si>
    <t xml:space="preserve">Quarterly NBER Recession/Expansion (+1 or 0) </t>
  </si>
  <si>
    <t>Peak Date</t>
  </si>
  <si>
    <t>Trough Date</t>
  </si>
  <si>
    <t>%change</t>
  </si>
  <si>
    <t>YOY</t>
  </si>
  <si>
    <t>Nominal HPI</t>
  </si>
  <si>
    <t>Date</t>
  </si>
  <si>
    <t>NonPerfLoan</t>
  </si>
  <si>
    <t>OREORatio</t>
  </si>
  <si>
    <t>ROA</t>
  </si>
  <si>
    <t>ROE</t>
  </si>
  <si>
    <t>Real PINC</t>
  </si>
  <si>
    <t>from Peak</t>
  </si>
  <si>
    <t>Real PC Inc.</t>
  </si>
  <si>
    <t>MA</t>
  </si>
  <si>
    <t>US YOY</t>
  </si>
  <si>
    <t>US %change</t>
  </si>
  <si>
    <t>( RCON1430 + RCFD0409 + RCFD1710 + RCFD1713 + RCFD1734 + RCFD1736 ) / RCFD2170</t>
  </si>
  <si>
    <t>sRCFD3814</t>
  </si>
  <si>
    <t>1-4 family exposure to assets</t>
  </si>
  <si>
    <t>HOLC (not drawn) to assets</t>
  </si>
  <si>
    <t>bank capital/assets</t>
  </si>
  <si>
    <t>RCFD3210/RCFD2170</t>
  </si>
  <si>
    <t xml:space="preserve">1-4 family exposure to capital </t>
  </si>
  <si>
    <t>( RCON1430 + RCFD0409 + RCFD1710 + RCFD1713 + RCFD1734 + RCFD1736 ) / RCFD3210</t>
  </si>
  <si>
    <t>CT</t>
  </si>
  <si>
    <t>ME</t>
  </si>
  <si>
    <t>LOG</t>
  </si>
  <si>
    <t>sRCFD2170</t>
  </si>
  <si>
    <t>HOLC</t>
  </si>
  <si>
    <t>Assets</t>
  </si>
  <si>
    <t>20054</t>
  </si>
  <si>
    <t>OFHEO_HPI(2005Q3release)</t>
  </si>
  <si>
    <t>Log</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</si>
</sst>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
    <numFmt numFmtId="166" formatCode="0.0000"/>
    <numFmt numFmtId="167" formatCode="0.000"/>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409]dddd\,\ mmmm\ dd\,\ yyyy"/>
    <numFmt numFmtId="174" formatCode="yyyy"/>
    <numFmt numFmtId="175" formatCode="[$-409]h:mm:ss\ AM/PM"/>
    <numFmt numFmtId="176" formatCode="0.0000000000"/>
  </numFmts>
  <fonts count="11">
    <font>
      <sz val="10"/>
      <name val="Arial"/>
      <family val="0"/>
    </font>
    <font>
      <sz val="8"/>
      <name val="Arial"/>
      <family val="0"/>
    </font>
    <font>
      <sz val="10"/>
      <name val="Courier New"/>
      <family val="3"/>
    </font>
    <font>
      <sz val="12"/>
      <name val="Arial"/>
      <family val="2"/>
    </font>
    <font>
      <b/>
      <sz val="12"/>
      <name val="Arial"/>
      <family val="2"/>
    </font>
    <font>
      <b/>
      <sz val="14"/>
      <name val="Arial"/>
      <family val="2"/>
    </font>
    <font>
      <u val="single"/>
      <sz val="10"/>
      <color indexed="36"/>
      <name val="Arial"/>
      <family val="0"/>
    </font>
    <font>
      <u val="single"/>
      <sz val="10"/>
      <color indexed="12"/>
      <name val="Arial"/>
      <family val="0"/>
    </font>
    <font>
      <b/>
      <sz val="10"/>
      <name val="Arial"/>
      <family val="2"/>
    </font>
    <font>
      <sz val="12"/>
      <name val="Tahoma"/>
      <family val="2"/>
    </font>
    <font>
      <b/>
      <sz val="8"/>
      <name val="Arial"/>
      <family val="2"/>
    </font>
  </fonts>
  <fills count="3">
    <fill>
      <patternFill/>
    </fill>
    <fill>
      <patternFill patternType="gray125"/>
    </fill>
    <fill>
      <patternFill patternType="solid">
        <fgColor indexed="13"/>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0" fillId="0" borderId="0" xfId="0" applyAlignment="1" quotePrefix="1">
      <alignment/>
    </xf>
    <xf numFmtId="164" fontId="0" fillId="0" borderId="0" xfId="0" applyNumberFormat="1" applyAlignment="1">
      <alignment/>
    </xf>
    <xf numFmtId="167" fontId="0" fillId="0" borderId="0" xfId="0" applyNumberFormat="1" applyAlignment="1">
      <alignment/>
    </xf>
    <xf numFmtId="0" fontId="2" fillId="0" borderId="0" xfId="0" applyFont="1" applyAlignment="1">
      <alignment/>
    </xf>
    <xf numFmtId="0" fontId="2" fillId="0" borderId="0" xfId="0" applyFont="1" applyAlignment="1">
      <alignment/>
    </xf>
    <xf numFmtId="3" fontId="2" fillId="0" borderId="0" xfId="0" applyNumberFormat="1" applyFont="1" applyAlignment="1">
      <alignment/>
    </xf>
    <xf numFmtId="0" fontId="0" fillId="0" borderId="0" xfId="0" applyNumberFormat="1" applyAlignment="1">
      <alignment/>
    </xf>
    <xf numFmtId="0" fontId="0" fillId="0" borderId="0" xfId="0" applyFont="1" applyAlignment="1">
      <alignment/>
    </xf>
    <xf numFmtId="6" fontId="0" fillId="0" borderId="0" xfId="0" applyNumberFormat="1" applyAlignment="1">
      <alignment/>
    </xf>
    <xf numFmtId="6" fontId="0" fillId="2" borderId="0" xfId="0" applyNumberFormat="1" applyFill="1" applyAlignment="1">
      <alignment/>
    </xf>
    <xf numFmtId="0" fontId="0" fillId="2" borderId="0" xfId="0" applyFill="1" applyAlignment="1">
      <alignment/>
    </xf>
    <xf numFmtId="0" fontId="0" fillId="0" borderId="0" xfId="0" applyAlignment="1">
      <alignment horizontal="center"/>
    </xf>
    <xf numFmtId="1" fontId="0" fillId="0" borderId="0" xfId="0" applyNumberFormat="1" applyAlignment="1">
      <alignment/>
    </xf>
    <xf numFmtId="14" fontId="0" fillId="0" borderId="0" xfId="0" applyNumberFormat="1" applyAlignment="1">
      <alignment/>
    </xf>
    <xf numFmtId="176" fontId="0" fillId="0" borderId="0" xfId="0" applyNumberFormat="1" applyAlignment="1">
      <alignment/>
    </xf>
    <xf numFmtId="0" fontId="0" fillId="0" borderId="0" xfId="0" applyAlignment="1">
      <alignment horizontal="center"/>
    </xf>
    <xf numFmtId="0" fontId="0" fillId="0" borderId="1"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chartsheet" Target="chartsheets/sheet6.xml" /><Relationship Id="rId8" Type="http://schemas.openxmlformats.org/officeDocument/2006/relationships/chartsheet" Target="chartsheets/sheet7.xml" /><Relationship Id="rId9" Type="http://schemas.openxmlformats.org/officeDocument/2006/relationships/chartsheet" Target="chartsheets/sheet8.xml" /><Relationship Id="rId10" Type="http://schemas.openxmlformats.org/officeDocument/2006/relationships/chartsheet" Target="chartsheets/sheet9.xml" /><Relationship Id="rId11" Type="http://schemas.openxmlformats.org/officeDocument/2006/relationships/chartsheet" Target="chartsheets/sheet10.xml" /><Relationship Id="rId12" Type="http://schemas.openxmlformats.org/officeDocument/2006/relationships/chartsheet" Target="chartsheets/sheet11.xml" /><Relationship Id="rId13" Type="http://schemas.openxmlformats.org/officeDocument/2006/relationships/worksheet" Target="worksheets/sheet2.xml" /><Relationship Id="rId14" Type="http://schemas.openxmlformats.org/officeDocument/2006/relationships/worksheet" Target="worksheets/sheet3.xml" /><Relationship Id="rId15" Type="http://schemas.openxmlformats.org/officeDocument/2006/relationships/worksheet" Target="worksheets/sheet4.xml" /><Relationship Id="rId16" Type="http://schemas.openxmlformats.org/officeDocument/2006/relationships/worksheet" Target="worksheets/sheet5.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Figure 1: Real Price of Housing, Price / Rent, &amp; Price / Median Income
</a:t>
            </a:r>
            <a:r>
              <a:rPr lang="en-US" cap="none" sz="1200" b="1" i="0" u="none" baseline="0">
                <a:latin typeface="Arial"/>
                <a:ea typeface="Arial"/>
                <a:cs typeface="Arial"/>
              </a:rPr>
              <a:t>1975:1-2005:3</a:t>
            </a:r>
            <a:r>
              <a:rPr lang="en-US" cap="none" sz="1400" b="1" i="0" u="none" baseline="0">
                <a:latin typeface="Arial"/>
                <a:ea typeface="Arial"/>
                <a:cs typeface="Arial"/>
              </a:rPr>
              <a:t>
</a:t>
            </a:r>
          </a:p>
        </c:rich>
      </c:tx>
      <c:layout/>
      <c:spPr>
        <a:noFill/>
        <a:ln>
          <a:noFill/>
        </a:ln>
      </c:spPr>
    </c:title>
    <c:plotArea>
      <c:layout>
        <c:manualLayout>
          <c:xMode val="edge"/>
          <c:yMode val="edge"/>
          <c:x val="0.0455"/>
          <c:y val="0.1105"/>
          <c:w val="0.9425"/>
          <c:h val="0.82775"/>
        </c:manualLayout>
      </c:layout>
      <c:areaChart>
        <c:grouping val="stacked"/>
        <c:varyColors val="0"/>
        <c:ser>
          <c:idx val="3"/>
          <c:order val="3"/>
          <c:tx>
            <c:v>recession bar</c:v>
          </c:tx>
          <c:spPr>
            <a:solidFill>
              <a:srgbClr val="C0C0C0"/>
            </a:solidFill>
            <a:ln w="3175">
              <a:noFill/>
            </a:ln>
          </c:spPr>
          <c:extLst>
            <c:ext xmlns:c14="http://schemas.microsoft.com/office/drawing/2007/8/2/chart" uri="{6F2FDCE9-48DA-4B69-8628-5D25D57E5C99}">
              <c14:invertSolidFillFmt>
                <c14:spPr>
                  <a:solidFill>
                    <a:srgbClr val="FFFFFF"/>
                  </a:solidFill>
                </c14:spPr>
              </c14:invertSolidFillFmt>
            </c:ext>
          </c:extLst>
          <c:val>
            <c:numRef>
              <c:f>'US Data'!$C$4:$C$126</c:f>
              <c:numCache>
                <c:ptCount val="123"/>
                <c:pt idx="0">
                  <c:v>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1</c:v>
                </c:pt>
                <c:pt idx="22">
                  <c:v>1</c:v>
                </c:pt>
                <c:pt idx="23">
                  <c:v>0</c:v>
                </c:pt>
                <c:pt idx="24">
                  <c:v>0</c:v>
                </c:pt>
                <c:pt idx="25">
                  <c:v>0</c:v>
                </c:pt>
                <c:pt idx="26">
                  <c:v>0</c:v>
                </c:pt>
                <c:pt idx="27">
                  <c:v>1</c:v>
                </c:pt>
                <c:pt idx="28">
                  <c:v>1</c:v>
                </c:pt>
                <c:pt idx="29">
                  <c:v>1</c:v>
                </c:pt>
                <c:pt idx="30">
                  <c:v>1</c:v>
                </c:pt>
                <c:pt idx="31">
                  <c:v>1</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1</c:v>
                </c:pt>
                <c:pt idx="64">
                  <c:v>1</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1</c:v>
                </c:pt>
                <c:pt idx="106">
                  <c:v>1</c:v>
                </c:pt>
                <c:pt idx="107">
                  <c:v>1</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numCache>
            </c:numRef>
          </c:val>
        </c:ser>
        <c:axId val="41246348"/>
        <c:axId val="35672813"/>
      </c:areaChart>
      <c:lineChart>
        <c:grouping val="standard"/>
        <c:varyColors val="0"/>
        <c:ser>
          <c:idx val="0"/>
          <c:order val="0"/>
          <c:tx>
            <c:v>Real HPI</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'US Data'!$A$4:$A$126</c:f>
              <c:numCache>
                <c:ptCount val="123"/>
                <c:pt idx="0">
                  <c:v>1975</c:v>
                </c:pt>
                <c:pt idx="1">
                  <c:v>1975</c:v>
                </c:pt>
                <c:pt idx="2">
                  <c:v>1975</c:v>
                </c:pt>
                <c:pt idx="3">
                  <c:v>1975</c:v>
                </c:pt>
                <c:pt idx="4">
                  <c:v>1976</c:v>
                </c:pt>
                <c:pt idx="5">
                  <c:v>1976</c:v>
                </c:pt>
                <c:pt idx="6">
                  <c:v>1976</c:v>
                </c:pt>
                <c:pt idx="7">
                  <c:v>1976</c:v>
                </c:pt>
                <c:pt idx="8">
                  <c:v>1977</c:v>
                </c:pt>
                <c:pt idx="9">
                  <c:v>1977</c:v>
                </c:pt>
                <c:pt idx="10">
                  <c:v>1977</c:v>
                </c:pt>
                <c:pt idx="11">
                  <c:v>1977</c:v>
                </c:pt>
                <c:pt idx="12">
                  <c:v>1978</c:v>
                </c:pt>
                <c:pt idx="13">
                  <c:v>1978</c:v>
                </c:pt>
                <c:pt idx="14">
                  <c:v>1978</c:v>
                </c:pt>
                <c:pt idx="15">
                  <c:v>1978</c:v>
                </c:pt>
                <c:pt idx="16">
                  <c:v>1979</c:v>
                </c:pt>
                <c:pt idx="17">
                  <c:v>1979</c:v>
                </c:pt>
                <c:pt idx="18">
                  <c:v>1979</c:v>
                </c:pt>
                <c:pt idx="19">
                  <c:v>1979</c:v>
                </c:pt>
                <c:pt idx="20">
                  <c:v>1980</c:v>
                </c:pt>
                <c:pt idx="21">
                  <c:v>1980</c:v>
                </c:pt>
                <c:pt idx="22">
                  <c:v>1980</c:v>
                </c:pt>
                <c:pt idx="23">
                  <c:v>1980</c:v>
                </c:pt>
                <c:pt idx="24">
                  <c:v>1981</c:v>
                </c:pt>
                <c:pt idx="25">
                  <c:v>1981</c:v>
                </c:pt>
                <c:pt idx="26">
                  <c:v>1981</c:v>
                </c:pt>
                <c:pt idx="27">
                  <c:v>1981</c:v>
                </c:pt>
                <c:pt idx="28">
                  <c:v>1982</c:v>
                </c:pt>
                <c:pt idx="29">
                  <c:v>1982</c:v>
                </c:pt>
                <c:pt idx="30">
                  <c:v>1982</c:v>
                </c:pt>
                <c:pt idx="31">
                  <c:v>1982</c:v>
                </c:pt>
                <c:pt idx="32">
                  <c:v>1983</c:v>
                </c:pt>
                <c:pt idx="33">
                  <c:v>1983</c:v>
                </c:pt>
                <c:pt idx="34">
                  <c:v>1983</c:v>
                </c:pt>
                <c:pt idx="35">
                  <c:v>1983</c:v>
                </c:pt>
                <c:pt idx="36">
                  <c:v>1984</c:v>
                </c:pt>
                <c:pt idx="37">
                  <c:v>1984</c:v>
                </c:pt>
                <c:pt idx="38">
                  <c:v>1984</c:v>
                </c:pt>
                <c:pt idx="39">
                  <c:v>1984</c:v>
                </c:pt>
                <c:pt idx="40">
                  <c:v>1985</c:v>
                </c:pt>
                <c:pt idx="41">
                  <c:v>1985</c:v>
                </c:pt>
                <c:pt idx="42">
                  <c:v>1985</c:v>
                </c:pt>
                <c:pt idx="43">
                  <c:v>1985</c:v>
                </c:pt>
                <c:pt idx="44">
                  <c:v>1986</c:v>
                </c:pt>
                <c:pt idx="45">
                  <c:v>1986</c:v>
                </c:pt>
                <c:pt idx="46">
                  <c:v>1986</c:v>
                </c:pt>
                <c:pt idx="47">
                  <c:v>1986</c:v>
                </c:pt>
                <c:pt idx="48">
                  <c:v>1987</c:v>
                </c:pt>
                <c:pt idx="49">
                  <c:v>1987</c:v>
                </c:pt>
                <c:pt idx="50">
                  <c:v>1987</c:v>
                </c:pt>
                <c:pt idx="51">
                  <c:v>1987</c:v>
                </c:pt>
                <c:pt idx="52">
                  <c:v>1988</c:v>
                </c:pt>
                <c:pt idx="53">
                  <c:v>1988</c:v>
                </c:pt>
                <c:pt idx="54">
                  <c:v>1988</c:v>
                </c:pt>
                <c:pt idx="55">
                  <c:v>1988</c:v>
                </c:pt>
                <c:pt idx="56">
                  <c:v>1989</c:v>
                </c:pt>
                <c:pt idx="57">
                  <c:v>1989</c:v>
                </c:pt>
                <c:pt idx="58">
                  <c:v>1989</c:v>
                </c:pt>
                <c:pt idx="59">
                  <c:v>1989</c:v>
                </c:pt>
                <c:pt idx="60">
                  <c:v>1990</c:v>
                </c:pt>
                <c:pt idx="61">
                  <c:v>1990</c:v>
                </c:pt>
                <c:pt idx="62">
                  <c:v>1990</c:v>
                </c:pt>
                <c:pt idx="63">
                  <c:v>1990</c:v>
                </c:pt>
                <c:pt idx="64">
                  <c:v>1991</c:v>
                </c:pt>
                <c:pt idx="65">
                  <c:v>1991</c:v>
                </c:pt>
                <c:pt idx="66">
                  <c:v>1991</c:v>
                </c:pt>
                <c:pt idx="67">
                  <c:v>1991</c:v>
                </c:pt>
                <c:pt idx="68">
                  <c:v>1992</c:v>
                </c:pt>
                <c:pt idx="69">
                  <c:v>1992</c:v>
                </c:pt>
                <c:pt idx="70">
                  <c:v>1992</c:v>
                </c:pt>
                <c:pt idx="71">
                  <c:v>1992</c:v>
                </c:pt>
                <c:pt idx="72">
                  <c:v>1993</c:v>
                </c:pt>
                <c:pt idx="73">
                  <c:v>1993</c:v>
                </c:pt>
                <c:pt idx="74">
                  <c:v>1993</c:v>
                </c:pt>
                <c:pt idx="75">
                  <c:v>1993</c:v>
                </c:pt>
                <c:pt idx="76">
                  <c:v>1994</c:v>
                </c:pt>
                <c:pt idx="77">
                  <c:v>1994</c:v>
                </c:pt>
                <c:pt idx="78">
                  <c:v>1994</c:v>
                </c:pt>
                <c:pt idx="79">
                  <c:v>1994</c:v>
                </c:pt>
                <c:pt idx="80">
                  <c:v>1995</c:v>
                </c:pt>
                <c:pt idx="81">
                  <c:v>1995</c:v>
                </c:pt>
                <c:pt idx="82">
                  <c:v>1995</c:v>
                </c:pt>
                <c:pt idx="83">
                  <c:v>1995</c:v>
                </c:pt>
                <c:pt idx="84">
                  <c:v>1996</c:v>
                </c:pt>
                <c:pt idx="85">
                  <c:v>1996</c:v>
                </c:pt>
                <c:pt idx="86">
                  <c:v>1996</c:v>
                </c:pt>
                <c:pt idx="87">
                  <c:v>1996</c:v>
                </c:pt>
                <c:pt idx="88">
                  <c:v>1997</c:v>
                </c:pt>
                <c:pt idx="89">
                  <c:v>1997</c:v>
                </c:pt>
                <c:pt idx="90">
                  <c:v>1997</c:v>
                </c:pt>
                <c:pt idx="91">
                  <c:v>1997</c:v>
                </c:pt>
                <c:pt idx="92">
                  <c:v>1998</c:v>
                </c:pt>
                <c:pt idx="93">
                  <c:v>1998</c:v>
                </c:pt>
                <c:pt idx="94">
                  <c:v>1998</c:v>
                </c:pt>
                <c:pt idx="95">
                  <c:v>1998</c:v>
                </c:pt>
                <c:pt idx="96">
                  <c:v>1999</c:v>
                </c:pt>
                <c:pt idx="97">
                  <c:v>1999</c:v>
                </c:pt>
                <c:pt idx="98">
                  <c:v>1999</c:v>
                </c:pt>
                <c:pt idx="99">
                  <c:v>1999</c:v>
                </c:pt>
                <c:pt idx="100">
                  <c:v>2000</c:v>
                </c:pt>
                <c:pt idx="101">
                  <c:v>2000</c:v>
                </c:pt>
                <c:pt idx="102">
                  <c:v>2000</c:v>
                </c:pt>
                <c:pt idx="103">
                  <c:v>2000</c:v>
                </c:pt>
                <c:pt idx="104">
                  <c:v>2001</c:v>
                </c:pt>
                <c:pt idx="105">
                  <c:v>2001</c:v>
                </c:pt>
                <c:pt idx="106">
                  <c:v>2001</c:v>
                </c:pt>
                <c:pt idx="107">
                  <c:v>2001</c:v>
                </c:pt>
                <c:pt idx="108">
                  <c:v>2002</c:v>
                </c:pt>
                <c:pt idx="109">
                  <c:v>2002</c:v>
                </c:pt>
                <c:pt idx="110">
                  <c:v>2002</c:v>
                </c:pt>
                <c:pt idx="111">
                  <c:v>2002</c:v>
                </c:pt>
                <c:pt idx="112">
                  <c:v>2003</c:v>
                </c:pt>
                <c:pt idx="113">
                  <c:v>2003</c:v>
                </c:pt>
                <c:pt idx="114">
                  <c:v>2003</c:v>
                </c:pt>
                <c:pt idx="115">
                  <c:v>2003</c:v>
                </c:pt>
                <c:pt idx="116">
                  <c:v>2004</c:v>
                </c:pt>
                <c:pt idx="117">
                  <c:v>2004</c:v>
                </c:pt>
                <c:pt idx="118">
                  <c:v>2004</c:v>
                </c:pt>
                <c:pt idx="119">
                  <c:v>2004</c:v>
                </c:pt>
                <c:pt idx="120">
                  <c:v>2005</c:v>
                </c:pt>
                <c:pt idx="121">
                  <c:v>2005</c:v>
                </c:pt>
                <c:pt idx="122">
                  <c:v>2005</c:v>
                </c:pt>
              </c:numCache>
            </c:numRef>
          </c:cat>
          <c:val>
            <c:numRef>
              <c:f>'US Data'!$M$4:$M$126</c:f>
              <c:numCache>
                <c:ptCount val="123"/>
                <c:pt idx="0">
                  <c:v>1</c:v>
                </c:pt>
                <c:pt idx="1">
                  <c:v>1.005975786736274</c:v>
                </c:pt>
                <c:pt idx="2">
                  <c:v>0.9761748600539956</c:v>
                </c:pt>
                <c:pt idx="3">
                  <c:v>0.973605216473547</c:v>
                </c:pt>
                <c:pt idx="4">
                  <c:v>0.9783080115677268</c:v>
                </c:pt>
                <c:pt idx="5">
                  <c:v>1.0001424118436737</c:v>
                </c:pt>
                <c:pt idx="6">
                  <c:v>0.9950958423985286</c:v>
                </c:pt>
                <c:pt idx="7">
                  <c:v>0.9965901845900725</c:v>
                </c:pt>
                <c:pt idx="8">
                  <c:v>1.00680870354769</c:v>
                </c:pt>
                <c:pt idx="9">
                  <c:v>1.0270561611459819</c:v>
                </c:pt>
                <c:pt idx="10">
                  <c:v>1.0419180262127703</c:v>
                </c:pt>
                <c:pt idx="11">
                  <c:v>1.0615522260525005</c:v>
                </c:pt>
                <c:pt idx="12">
                  <c:v>1.0791548490209357</c:v>
                </c:pt>
                <c:pt idx="13">
                  <c:v>1.0930837957515402</c:v>
                </c:pt>
                <c:pt idx="14">
                  <c:v>1.1052370535926577</c:v>
                </c:pt>
                <c:pt idx="15">
                  <c:v>1.116228089769353</c:v>
                </c:pt>
                <c:pt idx="16">
                  <c:v>1.1380245978713075</c:v>
                </c:pt>
                <c:pt idx="17">
                  <c:v>1.1358757097471575</c:v>
                </c:pt>
                <c:pt idx="18">
                  <c:v>1.129398224939101</c:v>
                </c:pt>
                <c:pt idx="19">
                  <c:v>1.1248254479531354</c:v>
                </c:pt>
                <c:pt idx="20">
                  <c:v>1.1068807715383921</c:v>
                </c:pt>
                <c:pt idx="21">
                  <c:v>1.0900624355959434</c:v>
                </c:pt>
                <c:pt idx="22">
                  <c:v>1.1008220950990462</c:v>
                </c:pt>
                <c:pt idx="23">
                  <c:v>1.0803316604487916</c:v>
                </c:pt>
                <c:pt idx="24">
                  <c:v>1.059277138097503</c:v>
                </c:pt>
                <c:pt idx="25">
                  <c:v>1.0586280153836587</c:v>
                </c:pt>
                <c:pt idx="26">
                  <c:v>1.0520387437401202</c:v>
                </c:pt>
                <c:pt idx="27">
                  <c:v>1.0370541217823712</c:v>
                </c:pt>
                <c:pt idx="28">
                  <c:v>1.038730754715045</c:v>
                </c:pt>
                <c:pt idx="29">
                  <c:v>1.0345878096224486</c:v>
                </c:pt>
                <c:pt idx="30">
                  <c:v>1.0140323857634699</c:v>
                </c:pt>
                <c:pt idx="31">
                  <c:v>1.0130209767412146</c:v>
                </c:pt>
                <c:pt idx="32">
                  <c:v>1.0276173699006985</c:v>
                </c:pt>
                <c:pt idx="33">
                  <c:v>1.0272779611752905</c:v>
                </c:pt>
                <c:pt idx="34">
                  <c:v>1.0247848588778445</c:v>
                </c:pt>
                <c:pt idx="35">
                  <c:v>1.019095179730953</c:v>
                </c:pt>
                <c:pt idx="36">
                  <c:v>1.021048672427007</c:v>
                </c:pt>
                <c:pt idx="37">
                  <c:v>1.0294902346724777</c:v>
                </c:pt>
                <c:pt idx="38">
                  <c:v>1.0311755391256023</c:v>
                </c:pt>
                <c:pt idx="39">
                  <c:v>1.0338449657599837</c:v>
                </c:pt>
                <c:pt idx="40">
                  <c:v>1.0409066373353995</c:v>
                </c:pt>
                <c:pt idx="41">
                  <c:v>1.0499289393961955</c:v>
                </c:pt>
                <c:pt idx="42">
                  <c:v>1.0654860816881258</c:v>
                </c:pt>
                <c:pt idx="43">
                  <c:v>1.0710130220154548</c:v>
                </c:pt>
                <c:pt idx="44">
                  <c:v>1.088935109642123</c:v>
                </c:pt>
                <c:pt idx="45">
                  <c:v>1.1242483807365473</c:v>
                </c:pt>
                <c:pt idx="46">
                  <c:v>1.1395776395901804</c:v>
                </c:pt>
                <c:pt idx="47">
                  <c:v>1.1546938343271873</c:v>
                </c:pt>
                <c:pt idx="48">
                  <c:v>1.1630942768723185</c:v>
                </c:pt>
                <c:pt idx="49">
                  <c:v>1.1723374852589874</c:v>
                </c:pt>
                <c:pt idx="50">
                  <c:v>1.1785846392991561</c:v>
                </c:pt>
                <c:pt idx="51">
                  <c:v>1.1801084637116472</c:v>
                </c:pt>
                <c:pt idx="52">
                  <c:v>1.194636380039582</c:v>
                </c:pt>
                <c:pt idx="53">
                  <c:v>1.2056478549125083</c:v>
                </c:pt>
                <c:pt idx="54">
                  <c:v>1.2027303845709665</c:v>
                </c:pt>
                <c:pt idx="55">
                  <c:v>1.202410964362896</c:v>
                </c:pt>
                <c:pt idx="56">
                  <c:v>1.2038280722135168</c:v>
                </c:pt>
                <c:pt idx="57">
                  <c:v>1.1987774750408362</c:v>
                </c:pt>
                <c:pt idx="58">
                  <c:v>1.2188332471120271</c:v>
                </c:pt>
                <c:pt idx="59">
                  <c:v>1.2194360030448046</c:v>
                </c:pt>
                <c:pt idx="60">
                  <c:v>1.2016452131619626</c:v>
                </c:pt>
                <c:pt idx="61">
                  <c:v>1.1907966576753841</c:v>
                </c:pt>
                <c:pt idx="62">
                  <c:v>1.1755348795171647</c:v>
                </c:pt>
                <c:pt idx="63">
                  <c:v>1.1468902153169214</c:v>
                </c:pt>
                <c:pt idx="64">
                  <c:v>1.1490032937760783</c:v>
                </c:pt>
                <c:pt idx="65">
                  <c:v>1.147587582034498</c:v>
                </c:pt>
                <c:pt idx="66">
                  <c:v>1.1389510505976117</c:v>
                </c:pt>
                <c:pt idx="67">
                  <c:v>1.1457834870346189</c:v>
                </c:pt>
                <c:pt idx="68">
                  <c:v>1.147282735782688</c:v>
                </c:pt>
                <c:pt idx="69">
                  <c:v>1.135465792067832</c:v>
                </c:pt>
                <c:pt idx="70">
                  <c:v>1.137486024871429</c:v>
                </c:pt>
                <c:pt idx="71">
                  <c:v>1.1323767566197565</c:v>
                </c:pt>
                <c:pt idx="72">
                  <c:v>1.1227914514714035</c:v>
                </c:pt>
                <c:pt idx="73">
                  <c:v>1.124439590177563</c:v>
                </c:pt>
                <c:pt idx="74">
                  <c:v>1.1263579646401674</c:v>
                </c:pt>
                <c:pt idx="75">
                  <c:v>1.1255014050891172</c:v>
                </c:pt>
                <c:pt idx="76">
                  <c:v>1.1265581771352295</c:v>
                </c:pt>
                <c:pt idx="77">
                  <c:v>1.1242468935780137</c:v>
                </c:pt>
                <c:pt idx="78">
                  <c:v>1.1163469984748602</c:v>
                </c:pt>
                <c:pt idx="79">
                  <c:v>1.1081481462371645</c:v>
                </c:pt>
                <c:pt idx="80">
                  <c:v>1.1038364236932878</c:v>
                </c:pt>
                <c:pt idx="81">
                  <c:v>1.1148416380117425</c:v>
                </c:pt>
                <c:pt idx="82">
                  <c:v>1.1275032650005143</c:v>
                </c:pt>
                <c:pt idx="83">
                  <c:v>1.1314619538187127</c:v>
                </c:pt>
                <c:pt idx="84">
                  <c:v>1.135058423539483</c:v>
                </c:pt>
                <c:pt idx="85">
                  <c:v>1.125736012279732</c:v>
                </c:pt>
                <c:pt idx="86">
                  <c:v>1.1249215788475284</c:v>
                </c:pt>
                <c:pt idx="87">
                  <c:v>1.1240317673794529</c:v>
                </c:pt>
                <c:pt idx="88">
                  <c:v>1.1280765294685575</c:v>
                </c:pt>
                <c:pt idx="89">
                  <c:v>1.1365060582046425</c:v>
                </c:pt>
                <c:pt idx="90">
                  <c:v>1.1493959390389656</c:v>
                </c:pt>
                <c:pt idx="91">
                  <c:v>1.1596293842177274</c:v>
                </c:pt>
                <c:pt idx="92">
                  <c:v>1.1779861657212882</c:v>
                </c:pt>
                <c:pt idx="93">
                  <c:v>1.1852846145483455</c:v>
                </c:pt>
                <c:pt idx="94">
                  <c:v>1.1972506275254176</c:v>
                </c:pt>
                <c:pt idx="95">
                  <c:v>1.2086146600318992</c:v>
                </c:pt>
                <c:pt idx="96">
                  <c:v>1.2168843854878615</c:v>
                </c:pt>
                <c:pt idx="97">
                  <c:v>1.2240264160806218</c:v>
                </c:pt>
                <c:pt idx="98">
                  <c:v>1.2335011414042831</c:v>
                </c:pt>
                <c:pt idx="99">
                  <c:v>1.237465895311237</c:v>
                </c:pt>
                <c:pt idx="100">
                  <c:v>1.2510689299441127</c:v>
                </c:pt>
                <c:pt idx="101">
                  <c:v>1.262276769309914</c:v>
                </c:pt>
                <c:pt idx="102">
                  <c:v>1.275030339550541</c:v>
                </c:pt>
                <c:pt idx="103">
                  <c:v>1.2874502662246923</c:v>
                </c:pt>
                <c:pt idx="104">
                  <c:v>1.308201410485476</c:v>
                </c:pt>
                <c:pt idx="105">
                  <c:v>1.322755158836798</c:v>
                </c:pt>
                <c:pt idx="106">
                  <c:v>1.346294160542908</c:v>
                </c:pt>
                <c:pt idx="107">
                  <c:v>1.3715482626884612</c:v>
                </c:pt>
                <c:pt idx="108">
                  <c:v>1.3942987762383965</c:v>
                </c:pt>
                <c:pt idx="109">
                  <c:v>1.4085563245798507</c:v>
                </c:pt>
                <c:pt idx="110">
                  <c:v>1.432724333063864</c:v>
                </c:pt>
                <c:pt idx="111">
                  <c:v>1.448620885716486</c:v>
                </c:pt>
                <c:pt idx="112">
                  <c:v>1.4507000344250056</c:v>
                </c:pt>
                <c:pt idx="113">
                  <c:v>1.4695702870171499</c:v>
                </c:pt>
                <c:pt idx="114">
                  <c:v>1.4860610451533505</c:v>
                </c:pt>
                <c:pt idx="115">
                  <c:v>1.536649486725925</c:v>
                </c:pt>
                <c:pt idx="116">
                  <c:v>1.545897263746352</c:v>
                </c:pt>
                <c:pt idx="117">
                  <c:v>1.5705303586186885</c:v>
                </c:pt>
                <c:pt idx="118">
                  <c:v>1.6394931418926877</c:v>
                </c:pt>
                <c:pt idx="119">
                  <c:v>1.6622062913792697</c:v>
                </c:pt>
                <c:pt idx="120">
                  <c:v>1.6974715107291265</c:v>
                </c:pt>
                <c:pt idx="121">
                  <c:v>1.7358998992882775</c:v>
                </c:pt>
                <c:pt idx="122">
                  <c:v>1.7566569883607699</c:v>
                </c:pt>
              </c:numCache>
            </c:numRef>
          </c:val>
          <c:smooth val="0"/>
        </c:ser>
        <c:ser>
          <c:idx val="1"/>
          <c:order val="1"/>
          <c:tx>
            <c:v>Price / Rent</c:v>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'US Data'!$A$4:$A$126</c:f>
              <c:numCache>
                <c:ptCount val="123"/>
                <c:pt idx="0">
                  <c:v>1975</c:v>
                </c:pt>
                <c:pt idx="1">
                  <c:v>1975</c:v>
                </c:pt>
                <c:pt idx="2">
                  <c:v>1975</c:v>
                </c:pt>
                <c:pt idx="3">
                  <c:v>1975</c:v>
                </c:pt>
                <c:pt idx="4">
                  <c:v>1976</c:v>
                </c:pt>
                <c:pt idx="5">
                  <c:v>1976</c:v>
                </c:pt>
                <c:pt idx="6">
                  <c:v>1976</c:v>
                </c:pt>
                <c:pt idx="7">
                  <c:v>1976</c:v>
                </c:pt>
                <c:pt idx="8">
                  <c:v>1977</c:v>
                </c:pt>
                <c:pt idx="9">
                  <c:v>1977</c:v>
                </c:pt>
                <c:pt idx="10">
                  <c:v>1977</c:v>
                </c:pt>
                <c:pt idx="11">
                  <c:v>1977</c:v>
                </c:pt>
                <c:pt idx="12">
                  <c:v>1978</c:v>
                </c:pt>
                <c:pt idx="13">
                  <c:v>1978</c:v>
                </c:pt>
                <c:pt idx="14">
                  <c:v>1978</c:v>
                </c:pt>
                <c:pt idx="15">
                  <c:v>1978</c:v>
                </c:pt>
                <c:pt idx="16">
                  <c:v>1979</c:v>
                </c:pt>
                <c:pt idx="17">
                  <c:v>1979</c:v>
                </c:pt>
                <c:pt idx="18">
                  <c:v>1979</c:v>
                </c:pt>
                <c:pt idx="19">
                  <c:v>1979</c:v>
                </c:pt>
                <c:pt idx="20">
                  <c:v>1980</c:v>
                </c:pt>
                <c:pt idx="21">
                  <c:v>1980</c:v>
                </c:pt>
                <c:pt idx="22">
                  <c:v>1980</c:v>
                </c:pt>
                <c:pt idx="23">
                  <c:v>1980</c:v>
                </c:pt>
                <c:pt idx="24">
                  <c:v>1981</c:v>
                </c:pt>
                <c:pt idx="25">
                  <c:v>1981</c:v>
                </c:pt>
                <c:pt idx="26">
                  <c:v>1981</c:v>
                </c:pt>
                <c:pt idx="27">
                  <c:v>1981</c:v>
                </c:pt>
                <c:pt idx="28">
                  <c:v>1982</c:v>
                </c:pt>
                <c:pt idx="29">
                  <c:v>1982</c:v>
                </c:pt>
                <c:pt idx="30">
                  <c:v>1982</c:v>
                </c:pt>
                <c:pt idx="31">
                  <c:v>1982</c:v>
                </c:pt>
                <c:pt idx="32">
                  <c:v>1983</c:v>
                </c:pt>
                <c:pt idx="33">
                  <c:v>1983</c:v>
                </c:pt>
                <c:pt idx="34">
                  <c:v>1983</c:v>
                </c:pt>
                <c:pt idx="35">
                  <c:v>1983</c:v>
                </c:pt>
                <c:pt idx="36">
                  <c:v>1984</c:v>
                </c:pt>
                <c:pt idx="37">
                  <c:v>1984</c:v>
                </c:pt>
                <c:pt idx="38">
                  <c:v>1984</c:v>
                </c:pt>
                <c:pt idx="39">
                  <c:v>1984</c:v>
                </c:pt>
                <c:pt idx="40">
                  <c:v>1985</c:v>
                </c:pt>
                <c:pt idx="41">
                  <c:v>1985</c:v>
                </c:pt>
                <c:pt idx="42">
                  <c:v>1985</c:v>
                </c:pt>
                <c:pt idx="43">
                  <c:v>1985</c:v>
                </c:pt>
                <c:pt idx="44">
                  <c:v>1986</c:v>
                </c:pt>
                <c:pt idx="45">
                  <c:v>1986</c:v>
                </c:pt>
                <c:pt idx="46">
                  <c:v>1986</c:v>
                </c:pt>
                <c:pt idx="47">
                  <c:v>1986</c:v>
                </c:pt>
                <c:pt idx="48">
                  <c:v>1987</c:v>
                </c:pt>
                <c:pt idx="49">
                  <c:v>1987</c:v>
                </c:pt>
                <c:pt idx="50">
                  <c:v>1987</c:v>
                </c:pt>
                <c:pt idx="51">
                  <c:v>1987</c:v>
                </c:pt>
                <c:pt idx="52">
                  <c:v>1988</c:v>
                </c:pt>
                <c:pt idx="53">
                  <c:v>1988</c:v>
                </c:pt>
                <c:pt idx="54">
                  <c:v>1988</c:v>
                </c:pt>
                <c:pt idx="55">
                  <c:v>1988</c:v>
                </c:pt>
                <c:pt idx="56">
                  <c:v>1989</c:v>
                </c:pt>
                <c:pt idx="57">
                  <c:v>1989</c:v>
                </c:pt>
                <c:pt idx="58">
                  <c:v>1989</c:v>
                </c:pt>
                <c:pt idx="59">
                  <c:v>1989</c:v>
                </c:pt>
                <c:pt idx="60">
                  <c:v>1990</c:v>
                </c:pt>
                <c:pt idx="61">
                  <c:v>1990</c:v>
                </c:pt>
                <c:pt idx="62">
                  <c:v>1990</c:v>
                </c:pt>
                <c:pt idx="63">
                  <c:v>1990</c:v>
                </c:pt>
                <c:pt idx="64">
                  <c:v>1991</c:v>
                </c:pt>
                <c:pt idx="65">
                  <c:v>1991</c:v>
                </c:pt>
                <c:pt idx="66">
                  <c:v>1991</c:v>
                </c:pt>
                <c:pt idx="67">
                  <c:v>1991</c:v>
                </c:pt>
                <c:pt idx="68">
                  <c:v>1992</c:v>
                </c:pt>
                <c:pt idx="69">
                  <c:v>1992</c:v>
                </c:pt>
                <c:pt idx="70">
                  <c:v>1992</c:v>
                </c:pt>
                <c:pt idx="71">
                  <c:v>1992</c:v>
                </c:pt>
                <c:pt idx="72">
                  <c:v>1993</c:v>
                </c:pt>
                <c:pt idx="73">
                  <c:v>1993</c:v>
                </c:pt>
                <c:pt idx="74">
                  <c:v>1993</c:v>
                </c:pt>
                <c:pt idx="75">
                  <c:v>1993</c:v>
                </c:pt>
                <c:pt idx="76">
                  <c:v>1994</c:v>
                </c:pt>
                <c:pt idx="77">
                  <c:v>1994</c:v>
                </c:pt>
                <c:pt idx="78">
                  <c:v>1994</c:v>
                </c:pt>
                <c:pt idx="79">
                  <c:v>1994</c:v>
                </c:pt>
                <c:pt idx="80">
                  <c:v>1995</c:v>
                </c:pt>
                <c:pt idx="81">
                  <c:v>1995</c:v>
                </c:pt>
                <c:pt idx="82">
                  <c:v>1995</c:v>
                </c:pt>
                <c:pt idx="83">
                  <c:v>1995</c:v>
                </c:pt>
                <c:pt idx="84">
                  <c:v>1996</c:v>
                </c:pt>
                <c:pt idx="85">
                  <c:v>1996</c:v>
                </c:pt>
                <c:pt idx="86">
                  <c:v>1996</c:v>
                </c:pt>
                <c:pt idx="87">
                  <c:v>1996</c:v>
                </c:pt>
                <c:pt idx="88">
                  <c:v>1997</c:v>
                </c:pt>
                <c:pt idx="89">
                  <c:v>1997</c:v>
                </c:pt>
                <c:pt idx="90">
                  <c:v>1997</c:v>
                </c:pt>
                <c:pt idx="91">
                  <c:v>1997</c:v>
                </c:pt>
                <c:pt idx="92">
                  <c:v>1998</c:v>
                </c:pt>
                <c:pt idx="93">
                  <c:v>1998</c:v>
                </c:pt>
                <c:pt idx="94">
                  <c:v>1998</c:v>
                </c:pt>
                <c:pt idx="95">
                  <c:v>1998</c:v>
                </c:pt>
                <c:pt idx="96">
                  <c:v>1999</c:v>
                </c:pt>
                <c:pt idx="97">
                  <c:v>1999</c:v>
                </c:pt>
                <c:pt idx="98">
                  <c:v>1999</c:v>
                </c:pt>
                <c:pt idx="99">
                  <c:v>1999</c:v>
                </c:pt>
                <c:pt idx="100">
                  <c:v>2000</c:v>
                </c:pt>
                <c:pt idx="101">
                  <c:v>2000</c:v>
                </c:pt>
                <c:pt idx="102">
                  <c:v>2000</c:v>
                </c:pt>
                <c:pt idx="103">
                  <c:v>2000</c:v>
                </c:pt>
                <c:pt idx="104">
                  <c:v>2001</c:v>
                </c:pt>
                <c:pt idx="105">
                  <c:v>2001</c:v>
                </c:pt>
                <c:pt idx="106">
                  <c:v>2001</c:v>
                </c:pt>
                <c:pt idx="107">
                  <c:v>2001</c:v>
                </c:pt>
                <c:pt idx="108">
                  <c:v>2002</c:v>
                </c:pt>
                <c:pt idx="109">
                  <c:v>2002</c:v>
                </c:pt>
                <c:pt idx="110">
                  <c:v>2002</c:v>
                </c:pt>
                <c:pt idx="111">
                  <c:v>2002</c:v>
                </c:pt>
                <c:pt idx="112">
                  <c:v>2003</c:v>
                </c:pt>
                <c:pt idx="113">
                  <c:v>2003</c:v>
                </c:pt>
                <c:pt idx="114">
                  <c:v>2003</c:v>
                </c:pt>
                <c:pt idx="115">
                  <c:v>2003</c:v>
                </c:pt>
                <c:pt idx="116">
                  <c:v>2004</c:v>
                </c:pt>
                <c:pt idx="117">
                  <c:v>2004</c:v>
                </c:pt>
                <c:pt idx="118">
                  <c:v>2004</c:v>
                </c:pt>
                <c:pt idx="119">
                  <c:v>2004</c:v>
                </c:pt>
                <c:pt idx="120">
                  <c:v>2005</c:v>
                </c:pt>
                <c:pt idx="121">
                  <c:v>2005</c:v>
                </c:pt>
                <c:pt idx="122">
                  <c:v>2005</c:v>
                </c:pt>
              </c:numCache>
            </c:numRef>
          </c:cat>
          <c:val>
            <c:numRef>
              <c:f>'US Data'!$N$4:$N$126</c:f>
              <c:numCache>
                <c:ptCount val="123"/>
                <c:pt idx="0">
                  <c:v>1</c:v>
                </c:pt>
                <c:pt idx="1">
                  <c:v>1.0076119419743104</c:v>
                </c:pt>
                <c:pt idx="2">
                  <c:v>0.9875372061660952</c:v>
                </c:pt>
                <c:pt idx="3">
                  <c:v>0.9893713344102979</c:v>
                </c:pt>
                <c:pt idx="4">
                  <c:v>0.9899884198667812</c:v>
                </c:pt>
                <c:pt idx="5">
                  <c:v>1.0084649398752517</c:v>
                </c:pt>
                <c:pt idx="6">
                  <c:v>1.0049446858378053</c:v>
                </c:pt>
                <c:pt idx="7">
                  <c:v>1.0096511743523013</c:v>
                </c:pt>
                <c:pt idx="8">
                  <c:v>1.0210711844592057</c:v>
                </c:pt>
                <c:pt idx="9">
                  <c:v>1.045885859910409</c:v>
                </c:pt>
                <c:pt idx="10">
                  <c:v>1.0574969772501672</c:v>
                </c:pt>
                <c:pt idx="11">
                  <c:v>1.074002567882448</c:v>
                </c:pt>
                <c:pt idx="12">
                  <c:v>1.0890532686181347</c:v>
                </c:pt>
                <c:pt idx="13">
                  <c:v>1.107622418786447</c:v>
                </c:pt>
                <c:pt idx="14">
                  <c:v>1.122665443631919</c:v>
                </c:pt>
                <c:pt idx="15">
                  <c:v>1.1344061613142016</c:v>
                </c:pt>
                <c:pt idx="16">
                  <c:v>1.1690310126003272</c:v>
                </c:pt>
                <c:pt idx="17">
                  <c:v>1.1837900890498108</c:v>
                </c:pt>
                <c:pt idx="18">
                  <c:v>1.18281086393198</c:v>
                </c:pt>
                <c:pt idx="19">
                  <c:v>1.1753477763191262</c:v>
                </c:pt>
                <c:pt idx="20">
                  <c:v>1.1771788300452364</c:v>
                </c:pt>
                <c:pt idx="21">
                  <c:v>1.1678818206213093</c:v>
                </c:pt>
                <c:pt idx="22">
                  <c:v>1.1782186473308536</c:v>
                </c:pt>
                <c:pt idx="23">
                  <c:v>1.1541948114005385</c:v>
                </c:pt>
                <c:pt idx="24">
                  <c:v>1.1445856911883592</c:v>
                </c:pt>
                <c:pt idx="25">
                  <c:v>1.1448549533483479</c:v>
                </c:pt>
                <c:pt idx="26">
                  <c:v>1.1364885223460404</c:v>
                </c:pt>
                <c:pt idx="27">
                  <c:v>1.1126391907025728</c:v>
                </c:pt>
                <c:pt idx="28">
                  <c:v>1.1084449257481708</c:v>
                </c:pt>
                <c:pt idx="29">
                  <c:v>1.1002407366501175</c:v>
                </c:pt>
                <c:pt idx="30">
                  <c:v>1.0742753910667449</c:v>
                </c:pt>
                <c:pt idx="31">
                  <c:v>1.0642076358715404</c:v>
                </c:pt>
                <c:pt idx="32">
                  <c:v>1.0696381822357872</c:v>
                </c:pt>
                <c:pt idx="33">
                  <c:v>1.0710984714021463</c:v>
                </c:pt>
                <c:pt idx="34">
                  <c:v>1.0649609448195</c:v>
                </c:pt>
                <c:pt idx="35">
                  <c:v>1.05596252712872</c:v>
                </c:pt>
                <c:pt idx="36">
                  <c:v>1.0615016698101827</c:v>
                </c:pt>
                <c:pt idx="37">
                  <c:v>1.0634725200799227</c:v>
                </c:pt>
                <c:pt idx="38">
                  <c:v>1.057254199171065</c:v>
                </c:pt>
                <c:pt idx="39">
                  <c:v>1.052248448883872</c:v>
                </c:pt>
                <c:pt idx="40">
                  <c:v>1.053807035886325</c:v>
                </c:pt>
                <c:pt idx="41">
                  <c:v>1.0551833561972592</c:v>
                </c:pt>
                <c:pt idx="42">
                  <c:v>1.0579563479140406</c:v>
                </c:pt>
                <c:pt idx="43">
                  <c:v>1.0530547528551073</c:v>
                </c:pt>
                <c:pt idx="44">
                  <c:v>1.0631368769030338</c:v>
                </c:pt>
                <c:pt idx="45">
                  <c:v>1.068931734228612</c:v>
                </c:pt>
                <c:pt idx="46">
                  <c:v>1.0758192533065767</c:v>
                </c:pt>
                <c:pt idx="47">
                  <c:v>1.0827554800008583</c:v>
                </c:pt>
                <c:pt idx="48">
                  <c:v>1.096689872924024</c:v>
                </c:pt>
                <c:pt idx="49">
                  <c:v>1.1119812333042696</c:v>
                </c:pt>
                <c:pt idx="50">
                  <c:v>1.1156401576394501</c:v>
                </c:pt>
                <c:pt idx="51">
                  <c:v>1.113699963630284</c:v>
                </c:pt>
                <c:pt idx="52">
                  <c:v>1.1229111035732802</c:v>
                </c:pt>
                <c:pt idx="53">
                  <c:v>1.1405465581543854</c:v>
                </c:pt>
                <c:pt idx="54">
                  <c:v>1.1391443134212211</c:v>
                </c:pt>
                <c:pt idx="55">
                  <c:v>1.1393778730598896</c:v>
                </c:pt>
                <c:pt idx="56">
                  <c:v>1.1451715625949364</c:v>
                </c:pt>
                <c:pt idx="57">
                  <c:v>1.15223448804338</c:v>
                </c:pt>
                <c:pt idx="58">
                  <c:v>1.1635474872742455</c:v>
                </c:pt>
                <c:pt idx="59">
                  <c:v>1.160114963753276</c:v>
                </c:pt>
                <c:pt idx="60">
                  <c:v>1.1565500900771404</c:v>
                </c:pt>
                <c:pt idx="61">
                  <c:v>1.1452048024344006</c:v>
                </c:pt>
                <c:pt idx="62">
                  <c:v>1.132749550116717</c:v>
                </c:pt>
                <c:pt idx="63">
                  <c:v>1.1162431700291606</c:v>
                </c:pt>
                <c:pt idx="64">
                  <c:v>1.1184681792597333</c:v>
                </c:pt>
                <c:pt idx="65">
                  <c:v>1.1138467189284549</c:v>
                </c:pt>
                <c:pt idx="66">
                  <c:v>1.1042427917003503</c:v>
                </c:pt>
                <c:pt idx="67">
                  <c:v>1.1119561377609568</c:v>
                </c:pt>
                <c:pt idx="68">
                  <c:v>1.112809432085458</c:v>
                </c:pt>
                <c:pt idx="69">
                  <c:v>1.1059810919925688</c:v>
                </c:pt>
                <c:pt idx="70">
                  <c:v>1.1118149882989803</c:v>
                </c:pt>
                <c:pt idx="71">
                  <c:v>1.1064238248494132</c:v>
                </c:pt>
                <c:pt idx="72">
                  <c:v>1.099989494861975</c:v>
                </c:pt>
                <c:pt idx="73">
                  <c:v>1.102305389700361</c:v>
                </c:pt>
                <c:pt idx="74">
                  <c:v>1.1032446063563492</c:v>
                </c:pt>
                <c:pt idx="75">
                  <c:v>1.1051494078757613</c:v>
                </c:pt>
                <c:pt idx="76">
                  <c:v>1.1023218689561312</c:v>
                </c:pt>
                <c:pt idx="77">
                  <c:v>1.1016167445783978</c:v>
                </c:pt>
                <c:pt idx="78">
                  <c:v>1.096399568895887</c:v>
                </c:pt>
                <c:pt idx="79">
                  <c:v>1.0865638178319257</c:v>
                </c:pt>
                <c:pt idx="80">
                  <c:v>1.084202526393848</c:v>
                </c:pt>
                <c:pt idx="81">
                  <c:v>1.097340550330604</c:v>
                </c:pt>
                <c:pt idx="82">
                  <c:v>1.1074807155819597</c:v>
                </c:pt>
                <c:pt idx="83">
                  <c:v>1.1088640234326488</c:v>
                </c:pt>
                <c:pt idx="84">
                  <c:v>1.1148299571258342</c:v>
                </c:pt>
                <c:pt idx="85">
                  <c:v>1.1094642821933474</c:v>
                </c:pt>
                <c:pt idx="86">
                  <c:v>1.105073005359098</c:v>
                </c:pt>
                <c:pt idx="87">
                  <c:v>1.1070551742192118</c:v>
                </c:pt>
                <c:pt idx="88">
                  <c:v>1.10957023242</c:v>
                </c:pt>
                <c:pt idx="89">
                  <c:v>1.1107159943525158</c:v>
                </c:pt>
                <c:pt idx="90">
                  <c:v>1.117957517295232</c:v>
                </c:pt>
                <c:pt idx="91">
                  <c:v>1.123550889727474</c:v>
                </c:pt>
                <c:pt idx="92">
                  <c:v>1.132328478289177</c:v>
                </c:pt>
                <c:pt idx="93">
                  <c:v>1.132838045369998</c:v>
                </c:pt>
                <c:pt idx="94">
                  <c:v>1.137552365589788</c:v>
                </c:pt>
                <c:pt idx="95">
                  <c:v>1.1404867530399472</c:v>
                </c:pt>
                <c:pt idx="96">
                  <c:v>1.144297582310959</c:v>
                </c:pt>
                <c:pt idx="97">
                  <c:v>1.1525151351498053</c:v>
                </c:pt>
                <c:pt idx="98">
                  <c:v>1.1625181240464715</c:v>
                </c:pt>
                <c:pt idx="99">
                  <c:v>1.1645551216413925</c:v>
                </c:pt>
                <c:pt idx="100">
                  <c:v>1.1762915147500956</c:v>
                </c:pt>
                <c:pt idx="101">
                  <c:v>1.1883987486643286</c:v>
                </c:pt>
                <c:pt idx="102">
                  <c:v>1.1993099195884218</c:v>
                </c:pt>
                <c:pt idx="103">
                  <c:v>1.2044198612943027</c:v>
                </c:pt>
                <c:pt idx="104">
                  <c:v>1.2219965852025347</c:v>
                </c:pt>
                <c:pt idx="105">
                  <c:v>1.230619419617655</c:v>
                </c:pt>
                <c:pt idx="106">
                  <c:v>1.2370111336389737</c:v>
                </c:pt>
                <c:pt idx="107">
                  <c:v>1.2374625873833864</c:v>
                </c:pt>
                <c:pt idx="108">
                  <c:v>1.2443767006859532</c:v>
                </c:pt>
                <c:pt idx="109">
                  <c:v>1.2598901454781077</c:v>
                </c:pt>
                <c:pt idx="110">
                  <c:v>1.2782316077214686</c:v>
                </c:pt>
                <c:pt idx="111">
                  <c:v>1.2875174845798083</c:v>
                </c:pt>
                <c:pt idx="112">
                  <c:v>1.2932814873109402</c:v>
                </c:pt>
                <c:pt idx="113">
                  <c:v>1.3021072925717947</c:v>
                </c:pt>
                <c:pt idx="114">
                  <c:v>1.3158938288950681</c:v>
                </c:pt>
                <c:pt idx="115">
                  <c:v>1.352200711601199</c:v>
                </c:pt>
                <c:pt idx="116">
                  <c:v>1.3665771863884477</c:v>
                </c:pt>
                <c:pt idx="117">
                  <c:v>1.3949858483829671</c:v>
                </c:pt>
                <c:pt idx="118">
                  <c:v>1.449046937878563</c:v>
                </c:pt>
                <c:pt idx="119">
                  <c:v>1.4741869908684953</c:v>
                </c:pt>
                <c:pt idx="120">
                  <c:v>1.501517148891103</c:v>
                </c:pt>
                <c:pt idx="121">
                  <c:v>1.5448123951822301</c:v>
                </c:pt>
                <c:pt idx="122">
                  <c:v>1.577055194539956</c:v>
                </c:pt>
              </c:numCache>
            </c:numRef>
          </c:val>
          <c:smooth val="0"/>
        </c:ser>
        <c:ser>
          <c:idx val="2"/>
          <c:order val="2"/>
          <c:tx>
            <c:v>HPI / Median Income</c:v>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'US Data'!$A$4:$A$126</c:f>
              <c:numCache>
                <c:ptCount val="123"/>
                <c:pt idx="0">
                  <c:v>1975</c:v>
                </c:pt>
                <c:pt idx="1">
                  <c:v>1975</c:v>
                </c:pt>
                <c:pt idx="2">
                  <c:v>1975</c:v>
                </c:pt>
                <c:pt idx="3">
                  <c:v>1975</c:v>
                </c:pt>
                <c:pt idx="4">
                  <c:v>1976</c:v>
                </c:pt>
                <c:pt idx="5">
                  <c:v>1976</c:v>
                </c:pt>
                <c:pt idx="6">
                  <c:v>1976</c:v>
                </c:pt>
                <c:pt idx="7">
                  <c:v>1976</c:v>
                </c:pt>
                <c:pt idx="8">
                  <c:v>1977</c:v>
                </c:pt>
                <c:pt idx="9">
                  <c:v>1977</c:v>
                </c:pt>
                <c:pt idx="10">
                  <c:v>1977</c:v>
                </c:pt>
                <c:pt idx="11">
                  <c:v>1977</c:v>
                </c:pt>
                <c:pt idx="12">
                  <c:v>1978</c:v>
                </c:pt>
                <c:pt idx="13">
                  <c:v>1978</c:v>
                </c:pt>
                <c:pt idx="14">
                  <c:v>1978</c:v>
                </c:pt>
                <c:pt idx="15">
                  <c:v>1978</c:v>
                </c:pt>
                <c:pt idx="16">
                  <c:v>1979</c:v>
                </c:pt>
                <c:pt idx="17">
                  <c:v>1979</c:v>
                </c:pt>
                <c:pt idx="18">
                  <c:v>1979</c:v>
                </c:pt>
                <c:pt idx="19">
                  <c:v>1979</c:v>
                </c:pt>
                <c:pt idx="20">
                  <c:v>1980</c:v>
                </c:pt>
                <c:pt idx="21">
                  <c:v>1980</c:v>
                </c:pt>
                <c:pt idx="22">
                  <c:v>1980</c:v>
                </c:pt>
                <c:pt idx="23">
                  <c:v>1980</c:v>
                </c:pt>
                <c:pt idx="24">
                  <c:v>1981</c:v>
                </c:pt>
                <c:pt idx="25">
                  <c:v>1981</c:v>
                </c:pt>
                <c:pt idx="26">
                  <c:v>1981</c:v>
                </c:pt>
                <c:pt idx="27">
                  <c:v>1981</c:v>
                </c:pt>
                <c:pt idx="28">
                  <c:v>1982</c:v>
                </c:pt>
                <c:pt idx="29">
                  <c:v>1982</c:v>
                </c:pt>
                <c:pt idx="30">
                  <c:v>1982</c:v>
                </c:pt>
                <c:pt idx="31">
                  <c:v>1982</c:v>
                </c:pt>
                <c:pt idx="32">
                  <c:v>1983</c:v>
                </c:pt>
                <c:pt idx="33">
                  <c:v>1983</c:v>
                </c:pt>
                <c:pt idx="34">
                  <c:v>1983</c:v>
                </c:pt>
                <c:pt idx="35">
                  <c:v>1983</c:v>
                </c:pt>
                <c:pt idx="36">
                  <c:v>1984</c:v>
                </c:pt>
                <c:pt idx="37">
                  <c:v>1984</c:v>
                </c:pt>
                <c:pt idx="38">
                  <c:v>1984</c:v>
                </c:pt>
                <c:pt idx="39">
                  <c:v>1984</c:v>
                </c:pt>
                <c:pt idx="40">
                  <c:v>1985</c:v>
                </c:pt>
                <c:pt idx="41">
                  <c:v>1985</c:v>
                </c:pt>
                <c:pt idx="42">
                  <c:v>1985</c:v>
                </c:pt>
                <c:pt idx="43">
                  <c:v>1985</c:v>
                </c:pt>
                <c:pt idx="44">
                  <c:v>1986</c:v>
                </c:pt>
                <c:pt idx="45">
                  <c:v>1986</c:v>
                </c:pt>
                <c:pt idx="46">
                  <c:v>1986</c:v>
                </c:pt>
                <c:pt idx="47">
                  <c:v>1986</c:v>
                </c:pt>
                <c:pt idx="48">
                  <c:v>1987</c:v>
                </c:pt>
                <c:pt idx="49">
                  <c:v>1987</c:v>
                </c:pt>
                <c:pt idx="50">
                  <c:v>1987</c:v>
                </c:pt>
                <c:pt idx="51">
                  <c:v>1987</c:v>
                </c:pt>
                <c:pt idx="52">
                  <c:v>1988</c:v>
                </c:pt>
                <c:pt idx="53">
                  <c:v>1988</c:v>
                </c:pt>
                <c:pt idx="54">
                  <c:v>1988</c:v>
                </c:pt>
                <c:pt idx="55">
                  <c:v>1988</c:v>
                </c:pt>
                <c:pt idx="56">
                  <c:v>1989</c:v>
                </c:pt>
                <c:pt idx="57">
                  <c:v>1989</c:v>
                </c:pt>
                <c:pt idx="58">
                  <c:v>1989</c:v>
                </c:pt>
                <c:pt idx="59">
                  <c:v>1989</c:v>
                </c:pt>
                <c:pt idx="60">
                  <c:v>1990</c:v>
                </c:pt>
                <c:pt idx="61">
                  <c:v>1990</c:v>
                </c:pt>
                <c:pt idx="62">
                  <c:v>1990</c:v>
                </c:pt>
                <c:pt idx="63">
                  <c:v>1990</c:v>
                </c:pt>
                <c:pt idx="64">
                  <c:v>1991</c:v>
                </c:pt>
                <c:pt idx="65">
                  <c:v>1991</c:v>
                </c:pt>
                <c:pt idx="66">
                  <c:v>1991</c:v>
                </c:pt>
                <c:pt idx="67">
                  <c:v>1991</c:v>
                </c:pt>
                <c:pt idx="68">
                  <c:v>1992</c:v>
                </c:pt>
                <c:pt idx="69">
                  <c:v>1992</c:v>
                </c:pt>
                <c:pt idx="70">
                  <c:v>1992</c:v>
                </c:pt>
                <c:pt idx="71">
                  <c:v>1992</c:v>
                </c:pt>
                <c:pt idx="72">
                  <c:v>1993</c:v>
                </c:pt>
                <c:pt idx="73">
                  <c:v>1993</c:v>
                </c:pt>
                <c:pt idx="74">
                  <c:v>1993</c:v>
                </c:pt>
                <c:pt idx="75">
                  <c:v>1993</c:v>
                </c:pt>
                <c:pt idx="76">
                  <c:v>1994</c:v>
                </c:pt>
                <c:pt idx="77">
                  <c:v>1994</c:v>
                </c:pt>
                <c:pt idx="78">
                  <c:v>1994</c:v>
                </c:pt>
                <c:pt idx="79">
                  <c:v>1994</c:v>
                </c:pt>
                <c:pt idx="80">
                  <c:v>1995</c:v>
                </c:pt>
                <c:pt idx="81">
                  <c:v>1995</c:v>
                </c:pt>
                <c:pt idx="82">
                  <c:v>1995</c:v>
                </c:pt>
                <c:pt idx="83">
                  <c:v>1995</c:v>
                </c:pt>
                <c:pt idx="84">
                  <c:v>1996</c:v>
                </c:pt>
                <c:pt idx="85">
                  <c:v>1996</c:v>
                </c:pt>
                <c:pt idx="86">
                  <c:v>1996</c:v>
                </c:pt>
                <c:pt idx="87">
                  <c:v>1996</c:v>
                </c:pt>
                <c:pt idx="88">
                  <c:v>1997</c:v>
                </c:pt>
                <c:pt idx="89">
                  <c:v>1997</c:v>
                </c:pt>
                <c:pt idx="90">
                  <c:v>1997</c:v>
                </c:pt>
                <c:pt idx="91">
                  <c:v>1997</c:v>
                </c:pt>
                <c:pt idx="92">
                  <c:v>1998</c:v>
                </c:pt>
                <c:pt idx="93">
                  <c:v>1998</c:v>
                </c:pt>
                <c:pt idx="94">
                  <c:v>1998</c:v>
                </c:pt>
                <c:pt idx="95">
                  <c:v>1998</c:v>
                </c:pt>
                <c:pt idx="96">
                  <c:v>1999</c:v>
                </c:pt>
                <c:pt idx="97">
                  <c:v>1999</c:v>
                </c:pt>
                <c:pt idx="98">
                  <c:v>1999</c:v>
                </c:pt>
                <c:pt idx="99">
                  <c:v>1999</c:v>
                </c:pt>
                <c:pt idx="100">
                  <c:v>2000</c:v>
                </c:pt>
                <c:pt idx="101">
                  <c:v>2000</c:v>
                </c:pt>
                <c:pt idx="102">
                  <c:v>2000</c:v>
                </c:pt>
                <c:pt idx="103">
                  <c:v>2000</c:v>
                </c:pt>
                <c:pt idx="104">
                  <c:v>2001</c:v>
                </c:pt>
                <c:pt idx="105">
                  <c:v>2001</c:v>
                </c:pt>
                <c:pt idx="106">
                  <c:v>2001</c:v>
                </c:pt>
                <c:pt idx="107">
                  <c:v>2001</c:v>
                </c:pt>
                <c:pt idx="108">
                  <c:v>2002</c:v>
                </c:pt>
                <c:pt idx="109">
                  <c:v>2002</c:v>
                </c:pt>
                <c:pt idx="110">
                  <c:v>2002</c:v>
                </c:pt>
                <c:pt idx="111">
                  <c:v>2002</c:v>
                </c:pt>
                <c:pt idx="112">
                  <c:v>2003</c:v>
                </c:pt>
                <c:pt idx="113">
                  <c:v>2003</c:v>
                </c:pt>
                <c:pt idx="114">
                  <c:v>2003</c:v>
                </c:pt>
                <c:pt idx="115">
                  <c:v>2003</c:v>
                </c:pt>
                <c:pt idx="116">
                  <c:v>2004</c:v>
                </c:pt>
                <c:pt idx="117">
                  <c:v>2004</c:v>
                </c:pt>
                <c:pt idx="118">
                  <c:v>2004</c:v>
                </c:pt>
                <c:pt idx="119">
                  <c:v>2004</c:v>
                </c:pt>
                <c:pt idx="120">
                  <c:v>2005</c:v>
                </c:pt>
                <c:pt idx="121">
                  <c:v>2005</c:v>
                </c:pt>
                <c:pt idx="122">
                  <c:v>2005</c:v>
                </c:pt>
              </c:numCache>
            </c:numRef>
          </c:cat>
          <c:val>
            <c:numRef>
              <c:f>'US Data'!$O$4:$O$126</c:f>
              <c:numCache>
                <c:ptCount val="123"/>
                <c:pt idx="0">
                  <c:v>#N/A</c:v>
                </c:pt>
                <c:pt idx="1">
                  <c:v>#N/A</c:v>
                </c:pt>
                <c:pt idx="2">
                  <c:v>#N/A</c:v>
                </c:pt>
                <c:pt idx="3">
                  <c:v>1.0252223120452708</c:v>
                </c:pt>
                <c:pt idx="4">
                  <c:v>#N/A</c:v>
                </c:pt>
                <c:pt idx="5">
                  <c:v>#N/A</c:v>
                </c:pt>
                <c:pt idx="6">
                  <c:v>#N/A</c:v>
                </c:pt>
                <c:pt idx="7">
                  <c:v>1.0226094696822403</c:v>
                </c:pt>
                <c:pt idx="8">
                  <c:v>#N/A</c:v>
                </c:pt>
                <c:pt idx="9">
                  <c:v>#N/A</c:v>
                </c:pt>
                <c:pt idx="10">
                  <c:v>#N/A</c:v>
                </c:pt>
                <c:pt idx="11">
                  <c:v>1.0792492776712157</c:v>
                </c:pt>
                <c:pt idx="12">
                  <c:v>#N/A</c:v>
                </c:pt>
                <c:pt idx="13">
                  <c:v>#N/A</c:v>
                </c:pt>
                <c:pt idx="14">
                  <c:v>#N/A</c:v>
                </c:pt>
                <c:pt idx="15">
                  <c:v>1.097884254093608</c:v>
                </c:pt>
                <c:pt idx="16">
                  <c:v>#N/A</c:v>
                </c:pt>
                <c:pt idx="17">
                  <c:v>#N/A</c:v>
                </c:pt>
                <c:pt idx="18">
                  <c:v>#N/A</c:v>
                </c:pt>
                <c:pt idx="19">
                  <c:v>1.1117094108448864</c:v>
                </c:pt>
                <c:pt idx="20">
                  <c:v>#N/A</c:v>
                </c:pt>
                <c:pt idx="21">
                  <c:v>#N/A</c:v>
                </c:pt>
                <c:pt idx="22">
                  <c:v>#N/A</c:v>
                </c:pt>
                <c:pt idx="23">
                  <c:v>1.0759931687028859</c:v>
                </c:pt>
                <c:pt idx="24">
                  <c:v>#N/A</c:v>
                </c:pt>
                <c:pt idx="25">
                  <c:v>#N/A</c:v>
                </c:pt>
                <c:pt idx="26">
                  <c:v>#N/A</c:v>
                </c:pt>
                <c:pt idx="27">
                  <c:v>1.0391304857708923</c:v>
                </c:pt>
                <c:pt idx="28">
                  <c:v>#N/A</c:v>
                </c:pt>
                <c:pt idx="29">
                  <c:v>#N/A</c:v>
                </c:pt>
                <c:pt idx="30">
                  <c:v>#N/A</c:v>
                </c:pt>
                <c:pt idx="31">
                  <c:v>1.0084924101776462</c:v>
                </c:pt>
                <c:pt idx="32">
                  <c:v>#N/A</c:v>
                </c:pt>
                <c:pt idx="33">
                  <c:v>#N/A</c:v>
                </c:pt>
                <c:pt idx="34">
                  <c:v>#N/A</c:v>
                </c:pt>
                <c:pt idx="35">
                  <c:v>1.0147293833750823</c:v>
                </c:pt>
                <c:pt idx="36">
                  <c:v>#N/A</c:v>
                </c:pt>
                <c:pt idx="37">
                  <c:v>#N/A</c:v>
                </c:pt>
                <c:pt idx="38">
                  <c:v>#N/A</c:v>
                </c:pt>
                <c:pt idx="39">
                  <c:v>0.9967912255981005</c:v>
                </c:pt>
                <c:pt idx="40">
                  <c:v>#N/A</c:v>
                </c:pt>
                <c:pt idx="41">
                  <c:v>#N/A</c:v>
                </c:pt>
                <c:pt idx="42">
                  <c:v>#N/A</c:v>
                </c:pt>
                <c:pt idx="43">
                  <c:v>1.0080037393619037</c:v>
                </c:pt>
                <c:pt idx="44">
                  <c:v>#N/A</c:v>
                </c:pt>
                <c:pt idx="45">
                  <c:v>#N/A</c:v>
                </c:pt>
                <c:pt idx="46">
                  <c:v>#N/A</c:v>
                </c:pt>
                <c:pt idx="47">
                  <c:v>1.0337938065179264</c:v>
                </c:pt>
                <c:pt idx="48">
                  <c:v>#N/A</c:v>
                </c:pt>
                <c:pt idx="49">
                  <c:v>#N/A</c:v>
                </c:pt>
                <c:pt idx="50">
                  <c:v>#N/A</c:v>
                </c:pt>
                <c:pt idx="51">
                  <c:v>1.057094307419207</c:v>
                </c:pt>
                <c:pt idx="52">
                  <c:v>#N/A</c:v>
                </c:pt>
                <c:pt idx="53">
                  <c:v>#N/A</c:v>
                </c:pt>
                <c:pt idx="54">
                  <c:v>#N/A</c:v>
                </c:pt>
                <c:pt idx="55">
                  <c:v>1.0710418219142377</c:v>
                </c:pt>
                <c:pt idx="56">
                  <c:v>#N/A</c:v>
                </c:pt>
                <c:pt idx="57">
                  <c:v>#N/A</c:v>
                </c:pt>
                <c:pt idx="58">
                  <c:v>#N/A</c:v>
                </c:pt>
                <c:pt idx="59">
                  <c:v>1.0695938758421812</c:v>
                </c:pt>
                <c:pt idx="60">
                  <c:v>#N/A</c:v>
                </c:pt>
                <c:pt idx="61">
                  <c:v>#N/A</c:v>
                </c:pt>
                <c:pt idx="62">
                  <c:v>#N/A</c:v>
                </c:pt>
                <c:pt idx="63">
                  <c:v>1.0349198543790135</c:v>
                </c:pt>
                <c:pt idx="64">
                  <c:v>#N/A</c:v>
                </c:pt>
                <c:pt idx="65">
                  <c:v>#N/A</c:v>
                </c:pt>
                <c:pt idx="66">
                  <c:v>#N/A</c:v>
                </c:pt>
                <c:pt idx="67">
                  <c:v>1.0550131020033673</c:v>
                </c:pt>
                <c:pt idx="68">
                  <c:v>#N/A</c:v>
                </c:pt>
                <c:pt idx="69">
                  <c:v>#N/A</c:v>
                </c:pt>
                <c:pt idx="70">
                  <c:v>#N/A</c:v>
                </c:pt>
                <c:pt idx="71">
                  <c:v>1.0569799441690204</c:v>
                </c:pt>
                <c:pt idx="72">
                  <c:v>#N/A</c:v>
                </c:pt>
                <c:pt idx="73">
                  <c:v>#N/A</c:v>
                </c:pt>
                <c:pt idx="74">
                  <c:v>#N/A</c:v>
                </c:pt>
                <c:pt idx="75">
                  <c:v>1.0578744749729565</c:v>
                </c:pt>
                <c:pt idx="76">
                  <c:v>#N/A</c:v>
                </c:pt>
                <c:pt idx="77">
                  <c:v>#N/A</c:v>
                </c:pt>
                <c:pt idx="78">
                  <c:v>#N/A</c:v>
                </c:pt>
                <c:pt idx="79">
                  <c:v>1.0327871153679913</c:v>
                </c:pt>
                <c:pt idx="80">
                  <c:v>#N/A</c:v>
                </c:pt>
                <c:pt idx="81">
                  <c:v>#N/A</c:v>
                </c:pt>
                <c:pt idx="82">
                  <c:v>#N/A</c:v>
                </c:pt>
                <c:pt idx="83">
                  <c:v>1.0221107643948035</c:v>
                </c:pt>
                <c:pt idx="84">
                  <c:v>#N/A</c:v>
                </c:pt>
                <c:pt idx="85">
                  <c:v>#N/A</c:v>
                </c:pt>
                <c:pt idx="86">
                  <c:v>#N/A</c:v>
                </c:pt>
                <c:pt idx="87">
                  <c:v>1.0067981721469925</c:v>
                </c:pt>
                <c:pt idx="88">
                  <c:v>#N/A</c:v>
                </c:pt>
                <c:pt idx="89">
                  <c:v>#N/A</c:v>
                </c:pt>
                <c:pt idx="90">
                  <c:v>#N/A</c:v>
                </c:pt>
                <c:pt idx="91">
                  <c:v>1.009961896816435</c:v>
                </c:pt>
                <c:pt idx="92">
                  <c:v>#N/A</c:v>
                </c:pt>
                <c:pt idx="93">
                  <c:v>#N/A</c:v>
                </c:pt>
                <c:pt idx="94">
                  <c:v>#N/A</c:v>
                </c:pt>
                <c:pt idx="95">
                  <c:v>1.0089764035423128</c:v>
                </c:pt>
                <c:pt idx="96">
                  <c:v>#N/A</c:v>
                </c:pt>
                <c:pt idx="97">
                  <c:v>#N/A</c:v>
                </c:pt>
                <c:pt idx="98">
                  <c:v>#N/A</c:v>
                </c:pt>
                <c:pt idx="99">
                  <c:v>1.0137681477844944</c:v>
                </c:pt>
                <c:pt idx="100">
                  <c:v>#N/A</c:v>
                </c:pt>
                <c:pt idx="101">
                  <c:v>#N/A</c:v>
                </c:pt>
                <c:pt idx="102">
                  <c:v>#N/A</c:v>
                </c:pt>
                <c:pt idx="103">
                  <c:v>1.056889988181244</c:v>
                </c:pt>
                <c:pt idx="104">
                  <c:v>#N/A</c:v>
                </c:pt>
                <c:pt idx="105">
                  <c:v>#N/A</c:v>
                </c:pt>
                <c:pt idx="106">
                  <c:v>#N/A</c:v>
                </c:pt>
                <c:pt idx="107">
                  <c:v>1.1300450478191075</c:v>
                </c:pt>
                <c:pt idx="108">
                  <c:v>#N/A</c:v>
                </c:pt>
                <c:pt idx="109">
                  <c:v>#N/A</c:v>
                </c:pt>
                <c:pt idx="110">
                  <c:v>#N/A</c:v>
                </c:pt>
                <c:pt idx="111">
                  <c:v>1.2090562477004314</c:v>
                </c:pt>
                <c:pt idx="112">
                  <c:v>#N/A</c:v>
                </c:pt>
                <c:pt idx="113">
                  <c:v>#N/A</c:v>
                </c:pt>
                <c:pt idx="114">
                  <c:v>#N/A</c:v>
                </c:pt>
                <c:pt idx="115">
                  <c:v>1.277011173405978</c:v>
                </c:pt>
                <c:pt idx="116">
                  <c:v>#N/A</c:v>
                </c:pt>
                <c:pt idx="117">
                  <c:v>#N/A</c:v>
                </c:pt>
                <c:pt idx="118">
                  <c:v>#N/A</c:v>
                </c:pt>
                <c:pt idx="119">
                  <c:v>1.3970484129331284</c:v>
                </c:pt>
                <c:pt idx="120">
                  <c:v>#N/A</c:v>
                </c:pt>
                <c:pt idx="121">
                  <c:v>#N/A</c:v>
                </c:pt>
                <c:pt idx="122">
                  <c:v>#N/A</c:v>
                </c:pt>
              </c:numCache>
            </c:numRef>
          </c:val>
          <c:smooth val="0"/>
        </c:ser>
        <c:axId val="52619862"/>
        <c:axId val="3816711"/>
      </c:lineChart>
      <c:catAx>
        <c:axId val="52619862"/>
        <c:scaling>
          <c:orientation val="minMax"/>
        </c:scaling>
        <c:axPos val="b"/>
        <c:delete val="0"/>
        <c:numFmt formatCode="0" sourceLinked="0"/>
        <c:majorTickMark val="out"/>
        <c:minorTickMark val="none"/>
        <c:tickLblPos val="nextTo"/>
        <c:txPr>
          <a:bodyPr vert="horz" rot="-5400000"/>
          <a:lstStyle/>
          <a:p>
            <a:pPr>
              <a:defRPr lang="en-US" cap="none" sz="1200" b="0" i="0" u="none" baseline="0">
                <a:latin typeface="Arial"/>
                <a:ea typeface="Arial"/>
                <a:cs typeface="Arial"/>
              </a:defRPr>
            </a:pPr>
          </a:p>
        </c:txPr>
        <c:crossAx val="3816711"/>
        <c:crosses val="autoZero"/>
        <c:auto val="1"/>
        <c:lblOffset val="100"/>
        <c:noMultiLvlLbl val="0"/>
      </c:catAx>
      <c:valAx>
        <c:axId val="3816711"/>
        <c:scaling>
          <c:orientation val="minMax"/>
          <c:min val="0.95"/>
        </c:scaling>
        <c:axPos val="l"/>
        <c:title>
          <c:tx>
            <c:rich>
              <a:bodyPr vert="horz" rot="-5400000" anchor="ctr"/>
              <a:lstStyle/>
              <a:p>
                <a:pPr algn="ctr">
                  <a:defRPr/>
                </a:pPr>
                <a:r>
                  <a:rPr lang="en-US" cap="none" sz="1200" b="1" i="0" u="none" baseline="0">
                    <a:latin typeface="Arial"/>
                    <a:ea typeface="Arial"/>
                    <a:cs typeface="Arial"/>
                  </a:rPr>
                  <a:t>1975:1=1.0</a:t>
                </a:r>
              </a:p>
            </c:rich>
          </c:tx>
          <c:layout/>
          <c:overlay val="0"/>
          <c:spPr>
            <a:noFill/>
            <a:ln>
              <a:noFill/>
            </a:ln>
          </c:spPr>
        </c:title>
        <c:majorGridlines/>
        <c:delete val="0"/>
        <c:numFmt formatCode="0.00" sourceLinked="0"/>
        <c:majorTickMark val="out"/>
        <c:minorTickMark val="none"/>
        <c:tickLblPos val="nextTo"/>
        <c:txPr>
          <a:bodyPr/>
          <a:lstStyle/>
          <a:p>
            <a:pPr>
              <a:defRPr lang="en-US" cap="none" sz="1200" b="0" i="0" u="none" baseline="0">
                <a:latin typeface="Arial"/>
                <a:ea typeface="Arial"/>
                <a:cs typeface="Arial"/>
              </a:defRPr>
            </a:pPr>
          </a:p>
        </c:txPr>
        <c:crossAx val="52619862"/>
        <c:crossesAt val="1"/>
        <c:crossBetween val="between"/>
        <c:dispUnits/>
      </c:valAx>
      <c:catAx>
        <c:axId val="41246348"/>
        <c:scaling>
          <c:orientation val="minMax"/>
        </c:scaling>
        <c:axPos val="b"/>
        <c:delete val="1"/>
        <c:majorTickMark val="out"/>
        <c:minorTickMark val="none"/>
        <c:tickLblPos val="nextTo"/>
        <c:crossAx val="35672813"/>
        <c:crosses val="autoZero"/>
        <c:auto val="1"/>
        <c:lblOffset val="100"/>
        <c:noMultiLvlLbl val="0"/>
      </c:catAx>
      <c:valAx>
        <c:axId val="35672813"/>
        <c:scaling>
          <c:orientation val="minMax"/>
          <c:max val="1E-11"/>
          <c:min val="0"/>
        </c:scaling>
        <c:axPos val="l"/>
        <c:delete val="0"/>
        <c:numFmt formatCode="General" sourceLinked="1"/>
        <c:majorTickMark val="none"/>
        <c:minorTickMark val="none"/>
        <c:tickLblPos val="none"/>
        <c:crossAx val="41246348"/>
        <c:crosses val="max"/>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Figure 10: Residential Real Estate Exposure / Capital, U.S. Bank Avg. 1994:Q1-2005:Q1</a:t>
            </a:r>
          </a:p>
        </c:rich>
      </c:tx>
      <c:layout/>
      <c:spPr>
        <a:noFill/>
        <a:ln>
          <a:noFill/>
        </a:ln>
      </c:spPr>
    </c:title>
    <c:plotArea>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 Exposure Data'!$C$60:$C$104</c:f>
              <c:numCache>
                <c:ptCount val="45"/>
                <c:pt idx="0">
                  <c:v>1994</c:v>
                </c:pt>
                <c:pt idx="1">
                  <c:v>1994</c:v>
                </c:pt>
                <c:pt idx="2">
                  <c:v>1994</c:v>
                </c:pt>
                <c:pt idx="3">
                  <c:v>1994</c:v>
                </c:pt>
                <c:pt idx="4">
                  <c:v>1995</c:v>
                </c:pt>
                <c:pt idx="5">
                  <c:v>1995</c:v>
                </c:pt>
                <c:pt idx="6">
                  <c:v>1995</c:v>
                </c:pt>
                <c:pt idx="7">
                  <c:v>1995</c:v>
                </c:pt>
                <c:pt idx="8">
                  <c:v>1996</c:v>
                </c:pt>
                <c:pt idx="9">
                  <c:v>1996</c:v>
                </c:pt>
                <c:pt idx="10">
                  <c:v>1996</c:v>
                </c:pt>
                <c:pt idx="11">
                  <c:v>1996</c:v>
                </c:pt>
                <c:pt idx="12">
                  <c:v>1997</c:v>
                </c:pt>
                <c:pt idx="13">
                  <c:v>1997</c:v>
                </c:pt>
                <c:pt idx="14">
                  <c:v>1997</c:v>
                </c:pt>
                <c:pt idx="15">
                  <c:v>1997</c:v>
                </c:pt>
                <c:pt idx="16">
                  <c:v>1998</c:v>
                </c:pt>
                <c:pt idx="17">
                  <c:v>1998</c:v>
                </c:pt>
                <c:pt idx="18">
                  <c:v>1998</c:v>
                </c:pt>
                <c:pt idx="19">
                  <c:v>1998</c:v>
                </c:pt>
                <c:pt idx="20">
                  <c:v>1999</c:v>
                </c:pt>
                <c:pt idx="21">
                  <c:v>1999</c:v>
                </c:pt>
                <c:pt idx="22">
                  <c:v>1999</c:v>
                </c:pt>
                <c:pt idx="23">
                  <c:v>1999</c:v>
                </c:pt>
                <c:pt idx="24">
                  <c:v>2000</c:v>
                </c:pt>
                <c:pt idx="25">
                  <c:v>2000</c:v>
                </c:pt>
                <c:pt idx="26">
                  <c:v>2000</c:v>
                </c:pt>
                <c:pt idx="27">
                  <c:v>2000</c:v>
                </c:pt>
                <c:pt idx="28">
                  <c:v>2001</c:v>
                </c:pt>
                <c:pt idx="29">
                  <c:v>2001</c:v>
                </c:pt>
                <c:pt idx="30">
                  <c:v>2001</c:v>
                </c:pt>
                <c:pt idx="31">
                  <c:v>2001</c:v>
                </c:pt>
                <c:pt idx="32">
                  <c:v>2002</c:v>
                </c:pt>
                <c:pt idx="33">
                  <c:v>2002</c:v>
                </c:pt>
                <c:pt idx="34">
                  <c:v>2002</c:v>
                </c:pt>
                <c:pt idx="35">
                  <c:v>2002</c:v>
                </c:pt>
                <c:pt idx="36">
                  <c:v>2003</c:v>
                </c:pt>
                <c:pt idx="37">
                  <c:v>2003</c:v>
                </c:pt>
                <c:pt idx="38">
                  <c:v>2003</c:v>
                </c:pt>
                <c:pt idx="39">
                  <c:v>2003</c:v>
                </c:pt>
                <c:pt idx="40">
                  <c:v>2004</c:v>
                </c:pt>
                <c:pt idx="41">
                  <c:v>2004</c:v>
                </c:pt>
                <c:pt idx="42">
                  <c:v>2004</c:v>
                </c:pt>
                <c:pt idx="43">
                  <c:v>2004</c:v>
                </c:pt>
                <c:pt idx="44">
                  <c:v>2005</c:v>
                </c:pt>
              </c:numCache>
            </c:numRef>
          </c:cat>
          <c:val>
            <c:numRef>
              <c:f>'RE Exposure Data'!$I$60:$I$104</c:f>
              <c:numCache>
                <c:ptCount val="45"/>
                <c:pt idx="0">
                  <c:v>180.24240780800548</c:v>
                </c:pt>
                <c:pt idx="1">
                  <c:v>182.9974899348078</c:v>
                </c:pt>
                <c:pt idx="2">
                  <c:v>186.03282324462748</c:v>
                </c:pt>
                <c:pt idx="3">
                  <c:v>192.23595287126867</c:v>
                </c:pt>
                <c:pt idx="4">
                  <c:v>189.96582410458953</c:v>
                </c:pt>
                <c:pt idx="5">
                  <c:v>191.69826908088135</c:v>
                </c:pt>
                <c:pt idx="6">
                  <c:v>191.4188722963466</c:v>
                </c:pt>
                <c:pt idx="7">
                  <c:v>190.2683163428309</c:v>
                </c:pt>
                <c:pt idx="8">
                  <c:v>189.85991715275188</c:v>
                </c:pt>
                <c:pt idx="9">
                  <c:v>186.18537410220398</c:v>
                </c:pt>
                <c:pt idx="10">
                  <c:v>184.6145251928092</c:v>
                </c:pt>
                <c:pt idx="11">
                  <c:v>186.88018627811192</c:v>
                </c:pt>
                <c:pt idx="12">
                  <c:v>181.9257752850281</c:v>
                </c:pt>
                <c:pt idx="13">
                  <c:v>182.53650492854322</c:v>
                </c:pt>
                <c:pt idx="14">
                  <c:v>182.3809576662498</c:v>
                </c:pt>
                <c:pt idx="15">
                  <c:v>184.9478604604533</c:v>
                </c:pt>
                <c:pt idx="16">
                  <c:v>185.12776123953347</c:v>
                </c:pt>
                <c:pt idx="17">
                  <c:v>181.69931404866915</c:v>
                </c:pt>
                <c:pt idx="18">
                  <c:v>177.5031865825311</c:v>
                </c:pt>
                <c:pt idx="19">
                  <c:v>182.98383174611754</c:v>
                </c:pt>
                <c:pt idx="20">
                  <c:v>176.43432259959104</c:v>
                </c:pt>
                <c:pt idx="21">
                  <c:v>179.1600340506998</c:v>
                </c:pt>
                <c:pt idx="22">
                  <c:v>186.2271997645397</c:v>
                </c:pt>
                <c:pt idx="23">
                  <c:v>193.98307095735174</c:v>
                </c:pt>
                <c:pt idx="24">
                  <c:v>192.05162229348946</c:v>
                </c:pt>
                <c:pt idx="25">
                  <c:v>196.49708811001096</c:v>
                </c:pt>
                <c:pt idx="26">
                  <c:v>193.66932157772143</c:v>
                </c:pt>
                <c:pt idx="27">
                  <c:v>189.77715152752802</c:v>
                </c:pt>
                <c:pt idx="28">
                  <c:v>186.88042079055276</c:v>
                </c:pt>
                <c:pt idx="29">
                  <c:v>186.61688452533699</c:v>
                </c:pt>
                <c:pt idx="30">
                  <c:v>175.43905251949542</c:v>
                </c:pt>
                <c:pt idx="31">
                  <c:v>182.40027413351783</c:v>
                </c:pt>
                <c:pt idx="32">
                  <c:v>176.72077968298484</c:v>
                </c:pt>
                <c:pt idx="33">
                  <c:v>179.34027300203394</c:v>
                </c:pt>
                <c:pt idx="34">
                  <c:v>186.78188617245945</c:v>
                </c:pt>
                <c:pt idx="35">
                  <c:v>197.9527762242625</c:v>
                </c:pt>
                <c:pt idx="36">
                  <c:v>199.36806298906134</c:v>
                </c:pt>
                <c:pt idx="37">
                  <c:v>206.0405757890323</c:v>
                </c:pt>
                <c:pt idx="38">
                  <c:v>213.52129800667626</c:v>
                </c:pt>
                <c:pt idx="39">
                  <c:v>210.4615124089086</c:v>
                </c:pt>
                <c:pt idx="40">
                  <c:v>210.1961764084886</c:v>
                </c:pt>
                <c:pt idx="41">
                  <c:v>212.46919149802898</c:v>
                </c:pt>
                <c:pt idx="42">
                  <c:v>202.4072483082074</c:v>
                </c:pt>
                <c:pt idx="43">
                  <c:v>195.0213642955959</c:v>
                </c:pt>
                <c:pt idx="44">
                  <c:v>199.62530880551347</c:v>
                </c:pt>
              </c:numCache>
            </c:numRef>
          </c:val>
          <c:smooth val="0"/>
        </c:ser>
        <c:axId val="20306936"/>
        <c:axId val="48544697"/>
      </c:lineChart>
      <c:catAx>
        <c:axId val="20306936"/>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48544697"/>
        <c:crosses val="autoZero"/>
        <c:auto val="1"/>
        <c:lblOffset val="100"/>
        <c:tickLblSkip val="4"/>
        <c:noMultiLvlLbl val="0"/>
      </c:catAx>
      <c:valAx>
        <c:axId val="48544697"/>
        <c:scaling>
          <c:orientation val="minMax"/>
          <c:max val="215"/>
          <c:min val="150"/>
        </c:scaling>
        <c:axPos val="l"/>
        <c:title>
          <c:tx>
            <c:rich>
              <a:bodyPr vert="horz" rot="-5400000" anchor="ctr"/>
              <a:lstStyle/>
              <a:p>
                <a:pPr algn="ctr">
                  <a:defRPr/>
                </a:pPr>
                <a:r>
                  <a:rPr lang="en-US" cap="none" sz="1000" b="1" i="0" u="none" baseline="0">
                    <a:latin typeface="Arial"/>
                    <a:ea typeface="Arial"/>
                    <a:cs typeface="Arial"/>
                  </a:rPr>
                  <a:t>Percent of Total Capital</a:t>
                </a:r>
              </a:p>
            </c:rich>
          </c:tx>
          <c:layout/>
          <c:overlay val="0"/>
          <c:spPr>
            <a:noFill/>
            <a:ln>
              <a:noFill/>
            </a:ln>
          </c:spPr>
        </c:title>
        <c:majorGridlines/>
        <c:delete val="0"/>
        <c:numFmt formatCode="0" sourceLinked="0"/>
        <c:majorTickMark val="out"/>
        <c:minorTickMark val="none"/>
        <c:tickLblPos val="nextTo"/>
        <c:crossAx val="20306936"/>
        <c:crossesAt val="1"/>
        <c:crossBetween val="midCat"/>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Figure 11:  Residential Real Estate Exposure/Capital, Selected States, 1985:Q1-1995:Q1</a:t>
            </a:r>
          </a:p>
        </c:rich>
      </c:tx>
      <c:layout/>
      <c:spPr>
        <a:noFill/>
        <a:ln>
          <a:noFill/>
        </a:ln>
      </c:spPr>
    </c:title>
    <c:plotArea>
      <c:layout/>
      <c:lineChart>
        <c:grouping val="standard"/>
        <c:varyColors val="0"/>
        <c:ser>
          <c:idx val="1"/>
          <c:order val="0"/>
          <c:tx>
            <c:v>CA</c:v>
          </c:tx>
          <c:spPr>
            <a:ln w="25400">
              <a:solidFill>
                <a:srgbClr val="808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'RE Exposure Data'!$B$24:$B$67</c:f>
              <c:numCache>
                <c:ptCount val="44"/>
                <c:pt idx="0">
                  <c:v>19851</c:v>
                </c:pt>
                <c:pt idx="1">
                  <c:v>19852</c:v>
                </c:pt>
                <c:pt idx="2">
                  <c:v>19853</c:v>
                </c:pt>
                <c:pt idx="3">
                  <c:v>19854</c:v>
                </c:pt>
                <c:pt idx="4">
                  <c:v>19861</c:v>
                </c:pt>
                <c:pt idx="5">
                  <c:v>19862</c:v>
                </c:pt>
                <c:pt idx="6">
                  <c:v>19863</c:v>
                </c:pt>
                <c:pt idx="7">
                  <c:v>19864</c:v>
                </c:pt>
                <c:pt idx="8">
                  <c:v>19871</c:v>
                </c:pt>
                <c:pt idx="9">
                  <c:v>19872</c:v>
                </c:pt>
                <c:pt idx="10">
                  <c:v>19873</c:v>
                </c:pt>
                <c:pt idx="11">
                  <c:v>19874</c:v>
                </c:pt>
                <c:pt idx="12">
                  <c:v>19881</c:v>
                </c:pt>
                <c:pt idx="13">
                  <c:v>19882</c:v>
                </c:pt>
                <c:pt idx="14">
                  <c:v>19883</c:v>
                </c:pt>
                <c:pt idx="15">
                  <c:v>19884</c:v>
                </c:pt>
                <c:pt idx="16">
                  <c:v>19891</c:v>
                </c:pt>
                <c:pt idx="17">
                  <c:v>19892</c:v>
                </c:pt>
                <c:pt idx="18">
                  <c:v>19893</c:v>
                </c:pt>
                <c:pt idx="19">
                  <c:v>19894</c:v>
                </c:pt>
                <c:pt idx="20">
                  <c:v>19901</c:v>
                </c:pt>
                <c:pt idx="21">
                  <c:v>19902</c:v>
                </c:pt>
                <c:pt idx="22">
                  <c:v>19903</c:v>
                </c:pt>
                <c:pt idx="23">
                  <c:v>19904</c:v>
                </c:pt>
                <c:pt idx="24">
                  <c:v>19911</c:v>
                </c:pt>
                <c:pt idx="25">
                  <c:v>19912</c:v>
                </c:pt>
                <c:pt idx="26">
                  <c:v>19913</c:v>
                </c:pt>
                <c:pt idx="27">
                  <c:v>19914</c:v>
                </c:pt>
                <c:pt idx="28">
                  <c:v>19921</c:v>
                </c:pt>
                <c:pt idx="29">
                  <c:v>19922</c:v>
                </c:pt>
                <c:pt idx="30">
                  <c:v>19923</c:v>
                </c:pt>
                <c:pt idx="31">
                  <c:v>19924</c:v>
                </c:pt>
                <c:pt idx="32">
                  <c:v>19931</c:v>
                </c:pt>
                <c:pt idx="33">
                  <c:v>19932</c:v>
                </c:pt>
                <c:pt idx="34">
                  <c:v>19933</c:v>
                </c:pt>
                <c:pt idx="35">
                  <c:v>19934</c:v>
                </c:pt>
                <c:pt idx="36">
                  <c:v>19941</c:v>
                </c:pt>
                <c:pt idx="37">
                  <c:v>19942</c:v>
                </c:pt>
                <c:pt idx="38">
                  <c:v>19943</c:v>
                </c:pt>
                <c:pt idx="39">
                  <c:v>19944</c:v>
                </c:pt>
                <c:pt idx="40">
                  <c:v>19951</c:v>
                </c:pt>
                <c:pt idx="41">
                  <c:v>19952</c:v>
                </c:pt>
                <c:pt idx="42">
                  <c:v>19953</c:v>
                </c:pt>
                <c:pt idx="43">
                  <c:v>19954</c:v>
                </c:pt>
              </c:numCache>
            </c:numRef>
          </c:cat>
          <c:val>
            <c:numRef>
              <c:f>'RE Exposure Data'!$J$24:$J$67</c:f>
              <c:numCache>
                <c:ptCount val="44"/>
                <c:pt idx="0">
                  <c:v>228.27194850038558</c:v>
                </c:pt>
                <c:pt idx="1">
                  <c:v>232.67790904432428</c:v>
                </c:pt>
                <c:pt idx="2">
                  <c:v>230.81144012190026</c:v>
                </c:pt>
                <c:pt idx="3">
                  <c:v>233.28901056960314</c:v>
                </c:pt>
                <c:pt idx="4">
                  <c:v>226.24122116033743</c:v>
                </c:pt>
                <c:pt idx="5">
                  <c:v>231.75844894832963</c:v>
                </c:pt>
                <c:pt idx="6">
                  <c:v>220.01365546087146</c:v>
                </c:pt>
                <c:pt idx="7">
                  <c:v>218.75181088582383</c:v>
                </c:pt>
                <c:pt idx="8">
                  <c:v>213.37170462165665</c:v>
                </c:pt>
                <c:pt idx="9">
                  <c:v>244.77925049701247</c:v>
                </c:pt>
                <c:pt idx="10">
                  <c:v>234.619027034612</c:v>
                </c:pt>
                <c:pt idx="11">
                  <c:v>230.26089564456487</c:v>
                </c:pt>
                <c:pt idx="12">
                  <c:v>226.42196680296672</c:v>
                </c:pt>
                <c:pt idx="13">
                  <c:v>231.18139032618018</c:v>
                </c:pt>
                <c:pt idx="14">
                  <c:v>232.985501404577</c:v>
                </c:pt>
                <c:pt idx="15">
                  <c:v>235.04108269364167</c:v>
                </c:pt>
                <c:pt idx="16">
                  <c:v>236.17119362043653</c:v>
                </c:pt>
                <c:pt idx="17">
                  <c:v>248.9220411417532</c:v>
                </c:pt>
                <c:pt idx="18">
                  <c:v>261.1926813436803</c:v>
                </c:pt>
                <c:pt idx="19">
                  <c:v>271.3199715595701</c:v>
                </c:pt>
                <c:pt idx="20">
                  <c:v>266.70964906672367</c:v>
                </c:pt>
                <c:pt idx="21">
                  <c:v>294.7019276820813</c:v>
                </c:pt>
                <c:pt idx="22">
                  <c:v>301.1805315055222</c:v>
                </c:pt>
                <c:pt idx="23">
                  <c:v>307.1155233658534</c:v>
                </c:pt>
                <c:pt idx="24">
                  <c:v>303.1106591575202</c:v>
                </c:pt>
                <c:pt idx="25">
                  <c:v>304.3416679672279</c:v>
                </c:pt>
                <c:pt idx="26">
                  <c:v>301.95442012465094</c:v>
                </c:pt>
                <c:pt idx="27">
                  <c:v>307.5486984689562</c:v>
                </c:pt>
                <c:pt idx="28">
                  <c:v>296.7112151183344</c:v>
                </c:pt>
                <c:pt idx="29">
                  <c:v>282.74674548255734</c:v>
                </c:pt>
                <c:pt idx="30">
                  <c:v>265.98480744103415</c:v>
                </c:pt>
                <c:pt idx="31">
                  <c:v>250.73023181921297</c:v>
                </c:pt>
                <c:pt idx="32">
                  <c:v>238.33317896630527</c:v>
                </c:pt>
                <c:pt idx="33">
                  <c:v>225.5596470188404</c:v>
                </c:pt>
                <c:pt idx="34">
                  <c:v>222.36027847044286</c:v>
                </c:pt>
                <c:pt idx="35">
                  <c:v>226.67382512618553</c:v>
                </c:pt>
                <c:pt idx="36">
                  <c:v>240.25186932134085</c:v>
                </c:pt>
                <c:pt idx="37">
                  <c:v>246.15796901410093</c:v>
                </c:pt>
                <c:pt idx="38">
                  <c:v>250.4362485461465</c:v>
                </c:pt>
                <c:pt idx="39">
                  <c:v>263.1798958062824</c:v>
                </c:pt>
                <c:pt idx="40">
                  <c:v>259.68910400545286</c:v>
                </c:pt>
                <c:pt idx="41">
                  <c:v>250.41282907884118</c:v>
                </c:pt>
                <c:pt idx="42">
                  <c:v>243.21112399428281</c:v>
                </c:pt>
                <c:pt idx="43">
                  <c:v>240.7695204635058</c:v>
                </c:pt>
              </c:numCache>
            </c:numRef>
          </c:val>
          <c:smooth val="0"/>
        </c:ser>
        <c:ser>
          <c:idx val="2"/>
          <c:order val="1"/>
          <c:tx>
            <c:v>CT</c:v>
          </c:tx>
          <c:spPr>
            <a:ln w="25400">
              <a:solidFill>
                <a:srgbClr val="333333"/>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'RE Exposure Data'!$B$24:$B$67</c:f>
              <c:numCache>
                <c:ptCount val="44"/>
                <c:pt idx="0">
                  <c:v>19851</c:v>
                </c:pt>
                <c:pt idx="1">
                  <c:v>19852</c:v>
                </c:pt>
                <c:pt idx="2">
                  <c:v>19853</c:v>
                </c:pt>
                <c:pt idx="3">
                  <c:v>19854</c:v>
                </c:pt>
                <c:pt idx="4">
                  <c:v>19861</c:v>
                </c:pt>
                <c:pt idx="5">
                  <c:v>19862</c:v>
                </c:pt>
                <c:pt idx="6">
                  <c:v>19863</c:v>
                </c:pt>
                <c:pt idx="7">
                  <c:v>19864</c:v>
                </c:pt>
                <c:pt idx="8">
                  <c:v>19871</c:v>
                </c:pt>
                <c:pt idx="9">
                  <c:v>19872</c:v>
                </c:pt>
                <c:pt idx="10">
                  <c:v>19873</c:v>
                </c:pt>
                <c:pt idx="11">
                  <c:v>19874</c:v>
                </c:pt>
                <c:pt idx="12">
                  <c:v>19881</c:v>
                </c:pt>
                <c:pt idx="13">
                  <c:v>19882</c:v>
                </c:pt>
                <c:pt idx="14">
                  <c:v>19883</c:v>
                </c:pt>
                <c:pt idx="15">
                  <c:v>19884</c:v>
                </c:pt>
                <c:pt idx="16">
                  <c:v>19891</c:v>
                </c:pt>
                <c:pt idx="17">
                  <c:v>19892</c:v>
                </c:pt>
                <c:pt idx="18">
                  <c:v>19893</c:v>
                </c:pt>
                <c:pt idx="19">
                  <c:v>19894</c:v>
                </c:pt>
                <c:pt idx="20">
                  <c:v>19901</c:v>
                </c:pt>
                <c:pt idx="21">
                  <c:v>19902</c:v>
                </c:pt>
                <c:pt idx="22">
                  <c:v>19903</c:v>
                </c:pt>
                <c:pt idx="23">
                  <c:v>19904</c:v>
                </c:pt>
                <c:pt idx="24">
                  <c:v>19911</c:v>
                </c:pt>
                <c:pt idx="25">
                  <c:v>19912</c:v>
                </c:pt>
                <c:pt idx="26">
                  <c:v>19913</c:v>
                </c:pt>
                <c:pt idx="27">
                  <c:v>19914</c:v>
                </c:pt>
                <c:pt idx="28">
                  <c:v>19921</c:v>
                </c:pt>
                <c:pt idx="29">
                  <c:v>19922</c:v>
                </c:pt>
                <c:pt idx="30">
                  <c:v>19923</c:v>
                </c:pt>
                <c:pt idx="31">
                  <c:v>19924</c:v>
                </c:pt>
                <c:pt idx="32">
                  <c:v>19931</c:v>
                </c:pt>
                <c:pt idx="33">
                  <c:v>19932</c:v>
                </c:pt>
                <c:pt idx="34">
                  <c:v>19933</c:v>
                </c:pt>
                <c:pt idx="35">
                  <c:v>19934</c:v>
                </c:pt>
                <c:pt idx="36">
                  <c:v>19941</c:v>
                </c:pt>
                <c:pt idx="37">
                  <c:v>19942</c:v>
                </c:pt>
                <c:pt idx="38">
                  <c:v>19943</c:v>
                </c:pt>
                <c:pt idx="39">
                  <c:v>19944</c:v>
                </c:pt>
                <c:pt idx="40">
                  <c:v>19951</c:v>
                </c:pt>
                <c:pt idx="41">
                  <c:v>19952</c:v>
                </c:pt>
                <c:pt idx="42">
                  <c:v>19953</c:v>
                </c:pt>
                <c:pt idx="43">
                  <c:v>19954</c:v>
                </c:pt>
              </c:numCache>
            </c:numRef>
          </c:cat>
          <c:val>
            <c:numRef>
              <c:f>'RE Exposure Data'!$K$24:$K$67</c:f>
              <c:numCache>
                <c:ptCount val="44"/>
                <c:pt idx="0">
                  <c:v>212.9367323262013</c:v>
                </c:pt>
                <c:pt idx="1">
                  <c:v>203.10901695164824</c:v>
                </c:pt>
                <c:pt idx="2">
                  <c:v>204.51858965875255</c:v>
                </c:pt>
                <c:pt idx="3">
                  <c:v>207.75166823178668</c:v>
                </c:pt>
                <c:pt idx="4">
                  <c:v>203.59503666541013</c:v>
                </c:pt>
                <c:pt idx="5">
                  <c:v>199.90140109715026</c:v>
                </c:pt>
                <c:pt idx="6">
                  <c:v>225.02482151604858</c:v>
                </c:pt>
                <c:pt idx="7">
                  <c:v>234.73729956668515</c:v>
                </c:pt>
                <c:pt idx="8">
                  <c:v>225.91233124334994</c:v>
                </c:pt>
                <c:pt idx="9">
                  <c:v>253.28377000608992</c:v>
                </c:pt>
                <c:pt idx="10">
                  <c:v>253.29993142747077</c:v>
                </c:pt>
                <c:pt idx="11">
                  <c:v>271.43578679401134</c:v>
                </c:pt>
                <c:pt idx="12">
                  <c:v>270.89287747820936</c:v>
                </c:pt>
                <c:pt idx="13">
                  <c:v>285.23427515865876</c:v>
                </c:pt>
                <c:pt idx="14">
                  <c:v>288.11902476799315</c:v>
                </c:pt>
                <c:pt idx="15">
                  <c:v>275.24436323289103</c:v>
                </c:pt>
                <c:pt idx="16">
                  <c:v>282.8881135468134</c:v>
                </c:pt>
                <c:pt idx="17">
                  <c:v>295.9197699298357</c:v>
                </c:pt>
                <c:pt idx="18">
                  <c:v>311.8493379468146</c:v>
                </c:pt>
                <c:pt idx="19">
                  <c:v>402.68457479331835</c:v>
                </c:pt>
                <c:pt idx="20">
                  <c:v>422.2679673671139</c:v>
                </c:pt>
                <c:pt idx="21">
                  <c:v>417.47868175767735</c:v>
                </c:pt>
                <c:pt idx="22">
                  <c:v>391.24107233731445</c:v>
                </c:pt>
                <c:pt idx="23">
                  <c:v>455.2711681925241</c:v>
                </c:pt>
                <c:pt idx="24">
                  <c:v>445.82553838229177</c:v>
                </c:pt>
                <c:pt idx="25">
                  <c:v>492.6211870335548</c:v>
                </c:pt>
                <c:pt idx="26">
                  <c:v>435.63727435340655</c:v>
                </c:pt>
                <c:pt idx="27">
                  <c:v>443.143074108817</c:v>
                </c:pt>
                <c:pt idx="28">
                  <c:v>428.4212600940023</c:v>
                </c:pt>
                <c:pt idx="29">
                  <c:v>385.30176900435936</c:v>
                </c:pt>
                <c:pt idx="30">
                  <c:v>371.4140698053264</c:v>
                </c:pt>
                <c:pt idx="31">
                  <c:v>340.7704211648056</c:v>
                </c:pt>
                <c:pt idx="32">
                  <c:v>333.36029754461094</c:v>
                </c:pt>
                <c:pt idx="33">
                  <c:v>322.4443658722733</c:v>
                </c:pt>
                <c:pt idx="34">
                  <c:v>296.6513256309328</c:v>
                </c:pt>
                <c:pt idx="35">
                  <c:v>295.0548085914081</c:v>
                </c:pt>
                <c:pt idx="36">
                  <c:v>306.02499108599477</c:v>
                </c:pt>
                <c:pt idx="37">
                  <c:v>339.1615868777267</c:v>
                </c:pt>
                <c:pt idx="38">
                  <c:v>337.8210222942518</c:v>
                </c:pt>
                <c:pt idx="39">
                  <c:v>334.9389172504087</c:v>
                </c:pt>
                <c:pt idx="40">
                  <c:v>292.1965106865228</c:v>
                </c:pt>
                <c:pt idx="41">
                  <c:v>274.0857041594581</c:v>
                </c:pt>
                <c:pt idx="42">
                  <c:v>260.2450531882892</c:v>
                </c:pt>
                <c:pt idx="43">
                  <c:v>268.92086000678216</c:v>
                </c:pt>
              </c:numCache>
            </c:numRef>
          </c:val>
          <c:smooth val="0"/>
        </c:ser>
        <c:ser>
          <c:idx val="3"/>
          <c:order val="2"/>
          <c:tx>
            <c:v>MA</c:v>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 Exposure Data'!$B$24:$B$67</c:f>
              <c:numCache>
                <c:ptCount val="44"/>
                <c:pt idx="0">
                  <c:v>19851</c:v>
                </c:pt>
                <c:pt idx="1">
                  <c:v>19852</c:v>
                </c:pt>
                <c:pt idx="2">
                  <c:v>19853</c:v>
                </c:pt>
                <c:pt idx="3">
                  <c:v>19854</c:v>
                </c:pt>
                <c:pt idx="4">
                  <c:v>19861</c:v>
                </c:pt>
                <c:pt idx="5">
                  <c:v>19862</c:v>
                </c:pt>
                <c:pt idx="6">
                  <c:v>19863</c:v>
                </c:pt>
                <c:pt idx="7">
                  <c:v>19864</c:v>
                </c:pt>
                <c:pt idx="8">
                  <c:v>19871</c:v>
                </c:pt>
                <c:pt idx="9">
                  <c:v>19872</c:v>
                </c:pt>
                <c:pt idx="10">
                  <c:v>19873</c:v>
                </c:pt>
                <c:pt idx="11">
                  <c:v>19874</c:v>
                </c:pt>
                <c:pt idx="12">
                  <c:v>19881</c:v>
                </c:pt>
                <c:pt idx="13">
                  <c:v>19882</c:v>
                </c:pt>
                <c:pt idx="14">
                  <c:v>19883</c:v>
                </c:pt>
                <c:pt idx="15">
                  <c:v>19884</c:v>
                </c:pt>
                <c:pt idx="16">
                  <c:v>19891</c:v>
                </c:pt>
                <c:pt idx="17">
                  <c:v>19892</c:v>
                </c:pt>
                <c:pt idx="18">
                  <c:v>19893</c:v>
                </c:pt>
                <c:pt idx="19">
                  <c:v>19894</c:v>
                </c:pt>
                <c:pt idx="20">
                  <c:v>19901</c:v>
                </c:pt>
                <c:pt idx="21">
                  <c:v>19902</c:v>
                </c:pt>
                <c:pt idx="22">
                  <c:v>19903</c:v>
                </c:pt>
                <c:pt idx="23">
                  <c:v>19904</c:v>
                </c:pt>
                <c:pt idx="24">
                  <c:v>19911</c:v>
                </c:pt>
                <c:pt idx="25">
                  <c:v>19912</c:v>
                </c:pt>
                <c:pt idx="26">
                  <c:v>19913</c:v>
                </c:pt>
                <c:pt idx="27">
                  <c:v>19914</c:v>
                </c:pt>
                <c:pt idx="28">
                  <c:v>19921</c:v>
                </c:pt>
                <c:pt idx="29">
                  <c:v>19922</c:v>
                </c:pt>
                <c:pt idx="30">
                  <c:v>19923</c:v>
                </c:pt>
                <c:pt idx="31">
                  <c:v>19924</c:v>
                </c:pt>
                <c:pt idx="32">
                  <c:v>19931</c:v>
                </c:pt>
                <c:pt idx="33">
                  <c:v>19932</c:v>
                </c:pt>
                <c:pt idx="34">
                  <c:v>19933</c:v>
                </c:pt>
                <c:pt idx="35">
                  <c:v>19934</c:v>
                </c:pt>
                <c:pt idx="36">
                  <c:v>19941</c:v>
                </c:pt>
                <c:pt idx="37">
                  <c:v>19942</c:v>
                </c:pt>
                <c:pt idx="38">
                  <c:v>19943</c:v>
                </c:pt>
                <c:pt idx="39">
                  <c:v>19944</c:v>
                </c:pt>
                <c:pt idx="40">
                  <c:v>19951</c:v>
                </c:pt>
                <c:pt idx="41">
                  <c:v>19952</c:v>
                </c:pt>
                <c:pt idx="42">
                  <c:v>19953</c:v>
                </c:pt>
                <c:pt idx="43">
                  <c:v>19954</c:v>
                </c:pt>
              </c:numCache>
            </c:numRef>
          </c:cat>
          <c:val>
            <c:numRef>
              <c:f>'RE Exposure Data'!$L$24:$L$67</c:f>
              <c:numCache>
                <c:ptCount val="44"/>
                <c:pt idx="0">
                  <c:v>102.6383770691317</c:v>
                </c:pt>
                <c:pt idx="1">
                  <c:v>113.13058713633701</c:v>
                </c:pt>
                <c:pt idx="2">
                  <c:v>126.55678890167846</c:v>
                </c:pt>
                <c:pt idx="3">
                  <c:v>140.50168128618805</c:v>
                </c:pt>
                <c:pt idx="4">
                  <c:v>124.8090491920244</c:v>
                </c:pt>
                <c:pt idx="5">
                  <c:v>142.5866514030649</c:v>
                </c:pt>
                <c:pt idx="6">
                  <c:v>154.26234470322817</c:v>
                </c:pt>
                <c:pt idx="7">
                  <c:v>150.54407482778504</c:v>
                </c:pt>
                <c:pt idx="8">
                  <c:v>143.79339455191695</c:v>
                </c:pt>
                <c:pt idx="9">
                  <c:v>158.1133792163364</c:v>
                </c:pt>
                <c:pt idx="10">
                  <c:v>156.01044784020525</c:v>
                </c:pt>
                <c:pt idx="11">
                  <c:v>160.4391228427636</c:v>
                </c:pt>
                <c:pt idx="12">
                  <c:v>157.47077597879002</c:v>
                </c:pt>
                <c:pt idx="13">
                  <c:v>163.74220730120302</c:v>
                </c:pt>
                <c:pt idx="14">
                  <c:v>162.45693546813396</c:v>
                </c:pt>
                <c:pt idx="15">
                  <c:v>162.44307381174085</c:v>
                </c:pt>
                <c:pt idx="16">
                  <c:v>160.47133521873258</c:v>
                </c:pt>
                <c:pt idx="17">
                  <c:v>165.91578438855527</c:v>
                </c:pt>
                <c:pt idx="18">
                  <c:v>178.47405849947523</c:v>
                </c:pt>
                <c:pt idx="19">
                  <c:v>214.07717499270603</c:v>
                </c:pt>
                <c:pt idx="20">
                  <c:v>197.83232316178737</c:v>
                </c:pt>
                <c:pt idx="21">
                  <c:v>186.4007687363809</c:v>
                </c:pt>
                <c:pt idx="22">
                  <c:v>202.90638814375615</c:v>
                </c:pt>
                <c:pt idx="23">
                  <c:v>228.7810873883195</c:v>
                </c:pt>
                <c:pt idx="24">
                  <c:v>186.642726965627</c:v>
                </c:pt>
                <c:pt idx="25">
                  <c:v>193.6280634207756</c:v>
                </c:pt>
                <c:pt idx="26">
                  <c:v>198.09132465679465</c:v>
                </c:pt>
                <c:pt idx="27">
                  <c:v>201.1373659158952</c:v>
                </c:pt>
                <c:pt idx="28">
                  <c:v>196.75410463074184</c:v>
                </c:pt>
                <c:pt idx="29">
                  <c:v>176.7034948628046</c:v>
                </c:pt>
                <c:pt idx="30">
                  <c:v>178.14488256489298</c:v>
                </c:pt>
                <c:pt idx="31">
                  <c:v>184.7780177129213</c:v>
                </c:pt>
                <c:pt idx="32">
                  <c:v>177.26015371828277</c:v>
                </c:pt>
                <c:pt idx="33">
                  <c:v>219.62362975873145</c:v>
                </c:pt>
                <c:pt idx="34">
                  <c:v>233.11265474369063</c:v>
                </c:pt>
                <c:pt idx="35">
                  <c:v>215.79062633368622</c:v>
                </c:pt>
                <c:pt idx="36">
                  <c:v>218.95895847414954</c:v>
                </c:pt>
                <c:pt idx="37">
                  <c:v>222.2780200301115</c:v>
                </c:pt>
                <c:pt idx="38">
                  <c:v>225.53063619542334</c:v>
                </c:pt>
                <c:pt idx="39">
                  <c:v>222.479497768993</c:v>
                </c:pt>
                <c:pt idx="40">
                  <c:v>219.96665135671023</c:v>
                </c:pt>
                <c:pt idx="41">
                  <c:v>211.79084872092537</c:v>
                </c:pt>
                <c:pt idx="42">
                  <c:v>210.48336028507867</c:v>
                </c:pt>
                <c:pt idx="43">
                  <c:v>194.54891144190412</c:v>
                </c:pt>
              </c:numCache>
            </c:numRef>
          </c:val>
          <c:smooth val="0"/>
        </c:ser>
        <c:ser>
          <c:idx val="4"/>
          <c:order val="3"/>
          <c:tx>
            <c:v>ME</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'RE Exposure Data'!$B$24:$B$67</c:f>
              <c:numCache>
                <c:ptCount val="44"/>
                <c:pt idx="0">
                  <c:v>19851</c:v>
                </c:pt>
                <c:pt idx="1">
                  <c:v>19852</c:v>
                </c:pt>
                <c:pt idx="2">
                  <c:v>19853</c:v>
                </c:pt>
                <c:pt idx="3">
                  <c:v>19854</c:v>
                </c:pt>
                <c:pt idx="4">
                  <c:v>19861</c:v>
                </c:pt>
                <c:pt idx="5">
                  <c:v>19862</c:v>
                </c:pt>
                <c:pt idx="6">
                  <c:v>19863</c:v>
                </c:pt>
                <c:pt idx="7">
                  <c:v>19864</c:v>
                </c:pt>
                <c:pt idx="8">
                  <c:v>19871</c:v>
                </c:pt>
                <c:pt idx="9">
                  <c:v>19872</c:v>
                </c:pt>
                <c:pt idx="10">
                  <c:v>19873</c:v>
                </c:pt>
                <c:pt idx="11">
                  <c:v>19874</c:v>
                </c:pt>
                <c:pt idx="12">
                  <c:v>19881</c:v>
                </c:pt>
                <c:pt idx="13">
                  <c:v>19882</c:v>
                </c:pt>
                <c:pt idx="14">
                  <c:v>19883</c:v>
                </c:pt>
                <c:pt idx="15">
                  <c:v>19884</c:v>
                </c:pt>
                <c:pt idx="16">
                  <c:v>19891</c:v>
                </c:pt>
                <c:pt idx="17">
                  <c:v>19892</c:v>
                </c:pt>
                <c:pt idx="18">
                  <c:v>19893</c:v>
                </c:pt>
                <c:pt idx="19">
                  <c:v>19894</c:v>
                </c:pt>
                <c:pt idx="20">
                  <c:v>19901</c:v>
                </c:pt>
                <c:pt idx="21">
                  <c:v>19902</c:v>
                </c:pt>
                <c:pt idx="22">
                  <c:v>19903</c:v>
                </c:pt>
                <c:pt idx="23">
                  <c:v>19904</c:v>
                </c:pt>
                <c:pt idx="24">
                  <c:v>19911</c:v>
                </c:pt>
                <c:pt idx="25">
                  <c:v>19912</c:v>
                </c:pt>
                <c:pt idx="26">
                  <c:v>19913</c:v>
                </c:pt>
                <c:pt idx="27">
                  <c:v>19914</c:v>
                </c:pt>
                <c:pt idx="28">
                  <c:v>19921</c:v>
                </c:pt>
                <c:pt idx="29">
                  <c:v>19922</c:v>
                </c:pt>
                <c:pt idx="30">
                  <c:v>19923</c:v>
                </c:pt>
                <c:pt idx="31">
                  <c:v>19924</c:v>
                </c:pt>
                <c:pt idx="32">
                  <c:v>19931</c:v>
                </c:pt>
                <c:pt idx="33">
                  <c:v>19932</c:v>
                </c:pt>
                <c:pt idx="34">
                  <c:v>19933</c:v>
                </c:pt>
                <c:pt idx="35">
                  <c:v>19934</c:v>
                </c:pt>
                <c:pt idx="36">
                  <c:v>19941</c:v>
                </c:pt>
                <c:pt idx="37">
                  <c:v>19942</c:v>
                </c:pt>
                <c:pt idx="38">
                  <c:v>19943</c:v>
                </c:pt>
                <c:pt idx="39">
                  <c:v>19944</c:v>
                </c:pt>
                <c:pt idx="40">
                  <c:v>19951</c:v>
                </c:pt>
                <c:pt idx="41">
                  <c:v>19952</c:v>
                </c:pt>
                <c:pt idx="42">
                  <c:v>19953</c:v>
                </c:pt>
                <c:pt idx="43">
                  <c:v>19954</c:v>
                </c:pt>
              </c:numCache>
            </c:numRef>
          </c:cat>
          <c:val>
            <c:numRef>
              <c:f>'RE Exposure Data'!$M$24:$M$67</c:f>
              <c:numCache>
                <c:ptCount val="44"/>
                <c:pt idx="0">
                  <c:v>143.42084548196755</c:v>
                </c:pt>
                <c:pt idx="1">
                  <c:v>144.63940144522326</c:v>
                </c:pt>
                <c:pt idx="2">
                  <c:v>146.83525506638716</c:v>
                </c:pt>
                <c:pt idx="3">
                  <c:v>160.6165901245092</c:v>
                </c:pt>
                <c:pt idx="4">
                  <c:v>161.96051435966626</c:v>
                </c:pt>
                <c:pt idx="5">
                  <c:v>170.46178236977522</c:v>
                </c:pt>
                <c:pt idx="6">
                  <c:v>185.46711087573016</c:v>
                </c:pt>
                <c:pt idx="7">
                  <c:v>197.9576205645452</c:v>
                </c:pt>
                <c:pt idx="8">
                  <c:v>203.82390800234566</c:v>
                </c:pt>
                <c:pt idx="9">
                  <c:v>214.09877110478664</c:v>
                </c:pt>
                <c:pt idx="10">
                  <c:v>225.9457241502821</c:v>
                </c:pt>
                <c:pt idx="11">
                  <c:v>241.81008105169082</c:v>
                </c:pt>
                <c:pt idx="12">
                  <c:v>247.47131891260122</c:v>
                </c:pt>
                <c:pt idx="13">
                  <c:v>256.16499970156633</c:v>
                </c:pt>
                <c:pt idx="14">
                  <c:v>267.6392375076864</c:v>
                </c:pt>
                <c:pt idx="15">
                  <c:v>276.6840700054333</c:v>
                </c:pt>
                <c:pt idx="16">
                  <c:v>276.07466020376376</c:v>
                </c:pt>
                <c:pt idx="17">
                  <c:v>281.9704459013482</c:v>
                </c:pt>
                <c:pt idx="18">
                  <c:v>284.8914786393311</c:v>
                </c:pt>
                <c:pt idx="19">
                  <c:v>284.41642867055737</c:v>
                </c:pt>
                <c:pt idx="20">
                  <c:v>280.0593062059076</c:v>
                </c:pt>
                <c:pt idx="21">
                  <c:v>289.93163740493685</c:v>
                </c:pt>
                <c:pt idx="22">
                  <c:v>301.45745915543256</c:v>
                </c:pt>
                <c:pt idx="23">
                  <c:v>307.29962622844573</c:v>
                </c:pt>
                <c:pt idx="24">
                  <c:v>334.12945689449845</c:v>
                </c:pt>
                <c:pt idx="25">
                  <c:v>341.9078117150012</c:v>
                </c:pt>
                <c:pt idx="26">
                  <c:v>329.5172423550551</c:v>
                </c:pt>
                <c:pt idx="27">
                  <c:v>321.6044604088823</c:v>
                </c:pt>
                <c:pt idx="28">
                  <c:v>306.07300489085054</c:v>
                </c:pt>
                <c:pt idx="29">
                  <c:v>300.0447804396315</c:v>
                </c:pt>
                <c:pt idx="30">
                  <c:v>287.4230751396075</c:v>
                </c:pt>
                <c:pt idx="31">
                  <c:v>267.9582799391464</c:v>
                </c:pt>
                <c:pt idx="32">
                  <c:v>260.918758884247</c:v>
                </c:pt>
                <c:pt idx="33">
                  <c:v>260.1987876222582</c:v>
                </c:pt>
                <c:pt idx="34">
                  <c:v>254.4304408005414</c:v>
                </c:pt>
                <c:pt idx="35">
                  <c:v>245.52390561163057</c:v>
                </c:pt>
                <c:pt idx="36">
                  <c:v>253.6659241020831</c:v>
                </c:pt>
                <c:pt idx="37">
                  <c:v>252.86640690231005</c:v>
                </c:pt>
                <c:pt idx="38">
                  <c:v>253.24183111946544</c:v>
                </c:pt>
                <c:pt idx="39">
                  <c:v>288.2797860379544</c:v>
                </c:pt>
                <c:pt idx="40">
                  <c:v>258.635437684073</c:v>
                </c:pt>
                <c:pt idx="41">
                  <c:v>253.71512673364865</c:v>
                </c:pt>
                <c:pt idx="42">
                  <c:v>245.44903801882535</c:v>
                </c:pt>
                <c:pt idx="43">
                  <c:v>236.3984362180528</c:v>
                </c:pt>
              </c:numCache>
            </c:numRef>
          </c:val>
          <c:smooth val="0"/>
        </c:ser>
        <c:axId val="34249090"/>
        <c:axId val="39806355"/>
      </c:lineChart>
      <c:catAx>
        <c:axId val="34249090"/>
        <c:scaling>
          <c:orientation val="minMax"/>
        </c:scaling>
        <c:axPos val="b"/>
        <c:delete val="0"/>
        <c:numFmt formatCode="General" sourceLinked="1"/>
        <c:majorTickMark val="out"/>
        <c:minorTickMark val="none"/>
        <c:tickLblPos val="nextTo"/>
        <c:crossAx val="39806355"/>
        <c:crosses val="autoZero"/>
        <c:auto val="1"/>
        <c:lblOffset val="100"/>
        <c:tickLblSkip val="4"/>
        <c:noMultiLvlLbl val="0"/>
      </c:catAx>
      <c:valAx>
        <c:axId val="39806355"/>
        <c:scaling>
          <c:orientation val="minMax"/>
          <c:max val="500"/>
        </c:scaling>
        <c:axPos val="l"/>
        <c:title>
          <c:tx>
            <c:rich>
              <a:bodyPr vert="horz" rot="-5400000" anchor="ctr"/>
              <a:lstStyle/>
              <a:p>
                <a:pPr algn="ctr">
                  <a:defRPr/>
                </a:pPr>
                <a:r>
                  <a:rPr lang="en-US" cap="none" sz="1000" b="1" i="0" u="none" baseline="0">
                    <a:latin typeface="Arial"/>
                    <a:ea typeface="Arial"/>
                    <a:cs typeface="Arial"/>
                  </a:rPr>
                  <a:t>percent of total capital</a:t>
                </a:r>
              </a:p>
            </c:rich>
          </c:tx>
          <c:layout/>
          <c:overlay val="0"/>
          <c:spPr>
            <a:noFill/>
            <a:ln>
              <a:noFill/>
            </a:ln>
          </c:spPr>
        </c:title>
        <c:majorGridlines/>
        <c:delete val="0"/>
        <c:numFmt formatCode="0" sourceLinked="0"/>
        <c:majorTickMark val="out"/>
        <c:minorTickMark val="none"/>
        <c:tickLblPos val="nextTo"/>
        <c:crossAx val="34249090"/>
        <c:crossesAt val="1"/>
        <c:crossBetween val="between"/>
        <c:dispUnits/>
        <c:majorUnit val="100"/>
      </c:valAx>
      <c:spPr>
        <a:noFill/>
        <a:ln>
          <a:noFill/>
        </a:ln>
      </c:spPr>
    </c:plotArea>
    <c:legend>
      <c:legendPos val="b"/>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Figure 2: HPI/Median Household Income:  U.S. and Selected States: 1995-2004</a:t>
            </a:r>
          </a:p>
        </c:rich>
      </c:tx>
      <c:layout/>
      <c:spPr>
        <a:noFill/>
        <a:ln>
          <a:noFill/>
        </a:ln>
      </c:spPr>
    </c:title>
    <c:plotArea>
      <c:layout>
        <c:manualLayout>
          <c:xMode val="edge"/>
          <c:yMode val="edge"/>
          <c:x val="0.045"/>
          <c:y val="0.109"/>
          <c:w val="0.944"/>
          <c:h val="0.83275"/>
        </c:manualLayout>
      </c:layout>
      <c:lineChart>
        <c:grouping val="standard"/>
        <c:varyColors val="0"/>
        <c:ser>
          <c:idx val="0"/>
          <c:order val="0"/>
          <c:tx>
            <c:strRef>
              <c:f>'HPI-MedInc - States'!$Q$3</c:f>
              <c:strCache>
                <c:ptCount val="1"/>
                <c:pt idx="0">
                  <c:v>US</c:v>
                </c:pt>
              </c:strCache>
            </c:strRef>
          </c:tx>
          <c:spPr>
            <a:ln w="25400">
              <a:solidFill>
                <a:srgbClr val="333333"/>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'HPI-MedInc - States'!$P$4:$P$24</c:f>
              <c:strCache>
                <c:ptCount val="21"/>
                <c:pt idx="0">
                  <c:v>30682</c:v>
                </c:pt>
                <c:pt idx="1">
                  <c:v>31048</c:v>
                </c:pt>
                <c:pt idx="2">
                  <c:v>31413</c:v>
                </c:pt>
                <c:pt idx="3">
                  <c:v>31778</c:v>
                </c:pt>
                <c:pt idx="4">
                  <c:v>32143</c:v>
                </c:pt>
                <c:pt idx="5">
                  <c:v>32509</c:v>
                </c:pt>
                <c:pt idx="6">
                  <c:v>32874</c:v>
                </c:pt>
                <c:pt idx="7">
                  <c:v>33239</c:v>
                </c:pt>
                <c:pt idx="8">
                  <c:v>33604</c:v>
                </c:pt>
                <c:pt idx="9">
                  <c:v>33970</c:v>
                </c:pt>
                <c:pt idx="10">
                  <c:v>34335</c:v>
                </c:pt>
                <c:pt idx="11">
                  <c:v>34700</c:v>
                </c:pt>
                <c:pt idx="12">
                  <c:v>35065</c:v>
                </c:pt>
                <c:pt idx="13">
                  <c:v>35431</c:v>
                </c:pt>
                <c:pt idx="14">
                  <c:v>35796</c:v>
                </c:pt>
                <c:pt idx="15">
                  <c:v>36161</c:v>
                </c:pt>
                <c:pt idx="16">
                  <c:v>36526</c:v>
                </c:pt>
                <c:pt idx="17">
                  <c:v>36892</c:v>
                </c:pt>
                <c:pt idx="18">
                  <c:v>37257</c:v>
                </c:pt>
                <c:pt idx="19">
                  <c:v>37622</c:v>
                </c:pt>
                <c:pt idx="20">
                  <c:v>37987</c:v>
                </c:pt>
              </c:strCache>
            </c:strRef>
          </c:cat>
          <c:val>
            <c:numRef>
              <c:f>'HPI-MedInc - States'!$Q$4:$Q$24</c:f>
              <c:numCache>
                <c:ptCount val="21"/>
                <c:pt idx="0">
                  <c:v>0.9828805589879742</c:v>
                </c:pt>
                <c:pt idx="1">
                  <c:v>0.9938408041200871</c:v>
                </c:pt>
                <c:pt idx="2">
                  <c:v>1.0194669893011803</c:v>
                </c:pt>
                <c:pt idx="3">
                  <c:v>1.0424167393374868</c:v>
                </c:pt>
                <c:pt idx="4">
                  <c:v>1.0562121418411212</c:v>
                </c:pt>
                <c:pt idx="5">
                  <c:v>1.0546960479099323</c:v>
                </c:pt>
                <c:pt idx="6">
                  <c:v>1.0205640268679168</c:v>
                </c:pt>
                <c:pt idx="7">
                  <c:v>1.0403678701510743</c:v>
                </c:pt>
                <c:pt idx="8">
                  <c:v>1.0422411855421014</c:v>
                </c:pt>
                <c:pt idx="9">
                  <c:v>1.0431735270953524</c:v>
                </c:pt>
                <c:pt idx="10">
                  <c:v>1.018431588413298</c:v>
                </c:pt>
                <c:pt idx="11">
                  <c:v>1.0079395821902046</c:v>
                </c:pt>
                <c:pt idx="12">
                  <c:v>0.9927783001358166</c:v>
                </c:pt>
                <c:pt idx="13">
                  <c:v>0.99593084534729</c:v>
                </c:pt>
                <c:pt idx="14">
                  <c:v>0.994940684649534</c:v>
                </c:pt>
                <c:pt idx="15">
                  <c:v>1</c:v>
                </c:pt>
                <c:pt idx="16">
                  <c:v>1.0426125723202153</c:v>
                </c:pt>
                <c:pt idx="17">
                  <c:v>1.1148035732908435</c:v>
                </c:pt>
                <c:pt idx="18">
                  <c:v>1.1931902119860058</c:v>
                </c:pt>
                <c:pt idx="19">
                  <c:v>1.2623803845600023</c:v>
                </c:pt>
                <c:pt idx="20">
                  <c:v>1.3783151577884487</c:v>
                </c:pt>
              </c:numCache>
            </c:numRef>
          </c:val>
          <c:smooth val="0"/>
        </c:ser>
        <c:ser>
          <c:idx val="1"/>
          <c:order val="1"/>
          <c:tx>
            <c:strRef>
              <c:f>'HPI-MedInc - States'!$R$3</c:f>
              <c:strCache>
                <c:ptCount val="1"/>
                <c:pt idx="0">
                  <c:v>CA</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'HPI-MedInc - States'!$P$4:$P$24</c:f>
              <c:strCache>
                <c:ptCount val="21"/>
                <c:pt idx="0">
                  <c:v>30682</c:v>
                </c:pt>
                <c:pt idx="1">
                  <c:v>31048</c:v>
                </c:pt>
                <c:pt idx="2">
                  <c:v>31413</c:v>
                </c:pt>
                <c:pt idx="3">
                  <c:v>31778</c:v>
                </c:pt>
                <c:pt idx="4">
                  <c:v>32143</c:v>
                </c:pt>
                <c:pt idx="5">
                  <c:v>32509</c:v>
                </c:pt>
                <c:pt idx="6">
                  <c:v>32874</c:v>
                </c:pt>
                <c:pt idx="7">
                  <c:v>33239</c:v>
                </c:pt>
                <c:pt idx="8">
                  <c:v>33604</c:v>
                </c:pt>
                <c:pt idx="9">
                  <c:v>33970</c:v>
                </c:pt>
                <c:pt idx="10">
                  <c:v>34335</c:v>
                </c:pt>
                <c:pt idx="11">
                  <c:v>34700</c:v>
                </c:pt>
                <c:pt idx="12">
                  <c:v>35065</c:v>
                </c:pt>
                <c:pt idx="13">
                  <c:v>35431</c:v>
                </c:pt>
                <c:pt idx="14">
                  <c:v>35796</c:v>
                </c:pt>
                <c:pt idx="15">
                  <c:v>36161</c:v>
                </c:pt>
                <c:pt idx="16">
                  <c:v>36526</c:v>
                </c:pt>
                <c:pt idx="17">
                  <c:v>36892</c:v>
                </c:pt>
                <c:pt idx="18">
                  <c:v>37257</c:v>
                </c:pt>
                <c:pt idx="19">
                  <c:v>37622</c:v>
                </c:pt>
                <c:pt idx="20">
                  <c:v>37987</c:v>
                </c:pt>
              </c:strCache>
            </c:strRef>
          </c:cat>
          <c:val>
            <c:numRef>
              <c:f>'HPI-MedInc - States'!$R$4:$R$24</c:f>
              <c:numCache>
                <c:ptCount val="21"/>
                <c:pt idx="0">
                  <c:v>0.8536132144175541</c:v>
                </c:pt>
                <c:pt idx="1">
                  <c:v>0.8506590671504443</c:v>
                </c:pt>
                <c:pt idx="2">
                  <c:v>0.8543032498485524</c:v>
                </c:pt>
                <c:pt idx="3">
                  <c:v>0.9155531154812309</c:v>
                </c:pt>
                <c:pt idx="4">
                  <c:v>1.0863472250797244</c:v>
                </c:pt>
                <c:pt idx="5">
                  <c:v>1.193031571176193</c:v>
                </c:pt>
                <c:pt idx="6">
                  <c:v>1.2041684306734364</c:v>
                </c:pt>
                <c:pt idx="7">
                  <c:v>1.1910512120202323</c:v>
                </c:pt>
                <c:pt idx="8">
                  <c:v>1.1178766305955536</c:v>
                </c:pt>
                <c:pt idx="9">
                  <c:v>1.101709183589297</c:v>
                </c:pt>
                <c:pt idx="10">
                  <c:v>0.9955266086391478</c:v>
                </c:pt>
                <c:pt idx="11">
                  <c:v>0.9626794435446562</c:v>
                </c:pt>
                <c:pt idx="12">
                  <c:v>0.9082300041208183</c:v>
                </c:pt>
                <c:pt idx="13">
                  <c:v>0.9354778400860045</c:v>
                </c:pt>
                <c:pt idx="14">
                  <c:v>0.9894275572754518</c:v>
                </c:pt>
                <c:pt idx="15">
                  <c:v>1</c:v>
                </c:pt>
                <c:pt idx="16">
                  <c:v>1.063406569882237</c:v>
                </c:pt>
                <c:pt idx="17">
                  <c:v>1.167225353587931</c:v>
                </c:pt>
                <c:pt idx="18">
                  <c:v>1.3163364319477215</c:v>
                </c:pt>
                <c:pt idx="19">
                  <c:v>1.450512260403039</c:v>
                </c:pt>
                <c:pt idx="20">
                  <c:v>1.8080932902135465</c:v>
                </c:pt>
              </c:numCache>
            </c:numRef>
          </c:val>
          <c:smooth val="0"/>
        </c:ser>
        <c:ser>
          <c:idx val="2"/>
          <c:order val="2"/>
          <c:tx>
            <c:strRef>
              <c:f>'HPI-MedInc - States'!$S$3</c:f>
              <c:strCache>
                <c:ptCount val="1"/>
                <c:pt idx="0">
                  <c:v>FL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'HPI-MedInc - States'!$P$4:$P$24</c:f>
              <c:strCache>
                <c:ptCount val="21"/>
                <c:pt idx="0">
                  <c:v>30682</c:v>
                </c:pt>
                <c:pt idx="1">
                  <c:v>31048</c:v>
                </c:pt>
                <c:pt idx="2">
                  <c:v>31413</c:v>
                </c:pt>
                <c:pt idx="3">
                  <c:v>31778</c:v>
                </c:pt>
                <c:pt idx="4">
                  <c:v>32143</c:v>
                </c:pt>
                <c:pt idx="5">
                  <c:v>32509</c:v>
                </c:pt>
                <c:pt idx="6">
                  <c:v>32874</c:v>
                </c:pt>
                <c:pt idx="7">
                  <c:v>33239</c:v>
                </c:pt>
                <c:pt idx="8">
                  <c:v>33604</c:v>
                </c:pt>
                <c:pt idx="9">
                  <c:v>33970</c:v>
                </c:pt>
                <c:pt idx="10">
                  <c:v>34335</c:v>
                </c:pt>
                <c:pt idx="11">
                  <c:v>34700</c:v>
                </c:pt>
                <c:pt idx="12">
                  <c:v>35065</c:v>
                </c:pt>
                <c:pt idx="13">
                  <c:v>35431</c:v>
                </c:pt>
                <c:pt idx="14">
                  <c:v>35796</c:v>
                </c:pt>
                <c:pt idx="15">
                  <c:v>36161</c:v>
                </c:pt>
                <c:pt idx="16">
                  <c:v>36526</c:v>
                </c:pt>
                <c:pt idx="17">
                  <c:v>36892</c:v>
                </c:pt>
                <c:pt idx="18">
                  <c:v>37257</c:v>
                </c:pt>
                <c:pt idx="19">
                  <c:v>37622</c:v>
                </c:pt>
                <c:pt idx="20">
                  <c:v>37987</c:v>
                </c:pt>
              </c:strCache>
            </c:strRef>
          </c:cat>
          <c:val>
            <c:numRef>
              <c:f>'HPI-MedInc - States'!$S$4:$S$24</c:f>
              <c:numCache>
                <c:ptCount val="21"/>
                <c:pt idx="0">
                  <c:v>1.169247088042422</c:v>
                </c:pt>
                <c:pt idx="1">
                  <c:v>1.114935890525767</c:v>
                </c:pt>
                <c:pt idx="2">
                  <c:v>1.0851426388219059</c:v>
                </c:pt>
                <c:pt idx="3">
                  <c:v>1.0385569238162018</c:v>
                </c:pt>
                <c:pt idx="4">
                  <c:v>1.0464734396369544</c:v>
                </c:pt>
                <c:pt idx="5">
                  <c:v>1.0600251645809051</c:v>
                </c:pt>
                <c:pt idx="6">
                  <c:v>1.0397475474914175</c:v>
                </c:pt>
                <c:pt idx="7">
                  <c:v>1.0489220690501202</c:v>
                </c:pt>
                <c:pt idx="8">
                  <c:v>1.0675579945187956</c:v>
                </c:pt>
                <c:pt idx="9">
                  <c:v>1.053526534468904</c:v>
                </c:pt>
                <c:pt idx="10">
                  <c:v>1.0191060035965098</c:v>
                </c:pt>
                <c:pt idx="11">
                  <c:v>1.0475873623846708</c:v>
                </c:pt>
                <c:pt idx="12">
                  <c:v>1.0282713115476394</c:v>
                </c:pt>
                <c:pt idx="13">
                  <c:v>1.0133126291597783</c:v>
                </c:pt>
                <c:pt idx="14">
                  <c:v>0.9875655733315049</c:v>
                </c:pt>
                <c:pt idx="15">
                  <c:v>1</c:v>
                </c:pt>
                <c:pt idx="16">
                  <c:v>0.9963637340488922</c:v>
                </c:pt>
                <c:pt idx="17">
                  <c:v>1.1739258248088376</c:v>
                </c:pt>
                <c:pt idx="18">
                  <c:v>1.2421306858954606</c:v>
                </c:pt>
                <c:pt idx="19">
                  <c:v>1.3531606443085256</c:v>
                </c:pt>
                <c:pt idx="20">
                  <c:v>1.5566326558501349</c:v>
                </c:pt>
              </c:numCache>
            </c:numRef>
          </c:val>
          <c:smooth val="0"/>
        </c:ser>
        <c:ser>
          <c:idx val="3"/>
          <c:order val="3"/>
          <c:tx>
            <c:strRef>
              <c:f>'HPI-MedInc - States'!$T$3</c:f>
              <c:strCache>
                <c:ptCount val="1"/>
                <c:pt idx="0">
                  <c:v>MO</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'HPI-MedInc - States'!$P$4:$P$24</c:f>
              <c:strCache>
                <c:ptCount val="21"/>
                <c:pt idx="0">
                  <c:v>30682</c:v>
                </c:pt>
                <c:pt idx="1">
                  <c:v>31048</c:v>
                </c:pt>
                <c:pt idx="2">
                  <c:v>31413</c:v>
                </c:pt>
                <c:pt idx="3">
                  <c:v>31778</c:v>
                </c:pt>
                <c:pt idx="4">
                  <c:v>32143</c:v>
                </c:pt>
                <c:pt idx="5">
                  <c:v>32509</c:v>
                </c:pt>
                <c:pt idx="6">
                  <c:v>32874</c:v>
                </c:pt>
                <c:pt idx="7">
                  <c:v>33239</c:v>
                </c:pt>
                <c:pt idx="8">
                  <c:v>33604</c:v>
                </c:pt>
                <c:pt idx="9">
                  <c:v>33970</c:v>
                </c:pt>
                <c:pt idx="10">
                  <c:v>34335</c:v>
                </c:pt>
                <c:pt idx="11">
                  <c:v>34700</c:v>
                </c:pt>
                <c:pt idx="12">
                  <c:v>35065</c:v>
                </c:pt>
                <c:pt idx="13">
                  <c:v>35431</c:v>
                </c:pt>
                <c:pt idx="14">
                  <c:v>35796</c:v>
                </c:pt>
                <c:pt idx="15">
                  <c:v>36161</c:v>
                </c:pt>
                <c:pt idx="16">
                  <c:v>36526</c:v>
                </c:pt>
                <c:pt idx="17">
                  <c:v>36892</c:v>
                </c:pt>
                <c:pt idx="18">
                  <c:v>37257</c:v>
                </c:pt>
                <c:pt idx="19">
                  <c:v>37622</c:v>
                </c:pt>
                <c:pt idx="20">
                  <c:v>37987</c:v>
                </c:pt>
              </c:strCache>
            </c:strRef>
          </c:cat>
          <c:val>
            <c:numRef>
              <c:f>'HPI-MedInc - States'!$T$4:$T$24</c:f>
              <c:numCache>
                <c:ptCount val="21"/>
                <c:pt idx="0">
                  <c:v>1.1651281286296769</c:v>
                </c:pt>
                <c:pt idx="1">
                  <c:v>1.169878707327739</c:v>
                </c:pt>
                <c:pt idx="2">
                  <c:v>1.2424604214825246</c:v>
                </c:pt>
                <c:pt idx="3">
                  <c:v>1.2035400546743775</c:v>
                </c:pt>
                <c:pt idx="4">
                  <c:v>1.2414932038534292</c:v>
                </c:pt>
                <c:pt idx="5">
                  <c:v>1.1224854580775523</c:v>
                </c:pt>
                <c:pt idx="6">
                  <c:v>1.0810837841697802</c:v>
                </c:pt>
                <c:pt idx="7">
                  <c:v>1.090462615328026</c:v>
                </c:pt>
                <c:pt idx="8">
                  <c:v>1.1359308462751638</c:v>
                </c:pt>
                <c:pt idx="9">
                  <c:v>1.1088586451275793</c:v>
                </c:pt>
                <c:pt idx="10">
                  <c:v>1.1042168120422509</c:v>
                </c:pt>
                <c:pt idx="11">
                  <c:v>1.001772756910009</c:v>
                </c:pt>
                <c:pt idx="12">
                  <c:v>1.0601696809062158</c:v>
                </c:pt>
                <c:pt idx="13">
                  <c:v>1.0362253390990341</c:v>
                </c:pt>
                <c:pt idx="14">
                  <c:v>0.9791837866736258</c:v>
                </c:pt>
                <c:pt idx="15">
                  <c:v>1</c:v>
                </c:pt>
                <c:pt idx="16">
                  <c:v>0.9729786055036956</c:v>
                </c:pt>
                <c:pt idx="17">
                  <c:v>1.1237234535279867</c:v>
                </c:pt>
                <c:pt idx="18">
                  <c:v>1.1472272027869272</c:v>
                </c:pt>
                <c:pt idx="19">
                  <c:v>1.1837765790962218</c:v>
                </c:pt>
                <c:pt idx="20">
                  <c:v>1.3164489573815878</c:v>
                </c:pt>
              </c:numCache>
            </c:numRef>
          </c:val>
          <c:smooth val="0"/>
        </c:ser>
        <c:ser>
          <c:idx val="4"/>
          <c:order val="4"/>
          <c:tx>
            <c:strRef>
              <c:f>'HPI-MedInc - States'!$U$3</c:f>
              <c:strCache>
                <c:ptCount val="1"/>
                <c:pt idx="0">
                  <c:v>TX</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'HPI-MedInc - States'!$P$4:$P$24</c:f>
              <c:strCache>
                <c:ptCount val="21"/>
                <c:pt idx="0">
                  <c:v>30682</c:v>
                </c:pt>
                <c:pt idx="1">
                  <c:v>31048</c:v>
                </c:pt>
                <c:pt idx="2">
                  <c:v>31413</c:v>
                </c:pt>
                <c:pt idx="3">
                  <c:v>31778</c:v>
                </c:pt>
                <c:pt idx="4">
                  <c:v>32143</c:v>
                </c:pt>
                <c:pt idx="5">
                  <c:v>32509</c:v>
                </c:pt>
                <c:pt idx="6">
                  <c:v>32874</c:v>
                </c:pt>
                <c:pt idx="7">
                  <c:v>33239</c:v>
                </c:pt>
                <c:pt idx="8">
                  <c:v>33604</c:v>
                </c:pt>
                <c:pt idx="9">
                  <c:v>33970</c:v>
                </c:pt>
                <c:pt idx="10">
                  <c:v>34335</c:v>
                </c:pt>
                <c:pt idx="11">
                  <c:v>34700</c:v>
                </c:pt>
                <c:pt idx="12">
                  <c:v>35065</c:v>
                </c:pt>
                <c:pt idx="13">
                  <c:v>35431</c:v>
                </c:pt>
                <c:pt idx="14">
                  <c:v>35796</c:v>
                </c:pt>
                <c:pt idx="15">
                  <c:v>36161</c:v>
                </c:pt>
                <c:pt idx="16">
                  <c:v>36526</c:v>
                </c:pt>
                <c:pt idx="17">
                  <c:v>36892</c:v>
                </c:pt>
                <c:pt idx="18">
                  <c:v>37257</c:v>
                </c:pt>
                <c:pt idx="19">
                  <c:v>37622</c:v>
                </c:pt>
                <c:pt idx="20">
                  <c:v>37987</c:v>
                </c:pt>
              </c:strCache>
            </c:strRef>
          </c:cat>
          <c:val>
            <c:numRef>
              <c:f>'HPI-MedInc - States'!$U$4:$U$24</c:f>
              <c:numCache>
                <c:ptCount val="21"/>
                <c:pt idx="0">
                  <c:v>1.3803544087961368</c:v>
                </c:pt>
                <c:pt idx="1">
                  <c:v>1.327533349706548</c:v>
                </c:pt>
                <c:pt idx="2">
                  <c:v>1.3024689737432544</c:v>
                </c:pt>
                <c:pt idx="3">
                  <c:v>1.155191360066313</c:v>
                </c:pt>
                <c:pt idx="4">
                  <c:v>1.1203591843587541</c:v>
                </c:pt>
                <c:pt idx="5">
                  <c:v>1.1132145850774207</c:v>
                </c:pt>
                <c:pt idx="6">
                  <c:v>1.0238274058651269</c:v>
                </c:pt>
                <c:pt idx="7">
                  <c:v>1.0783275781630624</c:v>
                </c:pt>
                <c:pt idx="8">
                  <c:v>1.1065765205149976</c:v>
                </c:pt>
                <c:pt idx="9">
                  <c:v>1.1125936115723933</c:v>
                </c:pt>
                <c:pt idx="10">
                  <c:v>1.0416364866651677</c:v>
                </c:pt>
                <c:pt idx="11">
                  <c:v>1.0366422261795256</c:v>
                </c:pt>
                <c:pt idx="12">
                  <c:v>1.0183695310647203</c:v>
                </c:pt>
                <c:pt idx="13">
                  <c:v>0.993361555951578</c:v>
                </c:pt>
                <c:pt idx="14">
                  <c:v>1.0231683887364624</c:v>
                </c:pt>
                <c:pt idx="15">
                  <c:v>1</c:v>
                </c:pt>
                <c:pt idx="16">
                  <c:v>1.0602265928063783</c:v>
                </c:pt>
                <c:pt idx="17">
                  <c:v>1.063801202119717</c:v>
                </c:pt>
                <c:pt idx="18">
                  <c:v>1.1242635443166895</c:v>
                </c:pt>
                <c:pt idx="19">
                  <c:v>1.1776847815685105</c:v>
                </c:pt>
                <c:pt idx="20">
                  <c:v>1.1632041417885874</c:v>
                </c:pt>
              </c:numCache>
            </c:numRef>
          </c:val>
          <c:smooth val="0"/>
        </c:ser>
        <c:axId val="34350400"/>
        <c:axId val="40718145"/>
      </c:lineChart>
      <c:dateAx>
        <c:axId val="34350400"/>
        <c:scaling>
          <c:orientation val="minMax"/>
          <c:min val="95"/>
        </c:scaling>
        <c:axPos val="b"/>
        <c:delete val="0"/>
        <c:numFmt formatCode="yyyy" sourceLinked="0"/>
        <c:majorTickMark val="out"/>
        <c:minorTickMark val="none"/>
        <c:tickLblPos val="nextTo"/>
        <c:txPr>
          <a:bodyPr vert="horz" rot="-5400000"/>
          <a:lstStyle/>
          <a:p>
            <a:pPr>
              <a:defRPr lang="en-US" cap="none" sz="1200" b="0" i="0" u="none" baseline="0">
                <a:latin typeface="Arial"/>
                <a:ea typeface="Arial"/>
                <a:cs typeface="Arial"/>
              </a:defRPr>
            </a:pPr>
          </a:p>
        </c:txPr>
        <c:crossAx val="40718145"/>
        <c:crosses val="autoZero"/>
        <c:auto val="0"/>
        <c:noMultiLvlLbl val="0"/>
      </c:dateAx>
      <c:valAx>
        <c:axId val="40718145"/>
        <c:scaling>
          <c:orientation val="minMax"/>
          <c:max val="2"/>
          <c:min val="0.8"/>
        </c:scaling>
        <c:axPos val="l"/>
        <c:title>
          <c:tx>
            <c:rich>
              <a:bodyPr vert="horz" rot="-5400000" anchor="ctr"/>
              <a:lstStyle/>
              <a:p>
                <a:pPr algn="ctr">
                  <a:defRPr/>
                </a:pPr>
                <a:r>
                  <a:rPr lang="en-US" cap="none" sz="1000" b="1" i="0" u="none" baseline="0">
                    <a:latin typeface="Arial"/>
                    <a:ea typeface="Arial"/>
                    <a:cs typeface="Arial"/>
                  </a:rPr>
                  <a:t>1999 = 1.0</a:t>
                </a:r>
              </a:p>
            </c:rich>
          </c:tx>
          <c:layout/>
          <c:overlay val="0"/>
          <c:spPr>
            <a:noFill/>
            <a:ln>
              <a:noFill/>
            </a:ln>
          </c:spPr>
        </c:title>
        <c:majorGridlines/>
        <c:delete val="0"/>
        <c:numFmt formatCode="0.00" sourceLinked="0"/>
        <c:majorTickMark val="out"/>
        <c:minorTickMark val="none"/>
        <c:tickLblPos val="nextTo"/>
        <c:txPr>
          <a:bodyPr/>
          <a:lstStyle/>
          <a:p>
            <a:pPr>
              <a:defRPr lang="en-US" cap="none" sz="1200" b="0" i="0" u="none" baseline="0">
                <a:latin typeface="Arial"/>
                <a:ea typeface="Arial"/>
                <a:cs typeface="Arial"/>
              </a:defRPr>
            </a:pPr>
          </a:p>
        </c:txPr>
        <c:crossAx val="34350400"/>
        <c:crossesAt val="1"/>
        <c:crossBetween val="between"/>
        <c:dispUnits/>
        <c:majorUnit val="0.2"/>
      </c:valAx>
      <c:spPr>
        <a:noFill/>
        <a:ln w="12700">
          <a:solidFill>
            <a:srgbClr val="808080"/>
          </a:solidFill>
        </a:ln>
      </c:spPr>
    </c:plotArea>
    <c:legend>
      <c:legendPos val="b"/>
      <c:layout>
        <c:manualLayout>
          <c:xMode val="edge"/>
          <c:yMode val="edge"/>
          <c:x val="0.189"/>
          <c:y val="0.96"/>
          <c:w val="0.6285"/>
          <c:h val="0.0345"/>
        </c:manualLayout>
      </c:layout>
      <c:overlay val="0"/>
      <c:spPr>
        <a:ln w="3175">
          <a:noFill/>
        </a:ln>
      </c:sp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Figure 3:  Massachusetts Housing Bust and Real Personal Income Growth (Year-over-Year)</a:t>
            </a:r>
          </a:p>
        </c:rich>
      </c:tx>
      <c:layout/>
      <c:spPr>
        <a:noFill/>
        <a:ln>
          <a:noFill/>
        </a:ln>
      </c:spPr>
    </c:title>
    <c:plotArea>
      <c:layout>
        <c:manualLayout>
          <c:xMode val="edge"/>
          <c:yMode val="edge"/>
          <c:x val="0.03925"/>
          <c:y val="0.1035"/>
          <c:w val="0.92275"/>
          <c:h val="0.83425"/>
        </c:manualLayout>
      </c:layout>
      <c:lineChart>
        <c:grouping val="standard"/>
        <c:varyColors val="0"/>
        <c:ser>
          <c:idx val="0"/>
          <c:order val="0"/>
          <c:tx>
            <c:strRef>
              <c:f>'MA &amp; US Data'!$I$3:$I$5</c:f>
              <c:strCache>
                <c:ptCount val="1"/>
                <c:pt idx="0">
                  <c:v>%change Nominal HPI from Peak</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'MA &amp; US Data'!$H$37:$H$85</c:f>
              <c:numCache>
                <c:ptCount val="49"/>
                <c:pt idx="0">
                  <c:v>-24</c:v>
                </c:pt>
                <c:pt idx="1">
                  <c:v>-23</c:v>
                </c:pt>
                <c:pt idx="2">
                  <c:v>-22</c:v>
                </c:pt>
                <c:pt idx="3">
                  <c:v>-21</c:v>
                </c:pt>
                <c:pt idx="4">
                  <c:v>-20</c:v>
                </c:pt>
                <c:pt idx="5">
                  <c:v>-19</c:v>
                </c:pt>
                <c:pt idx="6">
                  <c:v>-18</c:v>
                </c:pt>
                <c:pt idx="7">
                  <c:v>-17</c:v>
                </c:pt>
                <c:pt idx="8">
                  <c:v>-16</c:v>
                </c:pt>
                <c:pt idx="9">
                  <c:v>-15</c:v>
                </c:pt>
                <c:pt idx="10">
                  <c:v>-14</c:v>
                </c:pt>
                <c:pt idx="11">
                  <c:v>-13</c:v>
                </c:pt>
                <c:pt idx="12">
                  <c:v>-12</c:v>
                </c:pt>
                <c:pt idx="13">
                  <c:v>-11</c:v>
                </c:pt>
                <c:pt idx="14">
                  <c:v>-10</c:v>
                </c:pt>
                <c:pt idx="15">
                  <c:v>-9</c:v>
                </c:pt>
                <c:pt idx="16">
                  <c:v>-8</c:v>
                </c:pt>
                <c:pt idx="17">
                  <c:v>-7</c:v>
                </c:pt>
                <c:pt idx="18">
                  <c:v>-6</c:v>
                </c:pt>
                <c:pt idx="19">
                  <c:v>-5</c:v>
                </c:pt>
                <c:pt idx="20">
                  <c:v>-4</c:v>
                </c:pt>
                <c:pt idx="21">
                  <c:v>-3</c:v>
                </c:pt>
                <c:pt idx="22">
                  <c:v>-2</c:v>
                </c:pt>
                <c:pt idx="23">
                  <c:v>-1</c:v>
                </c:pt>
                <c:pt idx="24">
                  <c:v>0</c:v>
                </c:pt>
                <c:pt idx="25">
                  <c:v>1</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numCache>
            </c:numRef>
          </c:cat>
          <c:val>
            <c:numRef>
              <c:f>'MA &amp; US Data'!$I$37:$I$85</c:f>
              <c:numCache>
                <c:ptCount val="49"/>
                <c:pt idx="0">
                  <c:v>47.060311038057904</c:v>
                </c:pt>
                <c:pt idx="1">
                  <c:v>49.516373751422435</c:v>
                </c:pt>
                <c:pt idx="2">
                  <c:v>52.051460361613344</c:v>
                </c:pt>
                <c:pt idx="3">
                  <c:v>55.18396763181186</c:v>
                </c:pt>
                <c:pt idx="4">
                  <c:v>57.09634593501074</c:v>
                </c:pt>
                <c:pt idx="5">
                  <c:v>60.08661019092173</c:v>
                </c:pt>
                <c:pt idx="6">
                  <c:v>64.74902010367936</c:v>
                </c:pt>
                <c:pt idx="7">
                  <c:v>68.77291693007965</c:v>
                </c:pt>
                <c:pt idx="8">
                  <c:v>73.34365912251864</c:v>
                </c:pt>
                <c:pt idx="9">
                  <c:v>76.30863573144518</c:v>
                </c:pt>
                <c:pt idx="10">
                  <c:v>80.07333417625489</c:v>
                </c:pt>
                <c:pt idx="11">
                  <c:v>84.00556328233657</c:v>
                </c:pt>
                <c:pt idx="12">
                  <c:v>87.97888481476798</c:v>
                </c:pt>
                <c:pt idx="13">
                  <c:v>90.94386142369451</c:v>
                </c:pt>
                <c:pt idx="14">
                  <c:v>93.10595524086483</c:v>
                </c:pt>
                <c:pt idx="15">
                  <c:v>95.87811354153494</c:v>
                </c:pt>
                <c:pt idx="16">
                  <c:v>96.68415728916425</c:v>
                </c:pt>
                <c:pt idx="17">
                  <c:v>97.73359463901883</c:v>
                </c:pt>
                <c:pt idx="18">
                  <c:v>99.39309647237324</c:v>
                </c:pt>
                <c:pt idx="19">
                  <c:v>99.04223037046403</c:v>
                </c:pt>
                <c:pt idx="20">
                  <c:v>99.74396257428246</c:v>
                </c:pt>
                <c:pt idx="21">
                  <c:v>98.90947022379568</c:v>
                </c:pt>
                <c:pt idx="22">
                  <c:v>98.28044000505753</c:v>
                </c:pt>
                <c:pt idx="23">
                  <c:v>99.75344544190162</c:v>
                </c:pt>
                <c:pt idx="24">
                  <c:v>100</c:v>
                </c:pt>
                <c:pt idx="25">
                  <c:v>98.62498419522063</c:v>
                </c:pt>
                <c:pt idx="26">
                  <c:v>95.95081552661526</c:v>
                </c:pt>
                <c:pt idx="27">
                  <c:v>94.19964597294222</c:v>
                </c:pt>
                <c:pt idx="28">
                  <c:v>92.03123024402579</c:v>
                </c:pt>
                <c:pt idx="29">
                  <c:v>91.10190921734731</c:v>
                </c:pt>
                <c:pt idx="30">
                  <c:v>90.11569098495383</c:v>
                </c:pt>
                <c:pt idx="31">
                  <c:v>89.08838032621064</c:v>
                </c:pt>
                <c:pt idx="32">
                  <c:v>89.89126311796687</c:v>
                </c:pt>
                <c:pt idx="33">
                  <c:v>89.65419142748766</c:v>
                </c:pt>
                <c:pt idx="34">
                  <c:v>88.55101782779111</c:v>
                </c:pt>
                <c:pt idx="35">
                  <c:v>89.02516120874951</c:v>
                </c:pt>
                <c:pt idx="36">
                  <c:v>89.26539385510178</c:v>
                </c:pt>
                <c:pt idx="37">
                  <c:v>88.6458465039828</c:v>
                </c:pt>
                <c:pt idx="38">
                  <c:v>89.17688709065621</c:v>
                </c:pt>
                <c:pt idx="39">
                  <c:v>89.49614363383486</c:v>
                </c:pt>
                <c:pt idx="40">
                  <c:v>90.03034517638133</c:v>
                </c:pt>
                <c:pt idx="41">
                  <c:v>90.13149576431913</c:v>
                </c:pt>
                <c:pt idx="42">
                  <c:v>89.25907194335566</c:v>
                </c:pt>
                <c:pt idx="43">
                  <c:v>89.14211657605259</c:v>
                </c:pt>
                <c:pt idx="44">
                  <c:v>88.55417878366417</c:v>
                </c:pt>
                <c:pt idx="45">
                  <c:v>88.9113667973195</c:v>
                </c:pt>
                <c:pt idx="46">
                  <c:v>90.65305348337337</c:v>
                </c:pt>
                <c:pt idx="47">
                  <c:v>92.08496649386774</c:v>
                </c:pt>
                <c:pt idx="48">
                  <c:v>92.68870906562144</c:v>
                </c:pt>
              </c:numCache>
            </c:numRef>
          </c:val>
          <c:smooth val="0"/>
        </c:ser>
        <c:axId val="30918986"/>
        <c:axId val="9835419"/>
      </c:lineChart>
      <c:lineChart>
        <c:grouping val="standard"/>
        <c:varyColors val="0"/>
        <c:ser>
          <c:idx val="1"/>
          <c:order val="1"/>
          <c:tx>
            <c:strRef>
              <c:f>'MA &amp; US Data'!$K$3:$K$5</c:f>
              <c:strCache>
                <c:ptCount val="1"/>
                <c:pt idx="0">
                  <c:v>YOY %change Real PC Inc.</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'MA &amp; US Data'!$H$37:$H$85</c:f>
              <c:numCache>
                <c:ptCount val="49"/>
                <c:pt idx="0">
                  <c:v>-24</c:v>
                </c:pt>
                <c:pt idx="1">
                  <c:v>-23</c:v>
                </c:pt>
                <c:pt idx="2">
                  <c:v>-22</c:v>
                </c:pt>
                <c:pt idx="3">
                  <c:v>-21</c:v>
                </c:pt>
                <c:pt idx="4">
                  <c:v>-20</c:v>
                </c:pt>
                <c:pt idx="5">
                  <c:v>-19</c:v>
                </c:pt>
                <c:pt idx="6">
                  <c:v>-18</c:v>
                </c:pt>
                <c:pt idx="7">
                  <c:v>-17</c:v>
                </c:pt>
                <c:pt idx="8">
                  <c:v>-16</c:v>
                </c:pt>
                <c:pt idx="9">
                  <c:v>-15</c:v>
                </c:pt>
                <c:pt idx="10">
                  <c:v>-14</c:v>
                </c:pt>
                <c:pt idx="11">
                  <c:v>-13</c:v>
                </c:pt>
                <c:pt idx="12">
                  <c:v>-12</c:v>
                </c:pt>
                <c:pt idx="13">
                  <c:v>-11</c:v>
                </c:pt>
                <c:pt idx="14">
                  <c:v>-10</c:v>
                </c:pt>
                <c:pt idx="15">
                  <c:v>-9</c:v>
                </c:pt>
                <c:pt idx="16">
                  <c:v>-8</c:v>
                </c:pt>
                <c:pt idx="17">
                  <c:v>-7</c:v>
                </c:pt>
                <c:pt idx="18">
                  <c:v>-6</c:v>
                </c:pt>
                <c:pt idx="19">
                  <c:v>-5</c:v>
                </c:pt>
                <c:pt idx="20">
                  <c:v>-4</c:v>
                </c:pt>
                <c:pt idx="21">
                  <c:v>-3</c:v>
                </c:pt>
                <c:pt idx="22">
                  <c:v>-2</c:v>
                </c:pt>
                <c:pt idx="23">
                  <c:v>-1</c:v>
                </c:pt>
                <c:pt idx="24">
                  <c:v>0</c:v>
                </c:pt>
                <c:pt idx="25">
                  <c:v>1</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numCache>
            </c:numRef>
          </c:cat>
          <c:val>
            <c:numRef>
              <c:f>'MA &amp; US Data'!$K$37:$K$85</c:f>
              <c:numCache>
                <c:ptCount val="49"/>
                <c:pt idx="0">
                  <c:v>6.775443732583208</c:v>
                </c:pt>
                <c:pt idx="1">
                  <c:v>7.9472721191492735</c:v>
                </c:pt>
                <c:pt idx="2">
                  <c:v>8.594831876929842</c:v>
                </c:pt>
                <c:pt idx="3">
                  <c:v>10.396718194237597</c:v>
                </c:pt>
                <c:pt idx="4">
                  <c:v>8.715698574605302</c:v>
                </c:pt>
                <c:pt idx="5">
                  <c:v>7.0025421770279594</c:v>
                </c:pt>
                <c:pt idx="6">
                  <c:v>5.490563939679904</c:v>
                </c:pt>
                <c:pt idx="7">
                  <c:v>3.4999216123469346</c:v>
                </c:pt>
                <c:pt idx="8">
                  <c:v>3.4858094996468747</c:v>
                </c:pt>
                <c:pt idx="9">
                  <c:v>4.1128015752430525</c:v>
                </c:pt>
                <c:pt idx="10">
                  <c:v>5.076475866654406</c:v>
                </c:pt>
                <c:pt idx="11">
                  <c:v>5.798553256519279</c:v>
                </c:pt>
                <c:pt idx="12">
                  <c:v>5.593934824006785</c:v>
                </c:pt>
                <c:pt idx="13">
                  <c:v>4.910429730497334</c:v>
                </c:pt>
                <c:pt idx="14">
                  <c:v>4.0673974790894185</c:v>
                </c:pt>
                <c:pt idx="15">
                  <c:v>4.814395079466793</c:v>
                </c:pt>
                <c:pt idx="16">
                  <c:v>5.452457596807303</c:v>
                </c:pt>
                <c:pt idx="17">
                  <c:v>6.628931657173642</c:v>
                </c:pt>
                <c:pt idx="18">
                  <c:v>6.375793722394274</c:v>
                </c:pt>
                <c:pt idx="19">
                  <c:v>5.127923375285404</c:v>
                </c:pt>
                <c:pt idx="20">
                  <c:v>4.606366355215807</c:v>
                </c:pt>
                <c:pt idx="21">
                  <c:v>2.7118051127369203</c:v>
                </c:pt>
                <c:pt idx="22">
                  <c:v>1.2830052773590728</c:v>
                </c:pt>
                <c:pt idx="23">
                  <c:v>0.6786535956167183</c:v>
                </c:pt>
                <c:pt idx="24">
                  <c:v>-0.9192614280521538</c:v>
                </c:pt>
                <c:pt idx="25">
                  <c:v>-1.0213967613526553</c:v>
                </c:pt>
                <c:pt idx="26">
                  <c:v>-0.36298629495892243</c:v>
                </c:pt>
                <c:pt idx="27">
                  <c:v>-0.9059226254663266</c:v>
                </c:pt>
                <c:pt idx="28">
                  <c:v>-2.7222261454276753</c:v>
                </c:pt>
                <c:pt idx="29">
                  <c:v>-2.7008861779261206</c:v>
                </c:pt>
                <c:pt idx="30">
                  <c:v>-2.509004105883794</c:v>
                </c:pt>
                <c:pt idx="31">
                  <c:v>-2.427730140042217</c:v>
                </c:pt>
                <c:pt idx="32">
                  <c:v>-0.13633482416348652</c:v>
                </c:pt>
                <c:pt idx="33">
                  <c:v>0.7898920315294378</c:v>
                </c:pt>
                <c:pt idx="34">
                  <c:v>1.4440196613872303</c:v>
                </c:pt>
                <c:pt idx="35">
                  <c:v>1.9150728489393032</c:v>
                </c:pt>
                <c:pt idx="36">
                  <c:v>3.6471187578603015</c:v>
                </c:pt>
                <c:pt idx="37">
                  <c:v>0.008214901831915533</c:v>
                </c:pt>
                <c:pt idx="38">
                  <c:v>0.7491857435866223</c:v>
                </c:pt>
                <c:pt idx="39">
                  <c:v>1.8554543115621769</c:v>
                </c:pt>
                <c:pt idx="40">
                  <c:v>0.6494050778926841</c:v>
                </c:pt>
                <c:pt idx="41">
                  <c:v>2.608779835246078</c:v>
                </c:pt>
                <c:pt idx="42">
                  <c:v>3.7481715813481697</c:v>
                </c:pt>
                <c:pt idx="43">
                  <c:v>2.3222721189047224</c:v>
                </c:pt>
                <c:pt idx="44">
                  <c:v>2.9459286133514118</c:v>
                </c:pt>
                <c:pt idx="45">
                  <c:v>4.216321491654673</c:v>
                </c:pt>
                <c:pt idx="46">
                  <c:v>2.072627144833894</c:v>
                </c:pt>
                <c:pt idx="47">
                  <c:v>3.2456209919831336</c:v>
                </c:pt>
                <c:pt idx="48">
                  <c:v>2.4005199356354145</c:v>
                </c:pt>
              </c:numCache>
            </c:numRef>
          </c:val>
          <c:smooth val="0"/>
        </c:ser>
        <c:ser>
          <c:idx val="2"/>
          <c:order val="2"/>
          <c:tx>
            <c:strRef>
              <c:f>'MA &amp; US Data'!$V$3:$V$5</c:f>
              <c:strCache>
                <c:ptCount val="1"/>
                <c:pt idx="0">
                  <c:v>US YOY %change Real PC Inc.</c:v>
                </c:pt>
              </c:strCache>
            </c:strRef>
          </c:tx>
          <c:spPr>
            <a:ln w="25400">
              <a:solidFill>
                <a:srgbClr val="333333"/>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'MA &amp; US Data'!$V$37:$V$85</c:f>
              <c:numCache>
                <c:ptCount val="49"/>
                <c:pt idx="0">
                  <c:v>4.231891421428879</c:v>
                </c:pt>
                <c:pt idx="1">
                  <c:v>5.94958335577378</c:v>
                </c:pt>
                <c:pt idx="2">
                  <c:v>6.927726084473695</c:v>
                </c:pt>
                <c:pt idx="3">
                  <c:v>8.169548251106962</c:v>
                </c:pt>
                <c:pt idx="4">
                  <c:v>6.954174625150422</c:v>
                </c:pt>
                <c:pt idx="5">
                  <c:v>5.646469797883369</c:v>
                </c:pt>
                <c:pt idx="6">
                  <c:v>4.236269017509375</c:v>
                </c:pt>
                <c:pt idx="7">
                  <c:v>2.700004243596199</c:v>
                </c:pt>
                <c:pt idx="8">
                  <c:v>2.59857300069668</c:v>
                </c:pt>
                <c:pt idx="9">
                  <c:v>2.659263658680122</c:v>
                </c:pt>
                <c:pt idx="10">
                  <c:v>3.2512102817795263</c:v>
                </c:pt>
                <c:pt idx="11">
                  <c:v>3.5653842261778257</c:v>
                </c:pt>
                <c:pt idx="12">
                  <c:v>2.8907833494203894</c:v>
                </c:pt>
                <c:pt idx="13">
                  <c:v>2.479679900512499</c:v>
                </c:pt>
                <c:pt idx="14">
                  <c:v>1.9901269088784979</c:v>
                </c:pt>
                <c:pt idx="15">
                  <c:v>2.259145374352478</c:v>
                </c:pt>
                <c:pt idx="16">
                  <c:v>3.437150911823972</c:v>
                </c:pt>
                <c:pt idx="17">
                  <c:v>3.7771008883123347</c:v>
                </c:pt>
                <c:pt idx="18">
                  <c:v>3.768070793134326</c:v>
                </c:pt>
                <c:pt idx="19">
                  <c:v>3.7257766345300647</c:v>
                </c:pt>
                <c:pt idx="20">
                  <c:v>3.120810298333132</c:v>
                </c:pt>
                <c:pt idx="21">
                  <c:v>4.101831880055284</c:v>
                </c:pt>
                <c:pt idx="22">
                  <c:v>3.424926914636739</c:v>
                </c:pt>
                <c:pt idx="23">
                  <c:v>3.1210817432394844</c:v>
                </c:pt>
                <c:pt idx="24">
                  <c:v>2.858528317427278</c:v>
                </c:pt>
                <c:pt idx="25">
                  <c:v>1.7130884511392663</c:v>
                </c:pt>
                <c:pt idx="26">
                  <c:v>2.4885997242724</c:v>
                </c:pt>
                <c:pt idx="27">
                  <c:v>2.0568901108081405</c:v>
                </c:pt>
                <c:pt idx="28">
                  <c:v>0.5838323761265141</c:v>
                </c:pt>
                <c:pt idx="29">
                  <c:v>-0.5541080647415431</c:v>
                </c:pt>
                <c:pt idx="30">
                  <c:v>-0.5541025642760711</c:v>
                </c:pt>
                <c:pt idx="31">
                  <c:v>-0.3839410437138757</c:v>
                </c:pt>
                <c:pt idx="32">
                  <c:v>0.9917570252718111</c:v>
                </c:pt>
                <c:pt idx="33">
                  <c:v>2.6332518364767132</c:v>
                </c:pt>
                <c:pt idx="34">
                  <c:v>2.987721651152775</c:v>
                </c:pt>
                <c:pt idx="35">
                  <c:v>3.259867757791657</c:v>
                </c:pt>
                <c:pt idx="36">
                  <c:v>4.380986424541278</c:v>
                </c:pt>
                <c:pt idx="37">
                  <c:v>1.0342408060012076</c:v>
                </c:pt>
                <c:pt idx="38">
                  <c:v>1.6619669592442987</c:v>
                </c:pt>
                <c:pt idx="39">
                  <c:v>1.5004834667581068</c:v>
                </c:pt>
                <c:pt idx="40">
                  <c:v>1.314734349742963</c:v>
                </c:pt>
                <c:pt idx="41">
                  <c:v>2.6515787280030123</c:v>
                </c:pt>
                <c:pt idx="42">
                  <c:v>3.0566794798100094</c:v>
                </c:pt>
                <c:pt idx="43">
                  <c:v>3.177896657242907</c:v>
                </c:pt>
                <c:pt idx="44">
                  <c:v>3.023063255698699</c:v>
                </c:pt>
                <c:pt idx="45">
                  <c:v>4.670585151545414</c:v>
                </c:pt>
                <c:pt idx="46">
                  <c:v>2.827490008602651</c:v>
                </c:pt>
                <c:pt idx="47">
                  <c:v>2.8547686013807194</c:v>
                </c:pt>
                <c:pt idx="48">
                  <c:v>2.1878209798668724</c:v>
                </c:pt>
              </c:numCache>
            </c:numRef>
          </c:val>
          <c:smooth val="0"/>
        </c:ser>
        <c:ser>
          <c:idx val="3"/>
          <c:order val="3"/>
          <c:tx>
            <c:v>line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'MA &amp; US Data'!$L$37:$L$85</c:f>
              <c:numCache>
                <c:ptCount val="49"/>
                <c:pt idx="23">
                  <c:v>-10000</c:v>
                </c:pt>
                <c:pt idx="24">
                  <c:v>0</c:v>
                </c:pt>
                <c:pt idx="25">
                  <c:v>1000000</c:v>
                </c:pt>
              </c:numCache>
            </c:numRef>
          </c:val>
          <c:smooth val="0"/>
        </c:ser>
        <c:axId val="21409908"/>
        <c:axId val="58471445"/>
      </c:lineChart>
      <c:catAx>
        <c:axId val="30918986"/>
        <c:scaling>
          <c:orientation val="minMax"/>
        </c:scaling>
        <c:axPos val="b"/>
        <c:title>
          <c:tx>
            <c:rich>
              <a:bodyPr vert="horz" rot="0" anchor="ctr"/>
              <a:lstStyle/>
              <a:p>
                <a:pPr algn="ctr">
                  <a:defRPr/>
                </a:pPr>
                <a:r>
                  <a:rPr lang="en-US" cap="none" sz="1000" b="1" i="0" u="none" baseline="0">
                    <a:latin typeface="Arial"/>
                    <a:ea typeface="Arial"/>
                    <a:cs typeface="Arial"/>
                  </a:rPr>
                  <a:t>Quarters from Peak (1989:Q4 = 0)</a:t>
                </a:r>
              </a:p>
            </c:rich>
          </c:tx>
          <c:layout/>
          <c:overlay val="0"/>
          <c:spPr>
            <a:noFill/>
            <a:ln>
              <a:noFill/>
            </a:ln>
          </c:spPr>
        </c:title>
        <c:delete val="0"/>
        <c:numFmt formatCode="General" sourceLinked="1"/>
        <c:majorTickMark val="out"/>
        <c:minorTickMark val="none"/>
        <c:tickLblPos val="low"/>
        <c:txPr>
          <a:bodyPr vert="horz" rot="-5400000"/>
          <a:lstStyle/>
          <a:p>
            <a:pPr>
              <a:defRPr lang="en-US" cap="none" sz="1000" b="0" i="0" u="none" baseline="0">
                <a:latin typeface="Arial"/>
                <a:ea typeface="Arial"/>
                <a:cs typeface="Arial"/>
              </a:defRPr>
            </a:pPr>
          </a:p>
        </c:txPr>
        <c:crossAx val="9835419"/>
        <c:crossesAt val="-10000"/>
        <c:auto val="1"/>
        <c:lblOffset val="100"/>
        <c:tickMarkSkip val="2"/>
        <c:noMultiLvlLbl val="0"/>
      </c:catAx>
      <c:valAx>
        <c:axId val="9835419"/>
        <c:scaling>
          <c:orientation val="minMax"/>
          <c:max val="100"/>
          <c:min val="20"/>
        </c:scaling>
        <c:axPos val="l"/>
        <c:title>
          <c:tx>
            <c:rich>
              <a:bodyPr vert="horz" rot="-5400000" anchor="ctr"/>
              <a:lstStyle/>
              <a:p>
                <a:pPr algn="ctr">
                  <a:defRPr/>
                </a:pPr>
                <a:r>
                  <a:rPr lang="en-US" cap="none" sz="1000" b="1" i="0" u="none" baseline="0">
                    <a:latin typeface="Arial"/>
                    <a:ea typeface="Arial"/>
                    <a:cs typeface="Arial"/>
                  </a:rPr>
                  <a:t>HPI as percent of peak value</a:t>
                </a:r>
              </a:p>
            </c:rich>
          </c:tx>
          <c:layout/>
          <c:overlay val="0"/>
          <c:spPr>
            <a:noFill/>
            <a:ln>
              <a:noFill/>
            </a:ln>
          </c:spPr>
        </c:title>
        <c:majorGridlines/>
        <c:delete val="0"/>
        <c:numFmt formatCode="General" sourceLinked="1"/>
        <c:majorTickMark val="out"/>
        <c:minorTickMark val="none"/>
        <c:tickLblPos val="nextTo"/>
        <c:crossAx val="30918986"/>
        <c:crossesAt val="1"/>
        <c:crossBetween val="midCat"/>
        <c:dispUnits/>
      </c:valAx>
      <c:catAx>
        <c:axId val="21409908"/>
        <c:scaling>
          <c:orientation val="minMax"/>
        </c:scaling>
        <c:axPos val="b"/>
        <c:delete val="1"/>
        <c:majorTickMark val="in"/>
        <c:minorTickMark val="none"/>
        <c:tickLblPos val="nextTo"/>
        <c:crossAx val="58471445"/>
        <c:crosses val="autoZero"/>
        <c:auto val="1"/>
        <c:lblOffset val="100"/>
        <c:noMultiLvlLbl val="0"/>
      </c:catAx>
      <c:valAx>
        <c:axId val="58471445"/>
        <c:scaling>
          <c:orientation val="minMax"/>
          <c:max val="12"/>
          <c:min val="-4"/>
        </c:scaling>
        <c:axPos val="l"/>
        <c:title>
          <c:tx>
            <c:rich>
              <a:bodyPr vert="horz" rot="-5400000" anchor="ctr"/>
              <a:lstStyle/>
              <a:p>
                <a:pPr algn="ctr">
                  <a:defRPr/>
                </a:pPr>
                <a:r>
                  <a:rPr lang="en-US" cap="none" sz="1000" b="1" i="0" u="none" baseline="0">
                    <a:latin typeface="Arial"/>
                    <a:ea typeface="Arial"/>
                    <a:cs typeface="Arial"/>
                  </a:rPr>
                  <a:t>YOY Percent Change in Real Personal Income</a:t>
                </a:r>
              </a:p>
            </c:rich>
          </c:tx>
          <c:layout/>
          <c:overlay val="0"/>
          <c:spPr>
            <a:noFill/>
            <a:ln>
              <a:noFill/>
            </a:ln>
          </c:spPr>
        </c:title>
        <c:delete val="0"/>
        <c:numFmt formatCode="General" sourceLinked="1"/>
        <c:majorTickMark val="in"/>
        <c:minorTickMark val="none"/>
        <c:tickLblPos val="nextTo"/>
        <c:crossAx val="21409908"/>
        <c:crosses val="max"/>
        <c:crossBetween val="midCat"/>
        <c:dispUnits/>
        <c:majorUnit val="2"/>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Figure 4:  Massachusetts Housing Bust and Real Personal Income Growth (Annualized Percent Change)</a:t>
            </a:r>
          </a:p>
        </c:rich>
      </c:tx>
      <c:layout/>
      <c:spPr>
        <a:noFill/>
        <a:ln>
          <a:noFill/>
        </a:ln>
      </c:spPr>
    </c:title>
    <c:plotArea>
      <c:layout>
        <c:manualLayout>
          <c:xMode val="edge"/>
          <c:yMode val="edge"/>
          <c:x val="0.041"/>
          <c:y val="0.1035"/>
          <c:w val="0.92075"/>
          <c:h val="0.8345"/>
        </c:manualLayout>
      </c:layout>
      <c:lineChart>
        <c:grouping val="standard"/>
        <c:varyColors val="0"/>
        <c:ser>
          <c:idx val="0"/>
          <c:order val="0"/>
          <c:tx>
            <c:strRef>
              <c:f>'MA &amp; US Data'!$I$3:$I$5</c:f>
              <c:strCache>
                <c:ptCount val="1"/>
                <c:pt idx="0">
                  <c:v>%change Nominal HPI from Peak</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'MA &amp; US Data'!$H$37:$H$85</c:f>
              <c:numCache>
                <c:ptCount val="49"/>
                <c:pt idx="0">
                  <c:v>-24</c:v>
                </c:pt>
                <c:pt idx="1">
                  <c:v>-23</c:v>
                </c:pt>
                <c:pt idx="2">
                  <c:v>-22</c:v>
                </c:pt>
                <c:pt idx="3">
                  <c:v>-21</c:v>
                </c:pt>
                <c:pt idx="4">
                  <c:v>-20</c:v>
                </c:pt>
                <c:pt idx="5">
                  <c:v>-19</c:v>
                </c:pt>
                <c:pt idx="6">
                  <c:v>-18</c:v>
                </c:pt>
                <c:pt idx="7">
                  <c:v>-17</c:v>
                </c:pt>
                <c:pt idx="8">
                  <c:v>-16</c:v>
                </c:pt>
                <c:pt idx="9">
                  <c:v>-15</c:v>
                </c:pt>
                <c:pt idx="10">
                  <c:v>-14</c:v>
                </c:pt>
                <c:pt idx="11">
                  <c:v>-13</c:v>
                </c:pt>
                <c:pt idx="12">
                  <c:v>-12</c:v>
                </c:pt>
                <c:pt idx="13">
                  <c:v>-11</c:v>
                </c:pt>
                <c:pt idx="14">
                  <c:v>-10</c:v>
                </c:pt>
                <c:pt idx="15">
                  <c:v>-9</c:v>
                </c:pt>
                <c:pt idx="16">
                  <c:v>-8</c:v>
                </c:pt>
                <c:pt idx="17">
                  <c:v>-7</c:v>
                </c:pt>
                <c:pt idx="18">
                  <c:v>-6</c:v>
                </c:pt>
                <c:pt idx="19">
                  <c:v>-5</c:v>
                </c:pt>
                <c:pt idx="20">
                  <c:v>-4</c:v>
                </c:pt>
                <c:pt idx="21">
                  <c:v>-3</c:v>
                </c:pt>
                <c:pt idx="22">
                  <c:v>-2</c:v>
                </c:pt>
                <c:pt idx="23">
                  <c:v>-1</c:v>
                </c:pt>
                <c:pt idx="24">
                  <c:v>0</c:v>
                </c:pt>
                <c:pt idx="25">
                  <c:v>1</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numCache>
            </c:numRef>
          </c:cat>
          <c:val>
            <c:numRef>
              <c:f>'MA &amp; US Data'!$I$37:$I$85</c:f>
              <c:numCache>
                <c:ptCount val="49"/>
                <c:pt idx="0">
                  <c:v>47.060311038057904</c:v>
                </c:pt>
                <c:pt idx="1">
                  <c:v>49.516373751422435</c:v>
                </c:pt>
                <c:pt idx="2">
                  <c:v>52.051460361613344</c:v>
                </c:pt>
                <c:pt idx="3">
                  <c:v>55.18396763181186</c:v>
                </c:pt>
                <c:pt idx="4">
                  <c:v>57.09634593501074</c:v>
                </c:pt>
                <c:pt idx="5">
                  <c:v>60.08661019092173</c:v>
                </c:pt>
                <c:pt idx="6">
                  <c:v>64.74902010367936</c:v>
                </c:pt>
                <c:pt idx="7">
                  <c:v>68.77291693007965</c:v>
                </c:pt>
                <c:pt idx="8">
                  <c:v>73.34365912251864</c:v>
                </c:pt>
                <c:pt idx="9">
                  <c:v>76.30863573144518</c:v>
                </c:pt>
                <c:pt idx="10">
                  <c:v>80.07333417625489</c:v>
                </c:pt>
                <c:pt idx="11">
                  <c:v>84.00556328233657</c:v>
                </c:pt>
                <c:pt idx="12">
                  <c:v>87.97888481476798</c:v>
                </c:pt>
                <c:pt idx="13">
                  <c:v>90.94386142369451</c:v>
                </c:pt>
                <c:pt idx="14">
                  <c:v>93.10595524086483</c:v>
                </c:pt>
                <c:pt idx="15">
                  <c:v>95.87811354153494</c:v>
                </c:pt>
                <c:pt idx="16">
                  <c:v>96.68415728916425</c:v>
                </c:pt>
                <c:pt idx="17">
                  <c:v>97.73359463901883</c:v>
                </c:pt>
                <c:pt idx="18">
                  <c:v>99.39309647237324</c:v>
                </c:pt>
                <c:pt idx="19">
                  <c:v>99.04223037046403</c:v>
                </c:pt>
                <c:pt idx="20">
                  <c:v>99.74396257428246</c:v>
                </c:pt>
                <c:pt idx="21">
                  <c:v>98.90947022379568</c:v>
                </c:pt>
                <c:pt idx="22">
                  <c:v>98.28044000505753</c:v>
                </c:pt>
                <c:pt idx="23">
                  <c:v>99.75344544190162</c:v>
                </c:pt>
                <c:pt idx="24">
                  <c:v>100</c:v>
                </c:pt>
                <c:pt idx="25">
                  <c:v>98.62498419522063</c:v>
                </c:pt>
                <c:pt idx="26">
                  <c:v>95.95081552661526</c:v>
                </c:pt>
                <c:pt idx="27">
                  <c:v>94.19964597294222</c:v>
                </c:pt>
                <c:pt idx="28">
                  <c:v>92.03123024402579</c:v>
                </c:pt>
                <c:pt idx="29">
                  <c:v>91.10190921734731</c:v>
                </c:pt>
                <c:pt idx="30">
                  <c:v>90.11569098495383</c:v>
                </c:pt>
                <c:pt idx="31">
                  <c:v>89.08838032621064</c:v>
                </c:pt>
                <c:pt idx="32">
                  <c:v>89.89126311796687</c:v>
                </c:pt>
                <c:pt idx="33">
                  <c:v>89.65419142748766</c:v>
                </c:pt>
                <c:pt idx="34">
                  <c:v>88.55101782779111</c:v>
                </c:pt>
                <c:pt idx="35">
                  <c:v>89.02516120874951</c:v>
                </c:pt>
                <c:pt idx="36">
                  <c:v>89.26539385510178</c:v>
                </c:pt>
                <c:pt idx="37">
                  <c:v>88.6458465039828</c:v>
                </c:pt>
                <c:pt idx="38">
                  <c:v>89.17688709065621</c:v>
                </c:pt>
                <c:pt idx="39">
                  <c:v>89.49614363383486</c:v>
                </c:pt>
                <c:pt idx="40">
                  <c:v>90.03034517638133</c:v>
                </c:pt>
                <c:pt idx="41">
                  <c:v>90.13149576431913</c:v>
                </c:pt>
                <c:pt idx="42">
                  <c:v>89.25907194335566</c:v>
                </c:pt>
                <c:pt idx="43">
                  <c:v>89.14211657605259</c:v>
                </c:pt>
                <c:pt idx="44">
                  <c:v>88.55417878366417</c:v>
                </c:pt>
                <c:pt idx="45">
                  <c:v>88.9113667973195</c:v>
                </c:pt>
                <c:pt idx="46">
                  <c:v>90.65305348337337</c:v>
                </c:pt>
                <c:pt idx="47">
                  <c:v>92.08496649386774</c:v>
                </c:pt>
                <c:pt idx="48">
                  <c:v>92.68870906562144</c:v>
                </c:pt>
              </c:numCache>
            </c:numRef>
          </c:val>
          <c:smooth val="0"/>
        </c:ser>
        <c:axId val="56480958"/>
        <c:axId val="38566575"/>
      </c:lineChart>
      <c:lineChart>
        <c:grouping val="standard"/>
        <c:varyColors val="0"/>
        <c:ser>
          <c:idx val="1"/>
          <c:order val="1"/>
          <c:tx>
            <c:strRef>
              <c:f>'MA &amp; US Data'!$U$3:$U$5</c:f>
              <c:strCache>
                <c:ptCount val="1"/>
                <c:pt idx="0">
                  <c:v>  US %change Real PC Inc.</c:v>
                </c:pt>
              </c:strCache>
            </c:strRef>
          </c:tx>
          <c:spPr>
            <a:ln w="25400">
              <a:solidFill>
                <a:srgbClr val="333333"/>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'MA &amp; US Data'!$H$37:$H$85</c:f>
              <c:numCache>
                <c:ptCount val="49"/>
                <c:pt idx="0">
                  <c:v>-24</c:v>
                </c:pt>
                <c:pt idx="1">
                  <c:v>-23</c:v>
                </c:pt>
                <c:pt idx="2">
                  <c:v>-22</c:v>
                </c:pt>
                <c:pt idx="3">
                  <c:v>-21</c:v>
                </c:pt>
                <c:pt idx="4">
                  <c:v>-20</c:v>
                </c:pt>
                <c:pt idx="5">
                  <c:v>-19</c:v>
                </c:pt>
                <c:pt idx="6">
                  <c:v>-18</c:v>
                </c:pt>
                <c:pt idx="7">
                  <c:v>-17</c:v>
                </c:pt>
                <c:pt idx="8">
                  <c:v>-16</c:v>
                </c:pt>
                <c:pt idx="9">
                  <c:v>-15</c:v>
                </c:pt>
                <c:pt idx="10">
                  <c:v>-14</c:v>
                </c:pt>
                <c:pt idx="11">
                  <c:v>-13</c:v>
                </c:pt>
                <c:pt idx="12">
                  <c:v>-12</c:v>
                </c:pt>
                <c:pt idx="13">
                  <c:v>-11</c:v>
                </c:pt>
                <c:pt idx="14">
                  <c:v>-10</c:v>
                </c:pt>
                <c:pt idx="15">
                  <c:v>-9</c:v>
                </c:pt>
                <c:pt idx="16">
                  <c:v>-8</c:v>
                </c:pt>
                <c:pt idx="17">
                  <c:v>-7</c:v>
                </c:pt>
                <c:pt idx="18">
                  <c:v>-6</c:v>
                </c:pt>
                <c:pt idx="19">
                  <c:v>-5</c:v>
                </c:pt>
                <c:pt idx="20">
                  <c:v>-4</c:v>
                </c:pt>
                <c:pt idx="21">
                  <c:v>-3</c:v>
                </c:pt>
                <c:pt idx="22">
                  <c:v>-2</c:v>
                </c:pt>
                <c:pt idx="23">
                  <c:v>-1</c:v>
                </c:pt>
                <c:pt idx="24">
                  <c:v>0</c:v>
                </c:pt>
                <c:pt idx="25">
                  <c:v>1</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numCache>
            </c:numRef>
          </c:cat>
          <c:val>
            <c:numRef>
              <c:f>'MA &amp; US Data'!$U$37:$U$85</c:f>
              <c:numCache>
                <c:ptCount val="49"/>
                <c:pt idx="0">
                  <c:v>2.278072568389833</c:v>
                </c:pt>
                <c:pt idx="1">
                  <c:v>2.102269940723933</c:v>
                </c:pt>
                <c:pt idx="2">
                  <c:v>1.8032793469363373</c:v>
                </c:pt>
                <c:pt idx="3">
                  <c:v>1.7478674168067476</c:v>
                </c:pt>
                <c:pt idx="4">
                  <c:v>1.128894505588618</c:v>
                </c:pt>
                <c:pt idx="5">
                  <c:v>0.8538882693738925</c:v>
                </c:pt>
                <c:pt idx="6">
                  <c:v>0.4443786259341609</c:v>
                </c:pt>
                <c:pt idx="7">
                  <c:v>0.24827743717141804</c:v>
                </c:pt>
                <c:pt idx="8">
                  <c:v>1.0290149628533918</c:v>
                </c:pt>
                <c:pt idx="9">
                  <c:v>0.9135468850859585</c:v>
                </c:pt>
                <c:pt idx="10">
                  <c:v>1.0235539347949851</c:v>
                </c:pt>
                <c:pt idx="11">
                  <c:v>0.5533140237220069</c:v>
                </c:pt>
                <c:pt idx="12">
                  <c:v>0.3709354068210491</c:v>
                </c:pt>
                <c:pt idx="13">
                  <c:v>0.5103435483488017</c:v>
                </c:pt>
                <c:pt idx="14">
                  <c:v>0.5409569643292977</c:v>
                </c:pt>
                <c:pt idx="15">
                  <c:v>0.8185426204189605</c:v>
                </c:pt>
                <c:pt idx="16">
                  <c:v>1.527189131390938</c:v>
                </c:pt>
                <c:pt idx="17">
                  <c:v>0.8406744654796183</c:v>
                </c:pt>
                <c:pt idx="18">
                  <c:v>0.5322084600551724</c:v>
                </c:pt>
                <c:pt idx="19">
                  <c:v>0.777450640976296</c:v>
                </c:pt>
                <c:pt idx="20">
                  <c:v>0.9350457546331903</c:v>
                </c:pt>
                <c:pt idx="21">
                  <c:v>1.8000043784220487</c:v>
                </c:pt>
                <c:pt idx="22">
                  <c:v>-0.12148561873402963</c:v>
                </c:pt>
                <c:pt idx="23">
                  <c:v>0.48138331294946823</c:v>
                </c:pt>
                <c:pt idx="24">
                  <c:v>0.6780581280547926</c:v>
                </c:pt>
                <c:pt idx="25">
                  <c:v>0.6663523097915736</c:v>
                </c:pt>
                <c:pt idx="26">
                  <c:v>0.6400379474653217</c:v>
                </c:pt>
                <c:pt idx="27">
                  <c:v>0.058128636165011294</c:v>
                </c:pt>
                <c:pt idx="28">
                  <c:v>-0.7750979702472072</c:v>
                </c:pt>
                <c:pt idx="29">
                  <c:v>-0.47252170824767514</c:v>
                </c:pt>
                <c:pt idx="30">
                  <c:v>0.6400435139803706</c:v>
                </c:pt>
                <c:pt idx="31">
                  <c:v>0.22933774335158752</c:v>
                </c:pt>
                <c:pt idx="32">
                  <c:v>0.5951982204254858</c:v>
                </c:pt>
                <c:pt idx="33">
                  <c:v>1.145173081905737</c:v>
                </c:pt>
                <c:pt idx="34">
                  <c:v>0.9876292811177967</c:v>
                </c:pt>
                <c:pt idx="35">
                  <c:v>0.49419479233303587</c:v>
                </c:pt>
                <c:pt idx="36">
                  <c:v>1.687385891775528</c:v>
                </c:pt>
                <c:pt idx="37">
                  <c:v>-2.097823333854898</c:v>
                </c:pt>
                <c:pt idx="38">
                  <c:v>1.6150658367652948</c:v>
                </c:pt>
                <c:pt idx="39">
                  <c:v>0.3345662307869146</c:v>
                </c:pt>
                <c:pt idx="40">
                  <c:v>1.5012947373707286</c:v>
                </c:pt>
                <c:pt idx="41">
                  <c:v>-0.8060075349430318</c:v>
                </c:pt>
                <c:pt idx="42">
                  <c:v>2.016076128818023</c:v>
                </c:pt>
                <c:pt idx="43">
                  <c:v>0.45258160813888004</c:v>
                </c:pt>
                <c:pt idx="44">
                  <c:v>1.3489773202253197</c:v>
                </c:pt>
                <c:pt idx="45">
                  <c:v>0.7802807131264577</c:v>
                </c:pt>
                <c:pt idx="46">
                  <c:v>0.21972298774335375</c:v>
                </c:pt>
                <c:pt idx="47">
                  <c:v>0.47923017329363216</c:v>
                </c:pt>
                <c:pt idx="48">
                  <c:v>0.6917937954774134</c:v>
                </c:pt>
              </c:numCache>
            </c:numRef>
          </c:val>
          <c:smooth val="0"/>
        </c:ser>
        <c:ser>
          <c:idx val="2"/>
          <c:order val="2"/>
          <c:tx>
            <c:strRef>
              <c:f>'MA &amp; US Data'!$J$3:$J$5</c:f>
              <c:strCache>
                <c:ptCount val="1"/>
                <c:pt idx="0">
                  <c:v>  %change Real PC Inc.</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'MA &amp; US Data'!$H$37:$H$85</c:f>
              <c:numCache>
                <c:ptCount val="49"/>
                <c:pt idx="0">
                  <c:v>-24</c:v>
                </c:pt>
                <c:pt idx="1">
                  <c:v>-23</c:v>
                </c:pt>
                <c:pt idx="2">
                  <c:v>-22</c:v>
                </c:pt>
                <c:pt idx="3">
                  <c:v>-21</c:v>
                </c:pt>
                <c:pt idx="4">
                  <c:v>-20</c:v>
                </c:pt>
                <c:pt idx="5">
                  <c:v>-19</c:v>
                </c:pt>
                <c:pt idx="6">
                  <c:v>-18</c:v>
                </c:pt>
                <c:pt idx="7">
                  <c:v>-17</c:v>
                </c:pt>
                <c:pt idx="8">
                  <c:v>-16</c:v>
                </c:pt>
                <c:pt idx="9">
                  <c:v>-15</c:v>
                </c:pt>
                <c:pt idx="10">
                  <c:v>-14</c:v>
                </c:pt>
                <c:pt idx="11">
                  <c:v>-13</c:v>
                </c:pt>
                <c:pt idx="12">
                  <c:v>-12</c:v>
                </c:pt>
                <c:pt idx="13">
                  <c:v>-11</c:v>
                </c:pt>
                <c:pt idx="14">
                  <c:v>-10</c:v>
                </c:pt>
                <c:pt idx="15">
                  <c:v>-9</c:v>
                </c:pt>
                <c:pt idx="16">
                  <c:v>-8</c:v>
                </c:pt>
                <c:pt idx="17">
                  <c:v>-7</c:v>
                </c:pt>
                <c:pt idx="18">
                  <c:v>-6</c:v>
                </c:pt>
                <c:pt idx="19">
                  <c:v>-5</c:v>
                </c:pt>
                <c:pt idx="20">
                  <c:v>-4</c:v>
                </c:pt>
                <c:pt idx="21">
                  <c:v>-3</c:v>
                </c:pt>
                <c:pt idx="22">
                  <c:v>-2</c:v>
                </c:pt>
                <c:pt idx="23">
                  <c:v>-1</c:v>
                </c:pt>
                <c:pt idx="24">
                  <c:v>0</c:v>
                </c:pt>
                <c:pt idx="25">
                  <c:v>1</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numCache>
            </c:numRef>
          </c:cat>
          <c:val>
            <c:numRef>
              <c:f>'MA &amp; US Data'!$J$37:$J$85</c:f>
              <c:numCache>
                <c:ptCount val="49"/>
                <c:pt idx="0">
                  <c:v>3.187422308648502</c:v>
                </c:pt>
                <c:pt idx="1">
                  <c:v>2.251737481671001</c:v>
                </c:pt>
                <c:pt idx="2">
                  <c:v>2.278773368599629</c:v>
                </c:pt>
                <c:pt idx="3">
                  <c:v>2.299424912111636</c:v>
                </c:pt>
                <c:pt idx="4">
                  <c:v>1.616179211594404</c:v>
                </c:pt>
                <c:pt idx="5">
                  <c:v>0.6404410403395566</c:v>
                </c:pt>
                <c:pt idx="6">
                  <c:v>0.8335434111643281</c:v>
                </c:pt>
                <c:pt idx="7">
                  <c:v>0.3690004486656351</c:v>
                </c:pt>
                <c:pt idx="8">
                  <c:v>1.6023239453213156</c:v>
                </c:pt>
                <c:pt idx="9">
                  <c:v>1.2501938105202282</c:v>
                </c:pt>
                <c:pt idx="10">
                  <c:v>1.766864693725556</c:v>
                </c:pt>
                <c:pt idx="11">
                  <c:v>1.0587284326845303</c:v>
                </c:pt>
                <c:pt idx="12">
                  <c:v>1.4058211801567522</c:v>
                </c:pt>
                <c:pt idx="13">
                  <c:v>0.5948055696742616</c:v>
                </c:pt>
                <c:pt idx="14">
                  <c:v>0.9490932930948492</c:v>
                </c:pt>
                <c:pt idx="15">
                  <c:v>1.7841297539924028</c:v>
                </c:pt>
                <c:pt idx="16">
                  <c:v>2.0231338449499425</c:v>
                </c:pt>
                <c:pt idx="17">
                  <c:v>1.717085524616735</c:v>
                </c:pt>
                <c:pt idx="18">
                  <c:v>0.7094393399236454</c:v>
                </c:pt>
                <c:pt idx="19">
                  <c:v>0.5901231771037407</c:v>
                </c:pt>
                <c:pt idx="20">
                  <c:v>1.5169801993920373</c:v>
                </c:pt>
                <c:pt idx="21">
                  <c:v>-0.12514697659126162</c:v>
                </c:pt>
                <c:pt idx="22">
                  <c:v>-0.6915060547361018</c:v>
                </c:pt>
                <c:pt idx="23">
                  <c:v>-0.01009410458410187</c:v>
                </c:pt>
                <c:pt idx="24">
                  <c:v>-0.09424027311899508</c:v>
                </c:pt>
                <c:pt idx="25">
                  <c:v>-0.22810090637528369</c:v>
                </c:pt>
                <c:pt idx="26">
                  <c:v>-0.030901139371630748</c:v>
                </c:pt>
                <c:pt idx="27">
                  <c:v>-0.554953395081792</c:v>
                </c:pt>
                <c:pt idx="28">
                  <c:v>-1.925421185884424</c:v>
                </c:pt>
                <c:pt idx="29">
                  <c:v>-0.20621379897282077</c:v>
                </c:pt>
                <c:pt idx="30">
                  <c:v>0.16624636872037968</c:v>
                </c:pt>
                <c:pt idx="31">
                  <c:v>-0.4720504228969524</c:v>
                </c:pt>
                <c:pt idx="32">
                  <c:v>0.3777703953300682</c:v>
                </c:pt>
                <c:pt idx="33">
                  <c:v>0.7193649352737141</c:v>
                </c:pt>
                <c:pt idx="34">
                  <c:v>0.8163265306122547</c:v>
                </c:pt>
                <c:pt idx="35">
                  <c:v>-0.009894466781368294</c:v>
                </c:pt>
                <c:pt idx="36">
                  <c:v>2.08368986042764</c:v>
                </c:pt>
                <c:pt idx="37">
                  <c:v>-2.8167496218123422</c:v>
                </c:pt>
                <c:pt idx="38">
                  <c:v>1.5632847520476778</c:v>
                </c:pt>
                <c:pt idx="39">
                  <c:v>1.0880390802100903</c:v>
                </c:pt>
                <c:pt idx="40">
                  <c:v>0.8749381371303988</c:v>
                </c:pt>
                <c:pt idx="41">
                  <c:v>-0.9248516271723406</c:v>
                </c:pt>
                <c:pt idx="42">
                  <c:v>2.69106707768596</c:v>
                </c:pt>
                <c:pt idx="43">
                  <c:v>-0.30129991619730623</c:v>
                </c:pt>
                <c:pt idx="44">
                  <c:v>1.4897730991904945</c:v>
                </c:pt>
                <c:pt idx="45">
                  <c:v>0.29777431447521874</c:v>
                </c:pt>
                <c:pt idx="46">
                  <c:v>0.5787466962660748</c:v>
                </c:pt>
                <c:pt idx="47">
                  <c:v>0.8444133375738572</c:v>
                </c:pt>
                <c:pt idx="48">
                  <c:v>0.659044264102393</c:v>
                </c:pt>
              </c:numCache>
            </c:numRef>
          </c:val>
          <c:smooth val="0"/>
        </c:ser>
        <c:ser>
          <c:idx val="3"/>
          <c:order val="3"/>
          <c:tx>
            <c:v>line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'MA &amp; US Data'!$L$37:$L$85</c:f>
              <c:numCache>
                <c:ptCount val="49"/>
                <c:pt idx="23">
                  <c:v>-10000</c:v>
                </c:pt>
                <c:pt idx="24">
                  <c:v>0</c:v>
                </c:pt>
                <c:pt idx="25">
                  <c:v>1000000</c:v>
                </c:pt>
              </c:numCache>
            </c:numRef>
          </c:val>
          <c:smooth val="0"/>
        </c:ser>
        <c:axId val="11554856"/>
        <c:axId val="36884841"/>
      </c:lineChart>
      <c:catAx>
        <c:axId val="56480958"/>
        <c:scaling>
          <c:orientation val="minMax"/>
        </c:scaling>
        <c:axPos val="b"/>
        <c:title>
          <c:tx>
            <c:rich>
              <a:bodyPr vert="horz" rot="0" anchor="ctr"/>
              <a:lstStyle/>
              <a:p>
                <a:pPr algn="ctr">
                  <a:defRPr/>
                </a:pPr>
                <a:r>
                  <a:rPr lang="en-US" cap="none" sz="1000" b="1" i="0" u="none" baseline="0">
                    <a:latin typeface="Arial"/>
                    <a:ea typeface="Arial"/>
                    <a:cs typeface="Arial"/>
                  </a:rPr>
                  <a:t>Quarters from Peak (1989:Q4 = 0)</a:t>
                </a:r>
              </a:p>
            </c:rich>
          </c:tx>
          <c:layout/>
          <c:overlay val="0"/>
          <c:spPr>
            <a:noFill/>
            <a:ln>
              <a:noFill/>
            </a:ln>
          </c:spPr>
        </c:title>
        <c:delete val="0"/>
        <c:numFmt formatCode="General" sourceLinked="1"/>
        <c:majorTickMark val="out"/>
        <c:minorTickMark val="none"/>
        <c:tickLblPos val="low"/>
        <c:txPr>
          <a:bodyPr vert="horz" rot="-5400000"/>
          <a:lstStyle/>
          <a:p>
            <a:pPr>
              <a:defRPr lang="en-US" cap="none" sz="1000" b="0" i="0" u="none" baseline="0">
                <a:latin typeface="Arial"/>
                <a:ea typeface="Arial"/>
                <a:cs typeface="Arial"/>
              </a:defRPr>
            </a:pPr>
          </a:p>
        </c:txPr>
        <c:crossAx val="38566575"/>
        <c:crossesAt val="-10000"/>
        <c:auto val="1"/>
        <c:lblOffset val="100"/>
        <c:tickMarkSkip val="2"/>
        <c:noMultiLvlLbl val="0"/>
      </c:catAx>
      <c:valAx>
        <c:axId val="38566575"/>
        <c:scaling>
          <c:orientation val="minMax"/>
          <c:max val="100"/>
          <c:min val="20"/>
        </c:scaling>
        <c:axPos val="l"/>
        <c:title>
          <c:tx>
            <c:rich>
              <a:bodyPr vert="horz" rot="-5400000" anchor="ctr"/>
              <a:lstStyle/>
              <a:p>
                <a:pPr algn="ctr">
                  <a:defRPr/>
                </a:pPr>
                <a:r>
                  <a:rPr lang="en-US" cap="none" sz="1000" b="1" i="0" u="none" baseline="0">
                    <a:latin typeface="Arial"/>
                    <a:ea typeface="Arial"/>
                    <a:cs typeface="Arial"/>
                  </a:rPr>
                  <a:t>HPI as percent of peak value</a:t>
                </a:r>
              </a:p>
            </c:rich>
          </c:tx>
          <c:layout/>
          <c:overlay val="0"/>
          <c:spPr>
            <a:noFill/>
            <a:ln>
              <a:noFill/>
            </a:ln>
          </c:spPr>
        </c:title>
        <c:majorGridlines/>
        <c:delete val="0"/>
        <c:numFmt formatCode="General" sourceLinked="1"/>
        <c:majorTickMark val="out"/>
        <c:minorTickMark val="none"/>
        <c:tickLblPos val="nextTo"/>
        <c:crossAx val="56480958"/>
        <c:crossesAt val="1"/>
        <c:crossBetween val="midCat"/>
        <c:dispUnits/>
      </c:valAx>
      <c:catAx>
        <c:axId val="11554856"/>
        <c:scaling>
          <c:orientation val="minMax"/>
        </c:scaling>
        <c:axPos val="b"/>
        <c:delete val="1"/>
        <c:majorTickMark val="in"/>
        <c:minorTickMark val="none"/>
        <c:tickLblPos val="nextTo"/>
        <c:crossAx val="36884841"/>
        <c:crosses val="autoZero"/>
        <c:auto val="1"/>
        <c:lblOffset val="100"/>
        <c:noMultiLvlLbl val="0"/>
      </c:catAx>
      <c:valAx>
        <c:axId val="36884841"/>
        <c:scaling>
          <c:orientation val="minMax"/>
          <c:max val="4"/>
          <c:min val="-4"/>
        </c:scaling>
        <c:axPos val="l"/>
        <c:title>
          <c:tx>
            <c:rich>
              <a:bodyPr vert="horz" rot="-5400000" anchor="ctr"/>
              <a:lstStyle/>
              <a:p>
                <a:pPr algn="ctr">
                  <a:defRPr/>
                </a:pPr>
                <a:r>
                  <a:rPr lang="en-US" cap="none" sz="1000" b="1" i="0" u="none" baseline="0">
                    <a:latin typeface="Arial"/>
                    <a:ea typeface="Arial"/>
                    <a:cs typeface="Arial"/>
                  </a:rPr>
                  <a:t>Annual Percent Change in Real Personal Income</a:t>
                </a:r>
              </a:p>
            </c:rich>
          </c:tx>
          <c:layout/>
          <c:overlay val="0"/>
          <c:spPr>
            <a:noFill/>
            <a:ln>
              <a:noFill/>
            </a:ln>
          </c:spPr>
        </c:title>
        <c:delete val="0"/>
        <c:numFmt formatCode="General" sourceLinked="1"/>
        <c:majorTickMark val="in"/>
        <c:minorTickMark val="none"/>
        <c:tickLblPos val="nextTo"/>
        <c:crossAx val="11554856"/>
        <c:crosses val="max"/>
        <c:crossBetween val="midCat"/>
        <c:dispUnits/>
        <c:majorUnit val="1"/>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Figure 5: Massachusetts Housing Bust and Bank Return on Equity</a:t>
            </a:r>
          </a:p>
        </c:rich>
      </c:tx>
      <c:layout/>
      <c:spPr>
        <a:noFill/>
        <a:ln>
          <a:noFill/>
        </a:ln>
      </c:spPr>
    </c:title>
    <c:plotArea>
      <c:layout>
        <c:manualLayout>
          <c:xMode val="edge"/>
          <c:yMode val="edge"/>
          <c:x val="0.03925"/>
          <c:y val="0.1035"/>
          <c:w val="0.9215"/>
          <c:h val="0.83275"/>
        </c:manualLayout>
      </c:layout>
      <c:lineChart>
        <c:grouping val="standard"/>
        <c:varyColors val="0"/>
        <c:ser>
          <c:idx val="0"/>
          <c:order val="0"/>
          <c:tx>
            <c:strRef>
              <c:f>'MA &amp; US Data'!$I$3:$I$5</c:f>
              <c:strCache>
                <c:ptCount val="1"/>
                <c:pt idx="0">
                  <c:v>%change Nominal HPI from Peak</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'MA &amp; US Data'!$H$37:$H$85</c:f>
              <c:numCache>
                <c:ptCount val="49"/>
                <c:pt idx="0">
                  <c:v>-24</c:v>
                </c:pt>
                <c:pt idx="1">
                  <c:v>-23</c:v>
                </c:pt>
                <c:pt idx="2">
                  <c:v>-22</c:v>
                </c:pt>
                <c:pt idx="3">
                  <c:v>-21</c:v>
                </c:pt>
                <c:pt idx="4">
                  <c:v>-20</c:v>
                </c:pt>
                <c:pt idx="5">
                  <c:v>-19</c:v>
                </c:pt>
                <c:pt idx="6">
                  <c:v>-18</c:v>
                </c:pt>
                <c:pt idx="7">
                  <c:v>-17</c:v>
                </c:pt>
                <c:pt idx="8">
                  <c:v>-16</c:v>
                </c:pt>
                <c:pt idx="9">
                  <c:v>-15</c:v>
                </c:pt>
                <c:pt idx="10">
                  <c:v>-14</c:v>
                </c:pt>
                <c:pt idx="11">
                  <c:v>-13</c:v>
                </c:pt>
                <c:pt idx="12">
                  <c:v>-12</c:v>
                </c:pt>
                <c:pt idx="13">
                  <c:v>-11</c:v>
                </c:pt>
                <c:pt idx="14">
                  <c:v>-10</c:v>
                </c:pt>
                <c:pt idx="15">
                  <c:v>-9</c:v>
                </c:pt>
                <c:pt idx="16">
                  <c:v>-8</c:v>
                </c:pt>
                <c:pt idx="17">
                  <c:v>-7</c:v>
                </c:pt>
                <c:pt idx="18">
                  <c:v>-6</c:v>
                </c:pt>
                <c:pt idx="19">
                  <c:v>-5</c:v>
                </c:pt>
                <c:pt idx="20">
                  <c:v>-4</c:v>
                </c:pt>
                <c:pt idx="21">
                  <c:v>-3</c:v>
                </c:pt>
                <c:pt idx="22">
                  <c:v>-2</c:v>
                </c:pt>
                <c:pt idx="23">
                  <c:v>-1</c:v>
                </c:pt>
                <c:pt idx="24">
                  <c:v>0</c:v>
                </c:pt>
                <c:pt idx="25">
                  <c:v>1</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numCache>
            </c:numRef>
          </c:cat>
          <c:val>
            <c:numRef>
              <c:f>'MA &amp; US Data'!$I$37:$I$85</c:f>
              <c:numCache>
                <c:ptCount val="49"/>
                <c:pt idx="0">
                  <c:v>47.060311038057904</c:v>
                </c:pt>
                <c:pt idx="1">
                  <c:v>49.516373751422435</c:v>
                </c:pt>
                <c:pt idx="2">
                  <c:v>52.051460361613344</c:v>
                </c:pt>
                <c:pt idx="3">
                  <c:v>55.18396763181186</c:v>
                </c:pt>
                <c:pt idx="4">
                  <c:v>57.09634593501074</c:v>
                </c:pt>
                <c:pt idx="5">
                  <c:v>60.08661019092173</c:v>
                </c:pt>
                <c:pt idx="6">
                  <c:v>64.74902010367936</c:v>
                </c:pt>
                <c:pt idx="7">
                  <c:v>68.77291693007965</c:v>
                </c:pt>
                <c:pt idx="8">
                  <c:v>73.34365912251864</c:v>
                </c:pt>
                <c:pt idx="9">
                  <c:v>76.30863573144518</c:v>
                </c:pt>
                <c:pt idx="10">
                  <c:v>80.07333417625489</c:v>
                </c:pt>
                <c:pt idx="11">
                  <c:v>84.00556328233657</c:v>
                </c:pt>
                <c:pt idx="12">
                  <c:v>87.97888481476798</c:v>
                </c:pt>
                <c:pt idx="13">
                  <c:v>90.94386142369451</c:v>
                </c:pt>
                <c:pt idx="14">
                  <c:v>93.10595524086483</c:v>
                </c:pt>
                <c:pt idx="15">
                  <c:v>95.87811354153494</c:v>
                </c:pt>
                <c:pt idx="16">
                  <c:v>96.68415728916425</c:v>
                </c:pt>
                <c:pt idx="17">
                  <c:v>97.73359463901883</c:v>
                </c:pt>
                <c:pt idx="18">
                  <c:v>99.39309647237324</c:v>
                </c:pt>
                <c:pt idx="19">
                  <c:v>99.04223037046403</c:v>
                </c:pt>
                <c:pt idx="20">
                  <c:v>99.74396257428246</c:v>
                </c:pt>
                <c:pt idx="21">
                  <c:v>98.90947022379568</c:v>
                </c:pt>
                <c:pt idx="22">
                  <c:v>98.28044000505753</c:v>
                </c:pt>
                <c:pt idx="23">
                  <c:v>99.75344544190162</c:v>
                </c:pt>
                <c:pt idx="24">
                  <c:v>100</c:v>
                </c:pt>
                <c:pt idx="25">
                  <c:v>98.62498419522063</c:v>
                </c:pt>
                <c:pt idx="26">
                  <c:v>95.95081552661526</c:v>
                </c:pt>
                <c:pt idx="27">
                  <c:v>94.19964597294222</c:v>
                </c:pt>
                <c:pt idx="28">
                  <c:v>92.03123024402579</c:v>
                </c:pt>
                <c:pt idx="29">
                  <c:v>91.10190921734731</c:v>
                </c:pt>
                <c:pt idx="30">
                  <c:v>90.11569098495383</c:v>
                </c:pt>
                <c:pt idx="31">
                  <c:v>89.08838032621064</c:v>
                </c:pt>
                <c:pt idx="32">
                  <c:v>89.89126311796687</c:v>
                </c:pt>
                <c:pt idx="33">
                  <c:v>89.65419142748766</c:v>
                </c:pt>
                <c:pt idx="34">
                  <c:v>88.55101782779111</c:v>
                </c:pt>
                <c:pt idx="35">
                  <c:v>89.02516120874951</c:v>
                </c:pt>
                <c:pt idx="36">
                  <c:v>89.26539385510178</c:v>
                </c:pt>
                <c:pt idx="37">
                  <c:v>88.6458465039828</c:v>
                </c:pt>
                <c:pt idx="38">
                  <c:v>89.17688709065621</c:v>
                </c:pt>
                <c:pt idx="39">
                  <c:v>89.49614363383486</c:v>
                </c:pt>
                <c:pt idx="40">
                  <c:v>90.03034517638133</c:v>
                </c:pt>
                <c:pt idx="41">
                  <c:v>90.13149576431913</c:v>
                </c:pt>
                <c:pt idx="42">
                  <c:v>89.25907194335566</c:v>
                </c:pt>
                <c:pt idx="43">
                  <c:v>89.14211657605259</c:v>
                </c:pt>
                <c:pt idx="44">
                  <c:v>88.55417878366417</c:v>
                </c:pt>
                <c:pt idx="45">
                  <c:v>88.9113667973195</c:v>
                </c:pt>
                <c:pt idx="46">
                  <c:v>90.65305348337337</c:v>
                </c:pt>
                <c:pt idx="47">
                  <c:v>92.08496649386774</c:v>
                </c:pt>
                <c:pt idx="48">
                  <c:v>92.68870906562144</c:v>
                </c:pt>
              </c:numCache>
            </c:numRef>
          </c:val>
          <c:smooth val="0"/>
        </c:ser>
        <c:axId val="63528114"/>
        <c:axId val="34882115"/>
      </c:lineChart>
      <c:lineChart>
        <c:grouping val="standard"/>
        <c:varyColors val="0"/>
        <c:ser>
          <c:idx val="1"/>
          <c:order val="1"/>
          <c:tx>
            <c:strRef>
              <c:f>'MA &amp; US Data'!$Q$5</c:f>
              <c:strCache>
                <c:ptCount val="1"/>
                <c:pt idx="0">
                  <c:v>ROE</c:v>
                </c:pt>
              </c:strCache>
            </c:strRef>
          </c:tx>
          <c:spPr>
            <a:ln w="25400">
              <a:solidFill>
                <a:srgbClr val="333333"/>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'MA &amp; US Data'!$H$37:$H$85</c:f>
              <c:numCache>
                <c:ptCount val="49"/>
                <c:pt idx="0">
                  <c:v>-24</c:v>
                </c:pt>
                <c:pt idx="1">
                  <c:v>-23</c:v>
                </c:pt>
                <c:pt idx="2">
                  <c:v>-22</c:v>
                </c:pt>
                <c:pt idx="3">
                  <c:v>-21</c:v>
                </c:pt>
                <c:pt idx="4">
                  <c:v>-20</c:v>
                </c:pt>
                <c:pt idx="5">
                  <c:v>-19</c:v>
                </c:pt>
                <c:pt idx="6">
                  <c:v>-18</c:v>
                </c:pt>
                <c:pt idx="7">
                  <c:v>-17</c:v>
                </c:pt>
                <c:pt idx="8">
                  <c:v>-16</c:v>
                </c:pt>
                <c:pt idx="9">
                  <c:v>-15</c:v>
                </c:pt>
                <c:pt idx="10">
                  <c:v>-14</c:v>
                </c:pt>
                <c:pt idx="11">
                  <c:v>-13</c:v>
                </c:pt>
                <c:pt idx="12">
                  <c:v>-12</c:v>
                </c:pt>
                <c:pt idx="13">
                  <c:v>-11</c:v>
                </c:pt>
                <c:pt idx="14">
                  <c:v>-10</c:v>
                </c:pt>
                <c:pt idx="15">
                  <c:v>-9</c:v>
                </c:pt>
                <c:pt idx="16">
                  <c:v>-8</c:v>
                </c:pt>
                <c:pt idx="17">
                  <c:v>-7</c:v>
                </c:pt>
                <c:pt idx="18">
                  <c:v>-6</c:v>
                </c:pt>
                <c:pt idx="19">
                  <c:v>-5</c:v>
                </c:pt>
                <c:pt idx="20">
                  <c:v>-4</c:v>
                </c:pt>
                <c:pt idx="21">
                  <c:v>-3</c:v>
                </c:pt>
                <c:pt idx="22">
                  <c:v>-2</c:v>
                </c:pt>
                <c:pt idx="23">
                  <c:v>-1</c:v>
                </c:pt>
                <c:pt idx="24">
                  <c:v>0</c:v>
                </c:pt>
                <c:pt idx="25">
                  <c:v>1</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numCache>
            </c:numRef>
          </c:cat>
          <c:val>
            <c:numRef>
              <c:f>'MA &amp; US Data'!$Q$37:$Q$85</c:f>
              <c:numCache>
                <c:ptCount val="49"/>
                <c:pt idx="0">
                  <c:v>2.0440707592785796</c:v>
                </c:pt>
                <c:pt idx="1">
                  <c:v>2.9289421451729827</c:v>
                </c:pt>
                <c:pt idx="2">
                  <c:v>2.2139145834077354</c:v>
                </c:pt>
                <c:pt idx="3">
                  <c:v>2.905383244491679</c:v>
                </c:pt>
                <c:pt idx="4">
                  <c:v>2.2405297169017735</c:v>
                </c:pt>
                <c:pt idx="5">
                  <c:v>3.0378224849269526</c:v>
                </c:pt>
                <c:pt idx="6">
                  <c:v>2.8839119816669636</c:v>
                </c:pt>
                <c:pt idx="7">
                  <c:v>3.030157940043336</c:v>
                </c:pt>
                <c:pt idx="8">
                  <c:v>2.0517868678918734</c:v>
                </c:pt>
                <c:pt idx="9">
                  <c:v>2.9045119589272703</c:v>
                </c:pt>
                <c:pt idx="10">
                  <c:v>2.28823491853532</c:v>
                </c:pt>
                <c:pt idx="11">
                  <c:v>2.5930864148938264</c:v>
                </c:pt>
                <c:pt idx="12">
                  <c:v>1.917424917379779</c:v>
                </c:pt>
                <c:pt idx="13">
                  <c:v>2.782148545312265</c:v>
                </c:pt>
                <c:pt idx="14">
                  <c:v>-6.654561129146531</c:v>
                </c:pt>
                <c:pt idx="15">
                  <c:v>3.174319754700882</c:v>
                </c:pt>
                <c:pt idx="16">
                  <c:v>1.099020310991823</c:v>
                </c:pt>
                <c:pt idx="17">
                  <c:v>2.6421176637320016</c:v>
                </c:pt>
                <c:pt idx="18">
                  <c:v>2.858584392331289</c:v>
                </c:pt>
                <c:pt idx="19">
                  <c:v>4.308405960835237</c:v>
                </c:pt>
                <c:pt idx="20">
                  <c:v>3.222875932358375</c:v>
                </c:pt>
                <c:pt idx="21">
                  <c:v>3.5756639851210394</c:v>
                </c:pt>
                <c:pt idx="22">
                  <c:v>3.3772526855595264</c:v>
                </c:pt>
                <c:pt idx="23">
                  <c:v>-0.6500318342352189</c:v>
                </c:pt>
                <c:pt idx="24">
                  <c:v>0.6826145048794274</c:v>
                </c:pt>
                <c:pt idx="25">
                  <c:v>2.905570281347282</c:v>
                </c:pt>
                <c:pt idx="26">
                  <c:v>2.349232895639766</c:v>
                </c:pt>
                <c:pt idx="27">
                  <c:v>1.5652612154749608</c:v>
                </c:pt>
                <c:pt idx="28">
                  <c:v>0.34883137989974317</c:v>
                </c:pt>
                <c:pt idx="29">
                  <c:v>2.425622894324333</c:v>
                </c:pt>
                <c:pt idx="30">
                  <c:v>1.9845739503730562</c:v>
                </c:pt>
                <c:pt idx="31">
                  <c:v>1.969317088082675</c:v>
                </c:pt>
                <c:pt idx="32">
                  <c:v>1.2577944359991375</c:v>
                </c:pt>
                <c:pt idx="33">
                  <c:v>3.0249178174494804</c:v>
                </c:pt>
                <c:pt idx="34">
                  <c:v>3.200307935994938</c:v>
                </c:pt>
                <c:pt idx="35">
                  <c:v>3.2110903321962794</c:v>
                </c:pt>
                <c:pt idx="36">
                  <c:v>3.0332043532968402</c:v>
                </c:pt>
                <c:pt idx="37">
                  <c:v>3.976161948027578</c:v>
                </c:pt>
                <c:pt idx="38">
                  <c:v>3.623932988982311</c:v>
                </c:pt>
                <c:pt idx="39">
                  <c:v>3.9155625878841267</c:v>
                </c:pt>
                <c:pt idx="40">
                  <c:v>3.566754687707433</c:v>
                </c:pt>
                <c:pt idx="41">
                  <c:v>3.525640096705353</c:v>
                </c:pt>
                <c:pt idx="42">
                  <c:v>3.520891891021063</c:v>
                </c:pt>
                <c:pt idx="43">
                  <c:v>3.6389101081798483</c:v>
                </c:pt>
                <c:pt idx="44">
                  <c:v>3.3401032622195435</c:v>
                </c:pt>
                <c:pt idx="45">
                  <c:v>3.326225050188447</c:v>
                </c:pt>
                <c:pt idx="46">
                  <c:v>3.487910928050053</c:v>
                </c:pt>
                <c:pt idx="47">
                  <c:v>3.982750904643142</c:v>
                </c:pt>
                <c:pt idx="48">
                  <c:v>3.327000715524275</c:v>
                </c:pt>
              </c:numCache>
            </c:numRef>
          </c:val>
          <c:smooth val="0"/>
        </c:ser>
        <c:ser>
          <c:idx val="4"/>
          <c:order val="2"/>
          <c:tx>
            <c:strRef>
              <c:f>'MA &amp; US Data'!$E$5</c:f>
              <c:strCache>
                <c:ptCount val="1"/>
                <c:pt idx="0">
                  <c:v>ROE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'MA &amp; US Data'!$H$37:$H$85</c:f>
              <c:numCache>
                <c:ptCount val="49"/>
                <c:pt idx="0">
                  <c:v>-24</c:v>
                </c:pt>
                <c:pt idx="1">
                  <c:v>-23</c:v>
                </c:pt>
                <c:pt idx="2">
                  <c:v>-22</c:v>
                </c:pt>
                <c:pt idx="3">
                  <c:v>-21</c:v>
                </c:pt>
                <c:pt idx="4">
                  <c:v>-20</c:v>
                </c:pt>
                <c:pt idx="5">
                  <c:v>-19</c:v>
                </c:pt>
                <c:pt idx="6">
                  <c:v>-18</c:v>
                </c:pt>
                <c:pt idx="7">
                  <c:v>-17</c:v>
                </c:pt>
                <c:pt idx="8">
                  <c:v>-16</c:v>
                </c:pt>
                <c:pt idx="9">
                  <c:v>-15</c:v>
                </c:pt>
                <c:pt idx="10">
                  <c:v>-14</c:v>
                </c:pt>
                <c:pt idx="11">
                  <c:v>-13</c:v>
                </c:pt>
                <c:pt idx="12">
                  <c:v>-12</c:v>
                </c:pt>
                <c:pt idx="13">
                  <c:v>-11</c:v>
                </c:pt>
                <c:pt idx="14">
                  <c:v>-10</c:v>
                </c:pt>
                <c:pt idx="15">
                  <c:v>-9</c:v>
                </c:pt>
                <c:pt idx="16">
                  <c:v>-8</c:v>
                </c:pt>
                <c:pt idx="17">
                  <c:v>-7</c:v>
                </c:pt>
                <c:pt idx="18">
                  <c:v>-6</c:v>
                </c:pt>
                <c:pt idx="19">
                  <c:v>-5</c:v>
                </c:pt>
                <c:pt idx="20">
                  <c:v>-4</c:v>
                </c:pt>
                <c:pt idx="21">
                  <c:v>-3</c:v>
                </c:pt>
                <c:pt idx="22">
                  <c:v>-2</c:v>
                </c:pt>
                <c:pt idx="23">
                  <c:v>-1</c:v>
                </c:pt>
                <c:pt idx="24">
                  <c:v>0</c:v>
                </c:pt>
                <c:pt idx="25">
                  <c:v>1</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numCache>
            </c:numRef>
          </c:cat>
          <c:val>
            <c:numRef>
              <c:f>'MA &amp; US Data'!$E$37:$E$85</c:f>
              <c:numCache>
                <c:ptCount val="49"/>
                <c:pt idx="0">
                  <c:v>3.7286</c:v>
                </c:pt>
                <c:pt idx="1">
                  <c:v>3.2244</c:v>
                </c:pt>
                <c:pt idx="2">
                  <c:v>3.5737</c:v>
                </c:pt>
                <c:pt idx="3">
                  <c:v>3.5805</c:v>
                </c:pt>
                <c:pt idx="4">
                  <c:v>5.1992</c:v>
                </c:pt>
                <c:pt idx="5">
                  <c:v>4.1352</c:v>
                </c:pt>
                <c:pt idx="6">
                  <c:v>4.0287</c:v>
                </c:pt>
                <c:pt idx="7">
                  <c:v>4.0358</c:v>
                </c:pt>
                <c:pt idx="8">
                  <c:v>2.5835</c:v>
                </c:pt>
                <c:pt idx="9">
                  <c:v>4.1307</c:v>
                </c:pt>
                <c:pt idx="10">
                  <c:v>3.8377</c:v>
                </c:pt>
                <c:pt idx="11">
                  <c:v>3.8464</c:v>
                </c:pt>
                <c:pt idx="12">
                  <c:v>3.7644</c:v>
                </c:pt>
                <c:pt idx="13">
                  <c:v>4.2302</c:v>
                </c:pt>
                <c:pt idx="14">
                  <c:v>-1.7826</c:v>
                </c:pt>
                <c:pt idx="15">
                  <c:v>4.3674</c:v>
                </c:pt>
                <c:pt idx="16">
                  <c:v>0.5979</c:v>
                </c:pt>
                <c:pt idx="17">
                  <c:v>3.9786</c:v>
                </c:pt>
                <c:pt idx="18">
                  <c:v>4.9668</c:v>
                </c:pt>
                <c:pt idx="19">
                  <c:v>3.5255</c:v>
                </c:pt>
                <c:pt idx="20">
                  <c:v>4.0559</c:v>
                </c:pt>
                <c:pt idx="21">
                  <c:v>3.6954</c:v>
                </c:pt>
                <c:pt idx="22">
                  <c:v>2.9041</c:v>
                </c:pt>
                <c:pt idx="23">
                  <c:v>0.0704</c:v>
                </c:pt>
                <c:pt idx="24">
                  <c:v>-22.3531</c:v>
                </c:pt>
                <c:pt idx="25">
                  <c:v>-1.4602</c:v>
                </c:pt>
                <c:pt idx="26">
                  <c:v>0.8711</c:v>
                </c:pt>
                <c:pt idx="27">
                  <c:v>-5.7003</c:v>
                </c:pt>
                <c:pt idx="28">
                  <c:v>-17.9595</c:v>
                </c:pt>
                <c:pt idx="29">
                  <c:v>-1.034</c:v>
                </c:pt>
                <c:pt idx="30">
                  <c:v>-1.5482</c:v>
                </c:pt>
                <c:pt idx="31">
                  <c:v>1.9009</c:v>
                </c:pt>
                <c:pt idx="32">
                  <c:v>2.1741</c:v>
                </c:pt>
                <c:pt idx="33">
                  <c:v>3.1498</c:v>
                </c:pt>
                <c:pt idx="34">
                  <c:v>3.6737</c:v>
                </c:pt>
                <c:pt idx="35">
                  <c:v>3.3209</c:v>
                </c:pt>
                <c:pt idx="36">
                  <c:v>3.7604</c:v>
                </c:pt>
                <c:pt idx="37">
                  <c:v>1.1965</c:v>
                </c:pt>
                <c:pt idx="38">
                  <c:v>3.5259</c:v>
                </c:pt>
                <c:pt idx="39">
                  <c:v>3.484</c:v>
                </c:pt>
                <c:pt idx="40">
                  <c:v>3.9788</c:v>
                </c:pt>
                <c:pt idx="41">
                  <c:v>3.5443</c:v>
                </c:pt>
                <c:pt idx="42">
                  <c:v>2.7118</c:v>
                </c:pt>
                <c:pt idx="43">
                  <c:v>4.2762</c:v>
                </c:pt>
                <c:pt idx="44">
                  <c:v>3.9468</c:v>
                </c:pt>
                <c:pt idx="45">
                  <c:v>2.9622</c:v>
                </c:pt>
                <c:pt idx="46">
                  <c:v>3.3818</c:v>
                </c:pt>
                <c:pt idx="47">
                  <c:v>3.9969</c:v>
                </c:pt>
                <c:pt idx="48">
                  <c:v>3.2205</c:v>
                </c:pt>
              </c:numCache>
            </c:numRef>
          </c:val>
          <c:smooth val="0"/>
        </c:ser>
        <c:ser>
          <c:idx val="2"/>
          <c:order val="3"/>
          <c:tx>
            <c:v>line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'MA &amp; US Data'!$L$37:$L$85</c:f>
              <c:numCache>
                <c:ptCount val="49"/>
                <c:pt idx="23">
                  <c:v>-10000</c:v>
                </c:pt>
                <c:pt idx="24">
                  <c:v>0</c:v>
                </c:pt>
                <c:pt idx="25">
                  <c:v>1000000</c:v>
                </c:pt>
              </c:numCache>
            </c:numRef>
          </c:val>
          <c:smooth val="0"/>
        </c:ser>
        <c:axId val="45503580"/>
        <c:axId val="6879037"/>
      </c:lineChart>
      <c:catAx>
        <c:axId val="63528114"/>
        <c:scaling>
          <c:orientation val="minMax"/>
        </c:scaling>
        <c:axPos val="b"/>
        <c:title>
          <c:tx>
            <c:rich>
              <a:bodyPr vert="horz" rot="0" anchor="ctr"/>
              <a:lstStyle/>
              <a:p>
                <a:pPr algn="ctr">
                  <a:defRPr/>
                </a:pPr>
                <a:r>
                  <a:rPr lang="en-US" cap="none" sz="1000" b="1" i="0" u="none" baseline="0">
                    <a:latin typeface="Arial"/>
                    <a:ea typeface="Arial"/>
                    <a:cs typeface="Arial"/>
                  </a:rPr>
                  <a:t>Quarters from Peak (1989:Q4 = 0)</a:t>
                </a:r>
              </a:p>
            </c:rich>
          </c:tx>
          <c:layout/>
          <c:overlay val="0"/>
          <c:spPr>
            <a:noFill/>
            <a:ln>
              <a:noFill/>
            </a:ln>
          </c:spPr>
        </c:title>
        <c:delete val="0"/>
        <c:numFmt formatCode="General" sourceLinked="1"/>
        <c:majorTickMark val="out"/>
        <c:minorTickMark val="none"/>
        <c:tickLblPos val="low"/>
        <c:txPr>
          <a:bodyPr vert="horz" rot="-5400000"/>
          <a:lstStyle/>
          <a:p>
            <a:pPr>
              <a:defRPr lang="en-US" cap="none" sz="1000" b="0" i="0" u="none" baseline="0">
                <a:latin typeface="Arial"/>
                <a:ea typeface="Arial"/>
                <a:cs typeface="Arial"/>
              </a:defRPr>
            </a:pPr>
          </a:p>
        </c:txPr>
        <c:crossAx val="34882115"/>
        <c:crossesAt val="-10000"/>
        <c:auto val="1"/>
        <c:lblOffset val="100"/>
        <c:tickMarkSkip val="2"/>
        <c:noMultiLvlLbl val="0"/>
      </c:catAx>
      <c:valAx>
        <c:axId val="34882115"/>
        <c:scaling>
          <c:orientation val="minMax"/>
          <c:max val="100"/>
          <c:min val="20"/>
        </c:scaling>
        <c:axPos val="l"/>
        <c:title>
          <c:tx>
            <c:rich>
              <a:bodyPr vert="horz" rot="-5400000" anchor="ctr"/>
              <a:lstStyle/>
              <a:p>
                <a:pPr algn="ctr">
                  <a:defRPr/>
                </a:pPr>
                <a:r>
                  <a:rPr lang="en-US" cap="none" sz="1000" b="1" i="0" u="none" baseline="0">
                    <a:latin typeface="Arial"/>
                    <a:ea typeface="Arial"/>
                    <a:cs typeface="Arial"/>
                  </a:rPr>
                  <a:t>HPI as percent of peak value</a:t>
                </a:r>
              </a:p>
            </c:rich>
          </c:tx>
          <c:layout/>
          <c:overlay val="0"/>
          <c:spPr>
            <a:noFill/>
            <a:ln>
              <a:noFill/>
            </a:ln>
          </c:spPr>
        </c:title>
        <c:majorGridlines/>
        <c:delete val="0"/>
        <c:numFmt formatCode="General" sourceLinked="1"/>
        <c:majorTickMark val="out"/>
        <c:minorTickMark val="none"/>
        <c:tickLblPos val="nextTo"/>
        <c:crossAx val="63528114"/>
        <c:crossesAt val="1"/>
        <c:crossBetween val="midCat"/>
        <c:dispUnits/>
      </c:valAx>
      <c:catAx>
        <c:axId val="45503580"/>
        <c:scaling>
          <c:orientation val="minMax"/>
        </c:scaling>
        <c:axPos val="b"/>
        <c:delete val="1"/>
        <c:majorTickMark val="in"/>
        <c:minorTickMark val="none"/>
        <c:tickLblPos val="nextTo"/>
        <c:crossAx val="6879037"/>
        <c:crosses val="autoZero"/>
        <c:auto val="1"/>
        <c:lblOffset val="100"/>
        <c:noMultiLvlLbl val="0"/>
      </c:catAx>
      <c:valAx>
        <c:axId val="6879037"/>
        <c:scaling>
          <c:orientation val="minMax"/>
          <c:max val="15"/>
          <c:min val="-25"/>
        </c:scaling>
        <c:axPos val="l"/>
        <c:title>
          <c:tx>
            <c:rich>
              <a:bodyPr vert="horz" rot="-5400000" anchor="ctr"/>
              <a:lstStyle/>
              <a:p>
                <a:pPr algn="ctr">
                  <a:defRPr/>
                </a:pPr>
                <a:r>
                  <a:rPr lang="en-US" cap="none" sz="1000" b="1" i="0" u="none" baseline="0">
                    <a:latin typeface="Arial"/>
                    <a:ea typeface="Arial"/>
                    <a:cs typeface="Arial"/>
                  </a:rPr>
                  <a:t>Return on Equity</a:t>
                </a:r>
              </a:p>
            </c:rich>
          </c:tx>
          <c:layout/>
          <c:overlay val="0"/>
          <c:spPr>
            <a:noFill/>
            <a:ln>
              <a:noFill/>
            </a:ln>
          </c:spPr>
        </c:title>
        <c:delete val="0"/>
        <c:numFmt formatCode="General" sourceLinked="1"/>
        <c:majorTickMark val="in"/>
        <c:minorTickMark val="none"/>
        <c:tickLblPos val="nextTo"/>
        <c:crossAx val="45503580"/>
        <c:crosses val="max"/>
        <c:crossBetween val="midCat"/>
        <c:dispUnits/>
        <c:majorUnit val="5"/>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Figure 6: Massachusetts Housing Bust and Bank Loan Performance</a:t>
            </a:r>
          </a:p>
        </c:rich>
      </c:tx>
      <c:layout/>
      <c:spPr>
        <a:noFill/>
        <a:ln>
          <a:noFill/>
        </a:ln>
      </c:spPr>
    </c:title>
    <c:plotArea>
      <c:layout>
        <c:manualLayout>
          <c:xMode val="edge"/>
          <c:yMode val="edge"/>
          <c:x val="0.04"/>
          <c:y val="0.1035"/>
          <c:w val="0.922"/>
          <c:h val="0.83275"/>
        </c:manualLayout>
      </c:layout>
      <c:lineChart>
        <c:grouping val="standard"/>
        <c:varyColors val="0"/>
        <c:ser>
          <c:idx val="0"/>
          <c:order val="0"/>
          <c:tx>
            <c:strRef>
              <c:f>'MA &amp; US Data'!$I$3:$I$5</c:f>
              <c:strCache>
                <c:ptCount val="1"/>
                <c:pt idx="0">
                  <c:v>%change Nominal HPI from Peak</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'MA &amp; US Data'!$H$37:$H$85</c:f>
              <c:numCache>
                <c:ptCount val="49"/>
                <c:pt idx="0">
                  <c:v>-24</c:v>
                </c:pt>
                <c:pt idx="1">
                  <c:v>-23</c:v>
                </c:pt>
                <c:pt idx="2">
                  <c:v>-22</c:v>
                </c:pt>
                <c:pt idx="3">
                  <c:v>-21</c:v>
                </c:pt>
                <c:pt idx="4">
                  <c:v>-20</c:v>
                </c:pt>
                <c:pt idx="5">
                  <c:v>-19</c:v>
                </c:pt>
                <c:pt idx="6">
                  <c:v>-18</c:v>
                </c:pt>
                <c:pt idx="7">
                  <c:v>-17</c:v>
                </c:pt>
                <c:pt idx="8">
                  <c:v>-16</c:v>
                </c:pt>
                <c:pt idx="9">
                  <c:v>-15</c:v>
                </c:pt>
                <c:pt idx="10">
                  <c:v>-14</c:v>
                </c:pt>
                <c:pt idx="11">
                  <c:v>-13</c:v>
                </c:pt>
                <c:pt idx="12">
                  <c:v>-12</c:v>
                </c:pt>
                <c:pt idx="13">
                  <c:v>-11</c:v>
                </c:pt>
                <c:pt idx="14">
                  <c:v>-10</c:v>
                </c:pt>
                <c:pt idx="15">
                  <c:v>-9</c:v>
                </c:pt>
                <c:pt idx="16">
                  <c:v>-8</c:v>
                </c:pt>
                <c:pt idx="17">
                  <c:v>-7</c:v>
                </c:pt>
                <c:pt idx="18">
                  <c:v>-6</c:v>
                </c:pt>
                <c:pt idx="19">
                  <c:v>-5</c:v>
                </c:pt>
                <c:pt idx="20">
                  <c:v>-4</c:v>
                </c:pt>
                <c:pt idx="21">
                  <c:v>-3</c:v>
                </c:pt>
                <c:pt idx="22">
                  <c:v>-2</c:v>
                </c:pt>
                <c:pt idx="23">
                  <c:v>-1</c:v>
                </c:pt>
                <c:pt idx="24">
                  <c:v>0</c:v>
                </c:pt>
                <c:pt idx="25">
                  <c:v>1</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numCache>
            </c:numRef>
          </c:cat>
          <c:val>
            <c:numRef>
              <c:f>'MA &amp; US Data'!$I$37:$I$85</c:f>
              <c:numCache>
                <c:ptCount val="49"/>
                <c:pt idx="0">
                  <c:v>47.060311038057904</c:v>
                </c:pt>
                <c:pt idx="1">
                  <c:v>49.516373751422435</c:v>
                </c:pt>
                <c:pt idx="2">
                  <c:v>52.051460361613344</c:v>
                </c:pt>
                <c:pt idx="3">
                  <c:v>55.18396763181186</c:v>
                </c:pt>
                <c:pt idx="4">
                  <c:v>57.09634593501074</c:v>
                </c:pt>
                <c:pt idx="5">
                  <c:v>60.08661019092173</c:v>
                </c:pt>
                <c:pt idx="6">
                  <c:v>64.74902010367936</c:v>
                </c:pt>
                <c:pt idx="7">
                  <c:v>68.77291693007965</c:v>
                </c:pt>
                <c:pt idx="8">
                  <c:v>73.34365912251864</c:v>
                </c:pt>
                <c:pt idx="9">
                  <c:v>76.30863573144518</c:v>
                </c:pt>
                <c:pt idx="10">
                  <c:v>80.07333417625489</c:v>
                </c:pt>
                <c:pt idx="11">
                  <c:v>84.00556328233657</c:v>
                </c:pt>
                <c:pt idx="12">
                  <c:v>87.97888481476798</c:v>
                </c:pt>
                <c:pt idx="13">
                  <c:v>90.94386142369451</c:v>
                </c:pt>
                <c:pt idx="14">
                  <c:v>93.10595524086483</c:v>
                </c:pt>
                <c:pt idx="15">
                  <c:v>95.87811354153494</c:v>
                </c:pt>
                <c:pt idx="16">
                  <c:v>96.68415728916425</c:v>
                </c:pt>
                <c:pt idx="17">
                  <c:v>97.73359463901883</c:v>
                </c:pt>
                <c:pt idx="18">
                  <c:v>99.39309647237324</c:v>
                </c:pt>
                <c:pt idx="19">
                  <c:v>99.04223037046403</c:v>
                </c:pt>
                <c:pt idx="20">
                  <c:v>99.74396257428246</c:v>
                </c:pt>
                <c:pt idx="21">
                  <c:v>98.90947022379568</c:v>
                </c:pt>
                <c:pt idx="22">
                  <c:v>98.28044000505753</c:v>
                </c:pt>
                <c:pt idx="23">
                  <c:v>99.75344544190162</c:v>
                </c:pt>
                <c:pt idx="24">
                  <c:v>100</c:v>
                </c:pt>
                <c:pt idx="25">
                  <c:v>98.62498419522063</c:v>
                </c:pt>
                <c:pt idx="26">
                  <c:v>95.95081552661526</c:v>
                </c:pt>
                <c:pt idx="27">
                  <c:v>94.19964597294222</c:v>
                </c:pt>
                <c:pt idx="28">
                  <c:v>92.03123024402579</c:v>
                </c:pt>
                <c:pt idx="29">
                  <c:v>91.10190921734731</c:v>
                </c:pt>
                <c:pt idx="30">
                  <c:v>90.11569098495383</c:v>
                </c:pt>
                <c:pt idx="31">
                  <c:v>89.08838032621064</c:v>
                </c:pt>
                <c:pt idx="32">
                  <c:v>89.89126311796687</c:v>
                </c:pt>
                <c:pt idx="33">
                  <c:v>89.65419142748766</c:v>
                </c:pt>
                <c:pt idx="34">
                  <c:v>88.55101782779111</c:v>
                </c:pt>
                <c:pt idx="35">
                  <c:v>89.02516120874951</c:v>
                </c:pt>
                <c:pt idx="36">
                  <c:v>89.26539385510178</c:v>
                </c:pt>
                <c:pt idx="37">
                  <c:v>88.6458465039828</c:v>
                </c:pt>
                <c:pt idx="38">
                  <c:v>89.17688709065621</c:v>
                </c:pt>
                <c:pt idx="39">
                  <c:v>89.49614363383486</c:v>
                </c:pt>
                <c:pt idx="40">
                  <c:v>90.03034517638133</c:v>
                </c:pt>
                <c:pt idx="41">
                  <c:v>90.13149576431913</c:v>
                </c:pt>
                <c:pt idx="42">
                  <c:v>89.25907194335566</c:v>
                </c:pt>
                <c:pt idx="43">
                  <c:v>89.14211657605259</c:v>
                </c:pt>
                <c:pt idx="44">
                  <c:v>88.55417878366417</c:v>
                </c:pt>
                <c:pt idx="45">
                  <c:v>88.9113667973195</c:v>
                </c:pt>
                <c:pt idx="46">
                  <c:v>90.65305348337337</c:v>
                </c:pt>
                <c:pt idx="47">
                  <c:v>92.08496649386774</c:v>
                </c:pt>
                <c:pt idx="48">
                  <c:v>92.68870906562144</c:v>
                </c:pt>
              </c:numCache>
            </c:numRef>
          </c:val>
          <c:smooth val="0"/>
        </c:ser>
        <c:ser>
          <c:idx val="5"/>
          <c:order val="5"/>
          <c:tx>
            <c:v>line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'MA &amp; US Data'!$L$37:$L$85</c:f>
              <c:numCache>
                <c:ptCount val="49"/>
                <c:pt idx="23">
                  <c:v>-10000</c:v>
                </c:pt>
                <c:pt idx="24">
                  <c:v>0</c:v>
                </c:pt>
                <c:pt idx="25">
                  <c:v>1000000</c:v>
                </c:pt>
              </c:numCache>
            </c:numRef>
          </c:val>
          <c:smooth val="0"/>
        </c:ser>
        <c:axId val="61911334"/>
        <c:axId val="20331095"/>
      </c:lineChart>
      <c:lineChart>
        <c:grouping val="standard"/>
        <c:varyColors val="0"/>
        <c:ser>
          <c:idx val="4"/>
          <c:order val="1"/>
          <c:tx>
            <c:strRef>
              <c:f>'MA &amp; US Data'!$O$3:$O$5</c:f>
              <c:strCache>
                <c:ptCount val="1"/>
                <c:pt idx="0">
                  <c:v>YOY US OREORatio</c:v>
                </c:pt>
              </c:strCache>
            </c:strRef>
          </c:tx>
          <c:spPr>
            <a:ln w="25400">
              <a:solidFill>
                <a:srgbClr val="C0C0C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'MA &amp; US Data'!$H$37:$H$85</c:f>
              <c:numCache>
                <c:ptCount val="49"/>
                <c:pt idx="0">
                  <c:v>-24</c:v>
                </c:pt>
                <c:pt idx="1">
                  <c:v>-23</c:v>
                </c:pt>
                <c:pt idx="2">
                  <c:v>-22</c:v>
                </c:pt>
                <c:pt idx="3">
                  <c:v>-21</c:v>
                </c:pt>
                <c:pt idx="4">
                  <c:v>-20</c:v>
                </c:pt>
                <c:pt idx="5">
                  <c:v>-19</c:v>
                </c:pt>
                <c:pt idx="6">
                  <c:v>-18</c:v>
                </c:pt>
                <c:pt idx="7">
                  <c:v>-17</c:v>
                </c:pt>
                <c:pt idx="8">
                  <c:v>-16</c:v>
                </c:pt>
                <c:pt idx="9">
                  <c:v>-15</c:v>
                </c:pt>
                <c:pt idx="10">
                  <c:v>-14</c:v>
                </c:pt>
                <c:pt idx="11">
                  <c:v>-13</c:v>
                </c:pt>
                <c:pt idx="12">
                  <c:v>-12</c:v>
                </c:pt>
                <c:pt idx="13">
                  <c:v>-11</c:v>
                </c:pt>
                <c:pt idx="14">
                  <c:v>-10</c:v>
                </c:pt>
                <c:pt idx="15">
                  <c:v>-9</c:v>
                </c:pt>
                <c:pt idx="16">
                  <c:v>-8</c:v>
                </c:pt>
                <c:pt idx="17">
                  <c:v>-7</c:v>
                </c:pt>
                <c:pt idx="18">
                  <c:v>-6</c:v>
                </c:pt>
                <c:pt idx="19">
                  <c:v>-5</c:v>
                </c:pt>
                <c:pt idx="20">
                  <c:v>-4</c:v>
                </c:pt>
                <c:pt idx="21">
                  <c:v>-3</c:v>
                </c:pt>
                <c:pt idx="22">
                  <c:v>-2</c:v>
                </c:pt>
                <c:pt idx="23">
                  <c:v>-1</c:v>
                </c:pt>
                <c:pt idx="24">
                  <c:v>0</c:v>
                </c:pt>
                <c:pt idx="25">
                  <c:v>1</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numCache>
            </c:numRef>
          </c:cat>
          <c:val>
            <c:numRef>
              <c:f>'MA &amp; US Data'!$O$37:$O$85</c:f>
              <c:numCache>
                <c:ptCount val="49"/>
                <c:pt idx="0">
                  <c:v>0.4002357197857084</c:v>
                </c:pt>
                <c:pt idx="1">
                  <c:v>0.38800652128250257</c:v>
                </c:pt>
                <c:pt idx="2">
                  <c:v>0.3801945057083175</c:v>
                </c:pt>
                <c:pt idx="3">
                  <c:v>0.38853742722817436</c:v>
                </c:pt>
                <c:pt idx="4">
                  <c:v>0.39099238075748016</c:v>
                </c:pt>
                <c:pt idx="5">
                  <c:v>0.43214931648737404</c:v>
                </c:pt>
                <c:pt idx="6">
                  <c:v>0.44358662530261384</c:v>
                </c:pt>
                <c:pt idx="7">
                  <c:v>0.4409345421674391</c:v>
                </c:pt>
                <c:pt idx="8">
                  <c:v>0.4476227126624768</c:v>
                </c:pt>
                <c:pt idx="9">
                  <c:v>0.47451788954340895</c:v>
                </c:pt>
                <c:pt idx="10">
                  <c:v>0.4948076977008683</c:v>
                </c:pt>
                <c:pt idx="11">
                  <c:v>0.5389498076895811</c:v>
                </c:pt>
                <c:pt idx="12">
                  <c:v>0.5360412444953984</c:v>
                </c:pt>
                <c:pt idx="13">
                  <c:v>0.5824791752375236</c:v>
                </c:pt>
                <c:pt idx="14">
                  <c:v>0.6022778851513305</c:v>
                </c:pt>
                <c:pt idx="15">
                  <c:v>0.6190577096335025</c:v>
                </c:pt>
                <c:pt idx="16">
                  <c:v>0.6269923978087275</c:v>
                </c:pt>
                <c:pt idx="17">
                  <c:v>0.6604303881314025</c:v>
                </c:pt>
                <c:pt idx="18">
                  <c:v>0.6807426601680148</c:v>
                </c:pt>
                <c:pt idx="19">
                  <c:v>0.7129131816263482</c:v>
                </c:pt>
                <c:pt idx="20">
                  <c:v>0.6196677208226326</c:v>
                </c:pt>
                <c:pt idx="21">
                  <c:v>0.5934992117350639</c:v>
                </c:pt>
                <c:pt idx="22">
                  <c:v>0.6102029152969488</c:v>
                </c:pt>
                <c:pt idx="23">
                  <c:v>0.662447572459036</c:v>
                </c:pt>
                <c:pt idx="24">
                  <c:v>0.6984047099666999</c:v>
                </c:pt>
                <c:pt idx="25">
                  <c:v>0.7185645308538776</c:v>
                </c:pt>
                <c:pt idx="26">
                  <c:v>0.8075526463008754</c:v>
                </c:pt>
                <c:pt idx="27">
                  <c:v>0.9133980034968849</c:v>
                </c:pt>
                <c:pt idx="28">
                  <c:v>1.0609597718763593</c:v>
                </c:pt>
                <c:pt idx="29">
                  <c:v>1.172319902664195</c:v>
                </c:pt>
                <c:pt idx="30">
                  <c:v>1.2643949449464815</c:v>
                </c:pt>
                <c:pt idx="31">
                  <c:v>1.3140674913828094</c:v>
                </c:pt>
                <c:pt idx="32">
                  <c:v>1.3971763442755307</c:v>
                </c:pt>
                <c:pt idx="33">
                  <c:v>1.450538102817695</c:v>
                </c:pt>
                <c:pt idx="34">
                  <c:v>1.4554705278898874</c:v>
                </c:pt>
                <c:pt idx="35">
                  <c:v>1.4561006451501952</c:v>
                </c:pt>
                <c:pt idx="36">
                  <c:v>1.3388144198455347</c:v>
                </c:pt>
                <c:pt idx="37">
                  <c:v>1.3033430546981783</c:v>
                </c:pt>
                <c:pt idx="38">
                  <c:v>1.1492195042439493</c:v>
                </c:pt>
                <c:pt idx="39">
                  <c:v>1.0004991134316255</c:v>
                </c:pt>
                <c:pt idx="40">
                  <c:v>0.8053343853720522</c:v>
                </c:pt>
                <c:pt idx="41">
                  <c:v>0.7493737019615789</c:v>
                </c:pt>
                <c:pt idx="42">
                  <c:v>0.6506087444073377</c:v>
                </c:pt>
                <c:pt idx="43">
                  <c:v>0.5734431800786802</c:v>
                </c:pt>
                <c:pt idx="44">
                  <c:v>0.44897047700471</c:v>
                </c:pt>
                <c:pt idx="45">
                  <c:v>0.3635527099558048</c:v>
                </c:pt>
                <c:pt idx="46">
                  <c:v>0.32795703956808236</c:v>
                </c:pt>
                <c:pt idx="47">
                  <c:v>0.3099193934851448</c:v>
                </c:pt>
                <c:pt idx="48">
                  <c:v>0.2661090036154572</c:v>
                </c:pt>
              </c:numCache>
            </c:numRef>
          </c:val>
          <c:smooth val="0"/>
        </c:ser>
        <c:ser>
          <c:idx val="3"/>
          <c:order val="2"/>
          <c:tx>
            <c:strRef>
              <c:f>'MA &amp; US Data'!$N$3:$N$5</c:f>
              <c:strCache>
                <c:ptCount val="1"/>
                <c:pt idx="0">
                  <c:v>YOY US NonPerfLoan</c:v>
                </c:pt>
              </c:strCache>
            </c:strRef>
          </c:tx>
          <c:spPr>
            <a:ln w="25400">
              <a:solidFill>
                <a:srgbClr val="333333"/>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'MA &amp; US Data'!$H$37:$H$85</c:f>
              <c:numCache>
                <c:ptCount val="49"/>
                <c:pt idx="0">
                  <c:v>-24</c:v>
                </c:pt>
                <c:pt idx="1">
                  <c:v>-23</c:v>
                </c:pt>
                <c:pt idx="2">
                  <c:v>-22</c:v>
                </c:pt>
                <c:pt idx="3">
                  <c:v>-21</c:v>
                </c:pt>
                <c:pt idx="4">
                  <c:v>-20</c:v>
                </c:pt>
                <c:pt idx="5">
                  <c:v>-19</c:v>
                </c:pt>
                <c:pt idx="6">
                  <c:v>-18</c:v>
                </c:pt>
                <c:pt idx="7">
                  <c:v>-17</c:v>
                </c:pt>
                <c:pt idx="8">
                  <c:v>-16</c:v>
                </c:pt>
                <c:pt idx="9">
                  <c:v>-15</c:v>
                </c:pt>
                <c:pt idx="10">
                  <c:v>-14</c:v>
                </c:pt>
                <c:pt idx="11">
                  <c:v>-13</c:v>
                </c:pt>
                <c:pt idx="12">
                  <c:v>-12</c:v>
                </c:pt>
                <c:pt idx="13">
                  <c:v>-11</c:v>
                </c:pt>
                <c:pt idx="14">
                  <c:v>-10</c:v>
                </c:pt>
                <c:pt idx="15">
                  <c:v>-9</c:v>
                </c:pt>
                <c:pt idx="16">
                  <c:v>-8</c:v>
                </c:pt>
                <c:pt idx="17">
                  <c:v>-7</c:v>
                </c:pt>
                <c:pt idx="18">
                  <c:v>-6</c:v>
                </c:pt>
                <c:pt idx="19">
                  <c:v>-5</c:v>
                </c:pt>
                <c:pt idx="20">
                  <c:v>-4</c:v>
                </c:pt>
                <c:pt idx="21">
                  <c:v>-3</c:v>
                </c:pt>
                <c:pt idx="22">
                  <c:v>-2</c:v>
                </c:pt>
                <c:pt idx="23">
                  <c:v>-1</c:v>
                </c:pt>
                <c:pt idx="24">
                  <c:v>0</c:v>
                </c:pt>
                <c:pt idx="25">
                  <c:v>1</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numCache>
            </c:numRef>
          </c:cat>
          <c:val>
            <c:numRef>
              <c:f>'MA &amp; US Data'!$N$37:$N$85</c:f>
              <c:numCache>
                <c:ptCount val="49"/>
                <c:pt idx="0">
                  <c:v>3.1721233139069676</c:v>
                </c:pt>
                <c:pt idx="1">
                  <c:v>3.182024834026298</c:v>
                </c:pt>
                <c:pt idx="2">
                  <c:v>3.1399811417056083</c:v>
                </c:pt>
                <c:pt idx="3">
                  <c:v>3.0182964226008404</c:v>
                </c:pt>
                <c:pt idx="4">
                  <c:v>2.9177774906064893</c:v>
                </c:pt>
                <c:pt idx="5">
                  <c:v>3.046010527295524</c:v>
                </c:pt>
                <c:pt idx="6">
                  <c:v>3.0227903652845414</c:v>
                </c:pt>
                <c:pt idx="7">
                  <c:v>3.0092764840668647</c:v>
                </c:pt>
                <c:pt idx="8">
                  <c:v>2.71398545201458</c:v>
                </c:pt>
                <c:pt idx="9">
                  <c:v>2.8809514632794526</c:v>
                </c:pt>
                <c:pt idx="10">
                  <c:v>2.9493008274708905</c:v>
                </c:pt>
                <c:pt idx="11">
                  <c:v>3.013317562334795</c:v>
                </c:pt>
                <c:pt idx="12">
                  <c:v>2.810203180273723</c:v>
                </c:pt>
                <c:pt idx="13">
                  <c:v>3.9046077704144597</c:v>
                </c:pt>
                <c:pt idx="14">
                  <c:v>3.778161963693265</c:v>
                </c:pt>
                <c:pt idx="15">
                  <c:v>3.690604303603411</c:v>
                </c:pt>
                <c:pt idx="16">
                  <c:v>3.5611987540001167</c:v>
                </c:pt>
                <c:pt idx="17">
                  <c:v>3.5466756526768597</c:v>
                </c:pt>
                <c:pt idx="18">
                  <c:v>3.3575082109217504</c:v>
                </c:pt>
                <c:pt idx="19">
                  <c:v>3.459235546285496</c:v>
                </c:pt>
                <c:pt idx="20">
                  <c:v>3.01331876469959</c:v>
                </c:pt>
                <c:pt idx="21">
                  <c:v>3.0123198507462363</c:v>
                </c:pt>
                <c:pt idx="22">
                  <c:v>3.063299496672902</c:v>
                </c:pt>
                <c:pt idx="23">
                  <c:v>3.2230764069263813</c:v>
                </c:pt>
                <c:pt idx="24">
                  <c:v>3.096139477357213</c:v>
                </c:pt>
                <c:pt idx="25">
                  <c:v>3.2096370631962987</c:v>
                </c:pt>
                <c:pt idx="26">
                  <c:v>3.2586520823169267</c:v>
                </c:pt>
                <c:pt idx="27">
                  <c:v>3.4818974136560215</c:v>
                </c:pt>
                <c:pt idx="28">
                  <c:v>3.7739273646206604</c:v>
                </c:pt>
                <c:pt idx="29">
                  <c:v>3.949578562055956</c:v>
                </c:pt>
                <c:pt idx="30">
                  <c:v>3.9489861194007334</c:v>
                </c:pt>
                <c:pt idx="31">
                  <c:v>3.9845292963438403</c:v>
                </c:pt>
                <c:pt idx="32">
                  <c:v>3.7867384824356587</c:v>
                </c:pt>
                <c:pt idx="33">
                  <c:v>3.7771101355187273</c:v>
                </c:pt>
                <c:pt idx="34">
                  <c:v>3.6146416455869503</c:v>
                </c:pt>
                <c:pt idx="35">
                  <c:v>3.4773072420638482</c:v>
                </c:pt>
                <c:pt idx="36">
                  <c:v>3.111900831970052</c:v>
                </c:pt>
                <c:pt idx="37">
                  <c:v>2.9552506447279163</c:v>
                </c:pt>
                <c:pt idx="38">
                  <c:v>2.6608642562749223</c:v>
                </c:pt>
                <c:pt idx="39">
                  <c:v>2.413841806277622</c:v>
                </c:pt>
                <c:pt idx="40">
                  <c:v>1.9976284258211852</c:v>
                </c:pt>
                <c:pt idx="41">
                  <c:v>1.8710377457197818</c:v>
                </c:pt>
                <c:pt idx="42">
                  <c:v>1.6076156001693471</c:v>
                </c:pt>
                <c:pt idx="43">
                  <c:v>1.4469323298662506</c:v>
                </c:pt>
                <c:pt idx="44">
                  <c:v>1.2808676495532048</c:v>
                </c:pt>
                <c:pt idx="45">
                  <c:v>1.3091433206600465</c:v>
                </c:pt>
                <c:pt idx="46">
                  <c:v>1.2341967842544312</c:v>
                </c:pt>
                <c:pt idx="47">
                  <c:v>1.1868120916326164</c:v>
                </c:pt>
                <c:pt idx="48">
                  <c:v>1.117406380511115</c:v>
                </c:pt>
              </c:numCache>
            </c:numRef>
          </c:val>
          <c:smooth val="0"/>
        </c:ser>
        <c:ser>
          <c:idx val="1"/>
          <c:order val="3"/>
          <c:tx>
            <c:strRef>
              <c:f>'MA &amp; US Data'!$B$3:$B$5</c:f>
              <c:strCache>
                <c:ptCount val="1"/>
                <c:pt idx="0">
                  <c:v>MA NonPerfLoan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'MA &amp; US Data'!$H$37:$H$85</c:f>
              <c:numCache>
                <c:ptCount val="49"/>
                <c:pt idx="0">
                  <c:v>-24</c:v>
                </c:pt>
                <c:pt idx="1">
                  <c:v>-23</c:v>
                </c:pt>
                <c:pt idx="2">
                  <c:v>-22</c:v>
                </c:pt>
                <c:pt idx="3">
                  <c:v>-21</c:v>
                </c:pt>
                <c:pt idx="4">
                  <c:v>-20</c:v>
                </c:pt>
                <c:pt idx="5">
                  <c:v>-19</c:v>
                </c:pt>
                <c:pt idx="6">
                  <c:v>-18</c:v>
                </c:pt>
                <c:pt idx="7">
                  <c:v>-17</c:v>
                </c:pt>
                <c:pt idx="8">
                  <c:v>-16</c:v>
                </c:pt>
                <c:pt idx="9">
                  <c:v>-15</c:v>
                </c:pt>
                <c:pt idx="10">
                  <c:v>-14</c:v>
                </c:pt>
                <c:pt idx="11">
                  <c:v>-13</c:v>
                </c:pt>
                <c:pt idx="12">
                  <c:v>-12</c:v>
                </c:pt>
                <c:pt idx="13">
                  <c:v>-11</c:v>
                </c:pt>
                <c:pt idx="14">
                  <c:v>-10</c:v>
                </c:pt>
                <c:pt idx="15">
                  <c:v>-9</c:v>
                </c:pt>
                <c:pt idx="16">
                  <c:v>-8</c:v>
                </c:pt>
                <c:pt idx="17">
                  <c:v>-7</c:v>
                </c:pt>
                <c:pt idx="18">
                  <c:v>-6</c:v>
                </c:pt>
                <c:pt idx="19">
                  <c:v>-5</c:v>
                </c:pt>
                <c:pt idx="20">
                  <c:v>-4</c:v>
                </c:pt>
                <c:pt idx="21">
                  <c:v>-3</c:v>
                </c:pt>
                <c:pt idx="22">
                  <c:v>-2</c:v>
                </c:pt>
                <c:pt idx="23">
                  <c:v>-1</c:v>
                </c:pt>
                <c:pt idx="24">
                  <c:v>0</c:v>
                </c:pt>
                <c:pt idx="25">
                  <c:v>1</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numCache>
            </c:numRef>
          </c:cat>
          <c:val>
            <c:numRef>
              <c:f>'MA &amp; US Data'!$B$37:$B$85</c:f>
              <c:numCache>
                <c:ptCount val="49"/>
                <c:pt idx="0">
                  <c:v>2.0165</c:v>
                </c:pt>
                <c:pt idx="1">
                  <c:v>2.4416</c:v>
                </c:pt>
                <c:pt idx="2">
                  <c:v>2.3799</c:v>
                </c:pt>
                <c:pt idx="3">
                  <c:v>2.2449</c:v>
                </c:pt>
                <c:pt idx="4">
                  <c:v>2.1038</c:v>
                </c:pt>
                <c:pt idx="5">
                  <c:v>2.1093</c:v>
                </c:pt>
                <c:pt idx="6">
                  <c:v>1.937</c:v>
                </c:pt>
                <c:pt idx="7">
                  <c:v>2.0254</c:v>
                </c:pt>
                <c:pt idx="8">
                  <c:v>2.069</c:v>
                </c:pt>
                <c:pt idx="9">
                  <c:v>2.0917</c:v>
                </c:pt>
                <c:pt idx="10">
                  <c:v>1.8274</c:v>
                </c:pt>
                <c:pt idx="11">
                  <c:v>1.8059</c:v>
                </c:pt>
                <c:pt idx="12">
                  <c:v>1.6519</c:v>
                </c:pt>
                <c:pt idx="13">
                  <c:v>2.3064</c:v>
                </c:pt>
                <c:pt idx="14">
                  <c:v>2.3529</c:v>
                </c:pt>
                <c:pt idx="15">
                  <c:v>2.2806</c:v>
                </c:pt>
                <c:pt idx="16">
                  <c:v>2.8373</c:v>
                </c:pt>
                <c:pt idx="17">
                  <c:v>2.9075</c:v>
                </c:pt>
                <c:pt idx="18">
                  <c:v>2.5784</c:v>
                </c:pt>
                <c:pt idx="19">
                  <c:v>2.3738</c:v>
                </c:pt>
                <c:pt idx="20">
                  <c:v>2.3106</c:v>
                </c:pt>
                <c:pt idx="21">
                  <c:v>2.707</c:v>
                </c:pt>
                <c:pt idx="22">
                  <c:v>3.2401</c:v>
                </c:pt>
                <c:pt idx="23">
                  <c:v>3.8255</c:v>
                </c:pt>
                <c:pt idx="24">
                  <c:v>5.1234</c:v>
                </c:pt>
                <c:pt idx="25">
                  <c:v>6.5729</c:v>
                </c:pt>
                <c:pt idx="26">
                  <c:v>6.6543</c:v>
                </c:pt>
                <c:pt idx="27">
                  <c:v>6.8474</c:v>
                </c:pt>
                <c:pt idx="28">
                  <c:v>8.66</c:v>
                </c:pt>
                <c:pt idx="29">
                  <c:v>6.4527</c:v>
                </c:pt>
                <c:pt idx="30">
                  <c:v>5.9384</c:v>
                </c:pt>
                <c:pt idx="31">
                  <c:v>5.218</c:v>
                </c:pt>
                <c:pt idx="32">
                  <c:v>4.4023</c:v>
                </c:pt>
                <c:pt idx="33">
                  <c:v>4.1244</c:v>
                </c:pt>
                <c:pt idx="34">
                  <c:v>3.8309</c:v>
                </c:pt>
                <c:pt idx="35">
                  <c:v>3.5552</c:v>
                </c:pt>
                <c:pt idx="36">
                  <c:v>3.1567</c:v>
                </c:pt>
                <c:pt idx="37">
                  <c:v>3.05</c:v>
                </c:pt>
                <c:pt idx="38">
                  <c:v>2.4678</c:v>
                </c:pt>
                <c:pt idx="39">
                  <c:v>2.286</c:v>
                </c:pt>
                <c:pt idx="40">
                  <c:v>1.9133</c:v>
                </c:pt>
                <c:pt idx="41">
                  <c:v>1.7638</c:v>
                </c:pt>
                <c:pt idx="42">
                  <c:v>1.7605</c:v>
                </c:pt>
                <c:pt idx="43">
                  <c:v>1.5098</c:v>
                </c:pt>
                <c:pt idx="44">
                  <c:v>1.3805</c:v>
                </c:pt>
                <c:pt idx="45">
                  <c:v>1.2924</c:v>
                </c:pt>
                <c:pt idx="46">
                  <c:v>1.2126</c:v>
                </c:pt>
                <c:pt idx="47">
                  <c:v>1.1522</c:v>
                </c:pt>
                <c:pt idx="48">
                  <c:v>1.0156</c:v>
                </c:pt>
              </c:numCache>
            </c:numRef>
          </c:val>
          <c:smooth val="0"/>
        </c:ser>
        <c:ser>
          <c:idx val="2"/>
          <c:order val="4"/>
          <c:tx>
            <c:strRef>
              <c:f>'MA &amp; US Data'!$C$3:$C$5</c:f>
              <c:strCache>
                <c:ptCount val="1"/>
                <c:pt idx="0">
                  <c:v>MA OREORatio</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'MA &amp; US Data'!$H$37:$H$85</c:f>
              <c:numCache>
                <c:ptCount val="49"/>
                <c:pt idx="0">
                  <c:v>-24</c:v>
                </c:pt>
                <c:pt idx="1">
                  <c:v>-23</c:v>
                </c:pt>
                <c:pt idx="2">
                  <c:v>-22</c:v>
                </c:pt>
                <c:pt idx="3">
                  <c:v>-21</c:v>
                </c:pt>
                <c:pt idx="4">
                  <c:v>-20</c:v>
                </c:pt>
                <c:pt idx="5">
                  <c:v>-19</c:v>
                </c:pt>
                <c:pt idx="6">
                  <c:v>-18</c:v>
                </c:pt>
                <c:pt idx="7">
                  <c:v>-17</c:v>
                </c:pt>
                <c:pt idx="8">
                  <c:v>-16</c:v>
                </c:pt>
                <c:pt idx="9">
                  <c:v>-15</c:v>
                </c:pt>
                <c:pt idx="10">
                  <c:v>-14</c:v>
                </c:pt>
                <c:pt idx="11">
                  <c:v>-13</c:v>
                </c:pt>
                <c:pt idx="12">
                  <c:v>-12</c:v>
                </c:pt>
                <c:pt idx="13">
                  <c:v>-11</c:v>
                </c:pt>
                <c:pt idx="14">
                  <c:v>-10</c:v>
                </c:pt>
                <c:pt idx="15">
                  <c:v>-9</c:v>
                </c:pt>
                <c:pt idx="16">
                  <c:v>-8</c:v>
                </c:pt>
                <c:pt idx="17">
                  <c:v>-7</c:v>
                </c:pt>
                <c:pt idx="18">
                  <c:v>-6</c:v>
                </c:pt>
                <c:pt idx="19">
                  <c:v>-5</c:v>
                </c:pt>
                <c:pt idx="20">
                  <c:v>-4</c:v>
                </c:pt>
                <c:pt idx="21">
                  <c:v>-3</c:v>
                </c:pt>
                <c:pt idx="22">
                  <c:v>-2</c:v>
                </c:pt>
                <c:pt idx="23">
                  <c:v>-1</c:v>
                </c:pt>
                <c:pt idx="24">
                  <c:v>0</c:v>
                </c:pt>
                <c:pt idx="25">
                  <c:v>1</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numCache>
            </c:numRef>
          </c:cat>
          <c:val>
            <c:numRef>
              <c:f>'MA &amp; US Data'!$C$37:$C$85</c:f>
              <c:numCache>
                <c:ptCount val="49"/>
                <c:pt idx="0">
                  <c:v>0.0972</c:v>
                </c:pt>
                <c:pt idx="1">
                  <c:v>0.0861</c:v>
                </c:pt>
                <c:pt idx="2">
                  <c:v>0.0784</c:v>
                </c:pt>
                <c:pt idx="3">
                  <c:v>0.0663</c:v>
                </c:pt>
                <c:pt idx="4">
                  <c:v>0.0473</c:v>
                </c:pt>
                <c:pt idx="5">
                  <c:v>0.0275</c:v>
                </c:pt>
                <c:pt idx="6">
                  <c:v>0.0442</c:v>
                </c:pt>
                <c:pt idx="7">
                  <c:v>0.0603</c:v>
                </c:pt>
                <c:pt idx="8">
                  <c:v>0.05</c:v>
                </c:pt>
                <c:pt idx="9">
                  <c:v>0.0512</c:v>
                </c:pt>
                <c:pt idx="10">
                  <c:v>0.0751</c:v>
                </c:pt>
                <c:pt idx="11">
                  <c:v>0.0619</c:v>
                </c:pt>
                <c:pt idx="12">
                  <c:v>0.1255</c:v>
                </c:pt>
                <c:pt idx="13">
                  <c:v>0.1791</c:v>
                </c:pt>
                <c:pt idx="14">
                  <c:v>0.1722</c:v>
                </c:pt>
                <c:pt idx="15">
                  <c:v>0.1758</c:v>
                </c:pt>
                <c:pt idx="16">
                  <c:v>0.2092</c:v>
                </c:pt>
                <c:pt idx="17">
                  <c:v>0.2538</c:v>
                </c:pt>
                <c:pt idx="18">
                  <c:v>0.3308</c:v>
                </c:pt>
                <c:pt idx="19">
                  <c:v>0.3739</c:v>
                </c:pt>
                <c:pt idx="20">
                  <c:v>0.4095</c:v>
                </c:pt>
                <c:pt idx="21">
                  <c:v>0.5331</c:v>
                </c:pt>
                <c:pt idx="22">
                  <c:v>0.5891</c:v>
                </c:pt>
                <c:pt idx="23">
                  <c:v>0.7223</c:v>
                </c:pt>
                <c:pt idx="24">
                  <c:v>1.2755</c:v>
                </c:pt>
                <c:pt idx="25">
                  <c:v>1.6871</c:v>
                </c:pt>
                <c:pt idx="26">
                  <c:v>2.1355</c:v>
                </c:pt>
                <c:pt idx="27">
                  <c:v>2.4132</c:v>
                </c:pt>
                <c:pt idx="28">
                  <c:v>2.8242</c:v>
                </c:pt>
                <c:pt idx="29">
                  <c:v>2.6068</c:v>
                </c:pt>
                <c:pt idx="30">
                  <c:v>2.5073</c:v>
                </c:pt>
                <c:pt idx="31">
                  <c:v>2.3343</c:v>
                </c:pt>
                <c:pt idx="32">
                  <c:v>2.5087</c:v>
                </c:pt>
                <c:pt idx="33">
                  <c:v>2.3147</c:v>
                </c:pt>
                <c:pt idx="34">
                  <c:v>2.1436</c:v>
                </c:pt>
                <c:pt idx="35">
                  <c:v>1.8865</c:v>
                </c:pt>
                <c:pt idx="36">
                  <c:v>1.3947</c:v>
                </c:pt>
                <c:pt idx="37">
                  <c:v>1.2842</c:v>
                </c:pt>
                <c:pt idx="38">
                  <c:v>1.078</c:v>
                </c:pt>
                <c:pt idx="39">
                  <c:v>0.782</c:v>
                </c:pt>
                <c:pt idx="40">
                  <c:v>0.6054</c:v>
                </c:pt>
                <c:pt idx="41">
                  <c:v>0.5137</c:v>
                </c:pt>
                <c:pt idx="42">
                  <c:v>0.4018</c:v>
                </c:pt>
                <c:pt idx="43">
                  <c:v>0.3884</c:v>
                </c:pt>
                <c:pt idx="44">
                  <c:v>0.3347</c:v>
                </c:pt>
                <c:pt idx="45">
                  <c:v>0.2714</c:v>
                </c:pt>
                <c:pt idx="46">
                  <c:v>0.2372</c:v>
                </c:pt>
                <c:pt idx="47">
                  <c:v>0.1774</c:v>
                </c:pt>
                <c:pt idx="48">
                  <c:v>0.1493</c:v>
                </c:pt>
              </c:numCache>
            </c:numRef>
          </c:val>
          <c:smooth val="0"/>
        </c:ser>
        <c:axId val="48762128"/>
        <c:axId val="36205969"/>
      </c:lineChart>
      <c:catAx>
        <c:axId val="61911334"/>
        <c:scaling>
          <c:orientation val="minMax"/>
        </c:scaling>
        <c:axPos val="b"/>
        <c:title>
          <c:tx>
            <c:rich>
              <a:bodyPr vert="horz" rot="0" anchor="ctr"/>
              <a:lstStyle/>
              <a:p>
                <a:pPr algn="ctr">
                  <a:defRPr/>
                </a:pPr>
                <a:r>
                  <a:rPr lang="en-US" cap="none" sz="1000" b="1" i="0" u="none" baseline="0">
                    <a:latin typeface="Arial"/>
                    <a:ea typeface="Arial"/>
                    <a:cs typeface="Arial"/>
                  </a:rPr>
                  <a:t>Quarters from Peak (1989:Q4 = 0)</a:t>
                </a:r>
              </a:p>
            </c:rich>
          </c:tx>
          <c:layout/>
          <c:overlay val="0"/>
          <c:spPr>
            <a:noFill/>
            <a:ln>
              <a:noFill/>
            </a:ln>
          </c:spPr>
        </c:title>
        <c:delete val="0"/>
        <c:numFmt formatCode="General" sourceLinked="1"/>
        <c:majorTickMark val="out"/>
        <c:minorTickMark val="none"/>
        <c:tickLblPos val="low"/>
        <c:txPr>
          <a:bodyPr vert="horz" rot="-5400000"/>
          <a:lstStyle/>
          <a:p>
            <a:pPr>
              <a:defRPr lang="en-US" cap="none" sz="1000" b="0" i="0" u="none" baseline="0">
                <a:latin typeface="Arial"/>
                <a:ea typeface="Arial"/>
                <a:cs typeface="Arial"/>
              </a:defRPr>
            </a:pPr>
          </a:p>
        </c:txPr>
        <c:crossAx val="20331095"/>
        <c:crossesAt val="-10000"/>
        <c:auto val="1"/>
        <c:lblOffset val="100"/>
        <c:tickMarkSkip val="2"/>
        <c:noMultiLvlLbl val="0"/>
      </c:catAx>
      <c:valAx>
        <c:axId val="20331095"/>
        <c:scaling>
          <c:orientation val="minMax"/>
          <c:max val="100"/>
          <c:min val="20"/>
        </c:scaling>
        <c:axPos val="l"/>
        <c:title>
          <c:tx>
            <c:rich>
              <a:bodyPr vert="horz" rot="-5400000" anchor="ctr"/>
              <a:lstStyle/>
              <a:p>
                <a:pPr algn="ctr">
                  <a:defRPr/>
                </a:pPr>
                <a:r>
                  <a:rPr lang="en-US" cap="none" sz="1000" b="1" i="0" u="none" baseline="0">
                    <a:latin typeface="Arial"/>
                    <a:ea typeface="Arial"/>
                    <a:cs typeface="Arial"/>
                  </a:rPr>
                  <a:t>HPI as percent of peak value</a:t>
                </a:r>
              </a:p>
            </c:rich>
          </c:tx>
          <c:layout/>
          <c:overlay val="0"/>
          <c:spPr>
            <a:noFill/>
            <a:ln>
              <a:noFill/>
            </a:ln>
          </c:spPr>
        </c:title>
        <c:majorGridlines/>
        <c:delete val="0"/>
        <c:numFmt formatCode="General" sourceLinked="1"/>
        <c:majorTickMark val="out"/>
        <c:minorTickMark val="none"/>
        <c:tickLblPos val="nextTo"/>
        <c:crossAx val="61911334"/>
        <c:crossesAt val="1"/>
        <c:crossBetween val="midCat"/>
        <c:dispUnits/>
      </c:valAx>
      <c:catAx>
        <c:axId val="48762128"/>
        <c:scaling>
          <c:orientation val="minMax"/>
        </c:scaling>
        <c:axPos val="b"/>
        <c:delete val="1"/>
        <c:majorTickMark val="in"/>
        <c:minorTickMark val="none"/>
        <c:tickLblPos val="nextTo"/>
        <c:crossAx val="36205969"/>
        <c:crosses val="autoZero"/>
        <c:auto val="1"/>
        <c:lblOffset val="100"/>
        <c:noMultiLvlLbl val="0"/>
      </c:catAx>
      <c:valAx>
        <c:axId val="36205969"/>
        <c:scaling>
          <c:orientation val="minMax"/>
          <c:max val="12"/>
          <c:min val="0"/>
        </c:scaling>
        <c:axPos val="l"/>
        <c:title>
          <c:tx>
            <c:rich>
              <a:bodyPr vert="horz" rot="-5400000" anchor="ctr"/>
              <a:lstStyle/>
              <a:p>
                <a:pPr algn="ctr">
                  <a:defRPr/>
                </a:pPr>
                <a:r>
                  <a:rPr lang="en-US" cap="none" sz="1000" b="1" i="0" u="none" baseline="0">
                    <a:latin typeface="Arial"/>
                    <a:ea typeface="Arial"/>
                    <a:cs typeface="Arial"/>
                  </a:rPr>
                  <a:t>Loan Ratios</a:t>
                </a:r>
              </a:p>
            </c:rich>
          </c:tx>
          <c:layout/>
          <c:overlay val="0"/>
          <c:spPr>
            <a:noFill/>
            <a:ln>
              <a:noFill/>
            </a:ln>
          </c:spPr>
        </c:title>
        <c:delete val="0"/>
        <c:numFmt formatCode="General" sourceLinked="1"/>
        <c:majorTickMark val="in"/>
        <c:minorTickMark val="none"/>
        <c:tickLblPos val="nextTo"/>
        <c:crossAx val="48762128"/>
        <c:crosses val="max"/>
        <c:crossBetween val="midCat"/>
        <c:dispUnits/>
        <c:majorUnit val="1.5"/>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Figure 7:  Residential Real Estate Exposure / Assets, U.S. Bank Avg. 1994:Q1-2005:Q1</a:t>
            </a:r>
          </a:p>
        </c:rich>
      </c:tx>
      <c:layout/>
      <c:spPr>
        <a:noFill/>
        <a:ln>
          <a:noFill/>
        </a:ln>
      </c:spPr>
    </c:title>
    <c:plotArea>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 Exposure Data'!$C$60:$C$104</c:f>
              <c:numCache>
                <c:ptCount val="45"/>
                <c:pt idx="0">
                  <c:v>1994</c:v>
                </c:pt>
                <c:pt idx="1">
                  <c:v>1994</c:v>
                </c:pt>
                <c:pt idx="2">
                  <c:v>1994</c:v>
                </c:pt>
                <c:pt idx="3">
                  <c:v>1994</c:v>
                </c:pt>
                <c:pt idx="4">
                  <c:v>1995</c:v>
                </c:pt>
                <c:pt idx="5">
                  <c:v>1995</c:v>
                </c:pt>
                <c:pt idx="6">
                  <c:v>1995</c:v>
                </c:pt>
                <c:pt idx="7">
                  <c:v>1995</c:v>
                </c:pt>
                <c:pt idx="8">
                  <c:v>1996</c:v>
                </c:pt>
                <c:pt idx="9">
                  <c:v>1996</c:v>
                </c:pt>
                <c:pt idx="10">
                  <c:v>1996</c:v>
                </c:pt>
                <c:pt idx="11">
                  <c:v>1996</c:v>
                </c:pt>
                <c:pt idx="12">
                  <c:v>1997</c:v>
                </c:pt>
                <c:pt idx="13">
                  <c:v>1997</c:v>
                </c:pt>
                <c:pt idx="14">
                  <c:v>1997</c:v>
                </c:pt>
                <c:pt idx="15">
                  <c:v>1997</c:v>
                </c:pt>
                <c:pt idx="16">
                  <c:v>1998</c:v>
                </c:pt>
                <c:pt idx="17">
                  <c:v>1998</c:v>
                </c:pt>
                <c:pt idx="18">
                  <c:v>1998</c:v>
                </c:pt>
                <c:pt idx="19">
                  <c:v>1998</c:v>
                </c:pt>
                <c:pt idx="20">
                  <c:v>1999</c:v>
                </c:pt>
                <c:pt idx="21">
                  <c:v>1999</c:v>
                </c:pt>
                <c:pt idx="22">
                  <c:v>1999</c:v>
                </c:pt>
                <c:pt idx="23">
                  <c:v>1999</c:v>
                </c:pt>
                <c:pt idx="24">
                  <c:v>2000</c:v>
                </c:pt>
                <c:pt idx="25">
                  <c:v>2000</c:v>
                </c:pt>
                <c:pt idx="26">
                  <c:v>2000</c:v>
                </c:pt>
                <c:pt idx="27">
                  <c:v>2000</c:v>
                </c:pt>
                <c:pt idx="28">
                  <c:v>2001</c:v>
                </c:pt>
                <c:pt idx="29">
                  <c:v>2001</c:v>
                </c:pt>
                <c:pt idx="30">
                  <c:v>2001</c:v>
                </c:pt>
                <c:pt idx="31">
                  <c:v>2001</c:v>
                </c:pt>
                <c:pt idx="32">
                  <c:v>2002</c:v>
                </c:pt>
                <c:pt idx="33">
                  <c:v>2002</c:v>
                </c:pt>
                <c:pt idx="34">
                  <c:v>2002</c:v>
                </c:pt>
                <c:pt idx="35">
                  <c:v>2002</c:v>
                </c:pt>
                <c:pt idx="36">
                  <c:v>2003</c:v>
                </c:pt>
                <c:pt idx="37">
                  <c:v>2003</c:v>
                </c:pt>
                <c:pt idx="38">
                  <c:v>2003</c:v>
                </c:pt>
                <c:pt idx="39">
                  <c:v>2003</c:v>
                </c:pt>
                <c:pt idx="40">
                  <c:v>2004</c:v>
                </c:pt>
                <c:pt idx="41">
                  <c:v>2004</c:v>
                </c:pt>
                <c:pt idx="42">
                  <c:v>2004</c:v>
                </c:pt>
                <c:pt idx="43">
                  <c:v>2004</c:v>
                </c:pt>
                <c:pt idx="44">
                  <c:v>2005</c:v>
                </c:pt>
              </c:numCache>
            </c:numRef>
          </c:cat>
          <c:val>
            <c:numRef>
              <c:f>'RE Exposure Data'!$D$60:$D$104</c:f>
              <c:numCache>
                <c:ptCount val="45"/>
                <c:pt idx="0">
                  <c:v>13.955655560735252</c:v>
                </c:pt>
                <c:pt idx="1">
                  <c:v>14.186437968691104</c:v>
                </c:pt>
                <c:pt idx="2">
                  <c:v>14.627787518190209</c:v>
                </c:pt>
                <c:pt idx="3">
                  <c:v>14.828542204359074</c:v>
                </c:pt>
                <c:pt idx="4">
                  <c:v>14.803150502514312</c:v>
                </c:pt>
                <c:pt idx="5">
                  <c:v>15.246310372200986</c:v>
                </c:pt>
                <c:pt idx="6">
                  <c:v>15.435696176943425</c:v>
                </c:pt>
                <c:pt idx="7">
                  <c:v>15.284949737819002</c:v>
                </c:pt>
                <c:pt idx="8">
                  <c:v>15.400376004041446</c:v>
                </c:pt>
                <c:pt idx="9">
                  <c:v>15.219624216949681</c:v>
                </c:pt>
                <c:pt idx="10">
                  <c:v>15.098507200673863</c:v>
                </c:pt>
                <c:pt idx="11">
                  <c:v>15.062046105548282</c:v>
                </c:pt>
                <c:pt idx="12">
                  <c:v>15.051694069662497</c:v>
                </c:pt>
                <c:pt idx="13">
                  <c:v>15.173899003094293</c:v>
                </c:pt>
                <c:pt idx="14">
                  <c:v>15.2802514917716</c:v>
                </c:pt>
                <c:pt idx="15">
                  <c:v>15.109847580535929</c:v>
                </c:pt>
                <c:pt idx="16">
                  <c:v>15.240343529312858</c:v>
                </c:pt>
                <c:pt idx="17">
                  <c:v>15.218560721391103</c:v>
                </c:pt>
                <c:pt idx="18">
                  <c:v>15.016381914354431</c:v>
                </c:pt>
                <c:pt idx="19">
                  <c:v>15.134513477989472</c:v>
                </c:pt>
                <c:pt idx="20">
                  <c:v>14.915161655903583</c:v>
                </c:pt>
                <c:pt idx="21">
                  <c:v>14.877311708547273</c:v>
                </c:pt>
                <c:pt idx="22">
                  <c:v>15.467283543910154</c:v>
                </c:pt>
                <c:pt idx="23">
                  <c:v>15.882489283460563</c:v>
                </c:pt>
                <c:pt idx="24">
                  <c:v>15.824831213562565</c:v>
                </c:pt>
                <c:pt idx="25">
                  <c:v>16.187872870969713</c:v>
                </c:pt>
                <c:pt idx="26">
                  <c:v>16.297451752510998</c:v>
                </c:pt>
                <c:pt idx="27">
                  <c:v>15.849965040710185</c:v>
                </c:pt>
                <c:pt idx="28">
                  <c:v>15.914784764083015</c:v>
                </c:pt>
                <c:pt idx="29">
                  <c:v>16.05375661734138</c:v>
                </c:pt>
                <c:pt idx="30">
                  <c:v>15.368275833303422</c:v>
                </c:pt>
                <c:pt idx="31">
                  <c:v>16.221558739466133</c:v>
                </c:pt>
                <c:pt idx="32">
                  <c:v>16.039125015430002</c:v>
                </c:pt>
                <c:pt idx="33">
                  <c:v>16.15775312370536</c:v>
                </c:pt>
                <c:pt idx="34">
                  <c:v>16.84017608076005</c:v>
                </c:pt>
                <c:pt idx="35">
                  <c:v>17.710889406262297</c:v>
                </c:pt>
                <c:pt idx="36">
                  <c:v>17.785187713776615</c:v>
                </c:pt>
                <c:pt idx="37">
                  <c:v>18.075546441534822</c:v>
                </c:pt>
                <c:pt idx="38">
                  <c:v>18.847868172668917</c:v>
                </c:pt>
                <c:pt idx="39">
                  <c:v>18.53691862758501</c:v>
                </c:pt>
                <c:pt idx="40">
                  <c:v>18.610226400076108</c:v>
                </c:pt>
                <c:pt idx="41">
                  <c:v>18.96652302006709</c:v>
                </c:pt>
                <c:pt idx="42">
                  <c:v>19.278657090856207</c:v>
                </c:pt>
                <c:pt idx="43">
                  <c:v>19.321123772451966</c:v>
                </c:pt>
                <c:pt idx="44">
                  <c:v>19.71930256850365</c:v>
                </c:pt>
              </c:numCache>
            </c:numRef>
          </c:val>
          <c:smooth val="0"/>
        </c:ser>
        <c:axId val="57418266"/>
        <c:axId val="47002347"/>
      </c:lineChart>
      <c:catAx>
        <c:axId val="57418266"/>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47002347"/>
        <c:crosses val="autoZero"/>
        <c:auto val="1"/>
        <c:lblOffset val="100"/>
        <c:tickLblSkip val="4"/>
        <c:noMultiLvlLbl val="0"/>
      </c:catAx>
      <c:valAx>
        <c:axId val="47002347"/>
        <c:scaling>
          <c:orientation val="minMax"/>
          <c:max val="22"/>
          <c:min val="12"/>
        </c:scaling>
        <c:axPos val="l"/>
        <c:title>
          <c:tx>
            <c:rich>
              <a:bodyPr vert="horz" rot="-5400000" anchor="ctr"/>
              <a:lstStyle/>
              <a:p>
                <a:pPr algn="ctr">
                  <a:defRPr/>
                </a:pPr>
                <a:r>
                  <a:rPr lang="en-US" cap="none" sz="1000" b="1" i="0" u="none" baseline="0">
                    <a:latin typeface="Arial"/>
                    <a:ea typeface="Arial"/>
                    <a:cs typeface="Arial"/>
                  </a:rPr>
                  <a:t>Percent of Total Assets</a:t>
                </a:r>
              </a:p>
            </c:rich>
          </c:tx>
          <c:layout/>
          <c:overlay val="0"/>
          <c:spPr>
            <a:noFill/>
            <a:ln>
              <a:noFill/>
            </a:ln>
          </c:spPr>
        </c:title>
        <c:majorGridlines/>
        <c:delete val="0"/>
        <c:numFmt formatCode="0" sourceLinked="0"/>
        <c:majorTickMark val="out"/>
        <c:minorTickMark val="none"/>
        <c:tickLblPos val="nextTo"/>
        <c:crossAx val="57418266"/>
        <c:crossesAt val="1"/>
        <c:crossBetween val="midCat"/>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Figure 8: Home Equity Lines Not Drawn, U.S. Bank Avg. 1994:Q1-2005:Q1</a:t>
            </a:r>
          </a:p>
        </c:rich>
      </c:tx>
      <c:layout/>
      <c:spPr>
        <a:noFill/>
        <a:ln>
          <a:noFill/>
        </a:ln>
      </c:spPr>
    </c:title>
    <c:plotArea>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 Exposure Data'!$C$60:$C$104</c:f>
              <c:numCache>
                <c:ptCount val="45"/>
                <c:pt idx="0">
                  <c:v>1994</c:v>
                </c:pt>
                <c:pt idx="1">
                  <c:v>1994</c:v>
                </c:pt>
                <c:pt idx="2">
                  <c:v>1994</c:v>
                </c:pt>
                <c:pt idx="3">
                  <c:v>1994</c:v>
                </c:pt>
                <c:pt idx="4">
                  <c:v>1995</c:v>
                </c:pt>
                <c:pt idx="5">
                  <c:v>1995</c:v>
                </c:pt>
                <c:pt idx="6">
                  <c:v>1995</c:v>
                </c:pt>
                <c:pt idx="7">
                  <c:v>1995</c:v>
                </c:pt>
                <c:pt idx="8">
                  <c:v>1996</c:v>
                </c:pt>
                <c:pt idx="9">
                  <c:v>1996</c:v>
                </c:pt>
                <c:pt idx="10">
                  <c:v>1996</c:v>
                </c:pt>
                <c:pt idx="11">
                  <c:v>1996</c:v>
                </c:pt>
                <c:pt idx="12">
                  <c:v>1997</c:v>
                </c:pt>
                <c:pt idx="13">
                  <c:v>1997</c:v>
                </c:pt>
                <c:pt idx="14">
                  <c:v>1997</c:v>
                </c:pt>
                <c:pt idx="15">
                  <c:v>1997</c:v>
                </c:pt>
                <c:pt idx="16">
                  <c:v>1998</c:v>
                </c:pt>
                <c:pt idx="17">
                  <c:v>1998</c:v>
                </c:pt>
                <c:pt idx="18">
                  <c:v>1998</c:v>
                </c:pt>
                <c:pt idx="19">
                  <c:v>1998</c:v>
                </c:pt>
                <c:pt idx="20">
                  <c:v>1999</c:v>
                </c:pt>
                <c:pt idx="21">
                  <c:v>1999</c:v>
                </c:pt>
                <c:pt idx="22">
                  <c:v>1999</c:v>
                </c:pt>
                <c:pt idx="23">
                  <c:v>1999</c:v>
                </c:pt>
                <c:pt idx="24">
                  <c:v>2000</c:v>
                </c:pt>
                <c:pt idx="25">
                  <c:v>2000</c:v>
                </c:pt>
                <c:pt idx="26">
                  <c:v>2000</c:v>
                </c:pt>
                <c:pt idx="27">
                  <c:v>2000</c:v>
                </c:pt>
                <c:pt idx="28">
                  <c:v>2001</c:v>
                </c:pt>
                <c:pt idx="29">
                  <c:v>2001</c:v>
                </c:pt>
                <c:pt idx="30">
                  <c:v>2001</c:v>
                </c:pt>
                <c:pt idx="31">
                  <c:v>2001</c:v>
                </c:pt>
                <c:pt idx="32">
                  <c:v>2002</c:v>
                </c:pt>
                <c:pt idx="33">
                  <c:v>2002</c:v>
                </c:pt>
                <c:pt idx="34">
                  <c:v>2002</c:v>
                </c:pt>
                <c:pt idx="35">
                  <c:v>2002</c:v>
                </c:pt>
                <c:pt idx="36">
                  <c:v>2003</c:v>
                </c:pt>
                <c:pt idx="37">
                  <c:v>2003</c:v>
                </c:pt>
                <c:pt idx="38">
                  <c:v>2003</c:v>
                </c:pt>
                <c:pt idx="39">
                  <c:v>2003</c:v>
                </c:pt>
                <c:pt idx="40">
                  <c:v>2004</c:v>
                </c:pt>
                <c:pt idx="41">
                  <c:v>2004</c:v>
                </c:pt>
                <c:pt idx="42">
                  <c:v>2004</c:v>
                </c:pt>
                <c:pt idx="43">
                  <c:v>2004</c:v>
                </c:pt>
                <c:pt idx="44">
                  <c:v>2005</c:v>
                </c:pt>
              </c:numCache>
            </c:numRef>
          </c:cat>
          <c:val>
            <c:numRef>
              <c:f>'RE Exposure Data'!$E$60:$E$104</c:f>
              <c:numCache>
                <c:ptCount val="45"/>
                <c:pt idx="0">
                  <c:v>1.8439951152077032</c:v>
                </c:pt>
                <c:pt idx="1">
                  <c:v>1.8775823273224852</c:v>
                </c:pt>
                <c:pt idx="2">
                  <c:v>1.8823272914825107</c:v>
                </c:pt>
                <c:pt idx="3">
                  <c:v>1.9159907824034983</c:v>
                </c:pt>
                <c:pt idx="4">
                  <c:v>1.9169599700394286</c:v>
                </c:pt>
                <c:pt idx="5">
                  <c:v>1.958653608825691</c:v>
                </c:pt>
                <c:pt idx="6">
                  <c:v>1.9681047508664142</c:v>
                </c:pt>
                <c:pt idx="7">
                  <c:v>1.9651434063754292</c:v>
                </c:pt>
                <c:pt idx="8">
                  <c:v>2.022815631810282</c:v>
                </c:pt>
                <c:pt idx="9">
                  <c:v>2.0416254489221246</c:v>
                </c:pt>
                <c:pt idx="10">
                  <c:v>2.044627896763626</c:v>
                </c:pt>
                <c:pt idx="11">
                  <c:v>2.035628685504234</c:v>
                </c:pt>
                <c:pt idx="12">
                  <c:v>2.029874464979219</c:v>
                </c:pt>
                <c:pt idx="13">
                  <c:v>2.0951861979267603</c:v>
                </c:pt>
                <c:pt idx="14">
                  <c:v>2.0939570483708425</c:v>
                </c:pt>
                <c:pt idx="15">
                  <c:v>2.1530784464657255</c:v>
                </c:pt>
                <c:pt idx="16">
                  <c:v>2.17963445492509</c:v>
                </c:pt>
                <c:pt idx="17">
                  <c:v>2.2638660158726993</c:v>
                </c:pt>
                <c:pt idx="18">
                  <c:v>2.2979608555986983</c:v>
                </c:pt>
                <c:pt idx="19">
                  <c:v>2.249229597165492</c:v>
                </c:pt>
                <c:pt idx="20">
                  <c:v>2.343438095449139</c:v>
                </c:pt>
                <c:pt idx="21">
                  <c:v>2.38456786261815</c:v>
                </c:pt>
                <c:pt idx="22">
                  <c:v>2.616741795643495</c:v>
                </c:pt>
                <c:pt idx="23">
                  <c:v>2.6270874373274142</c:v>
                </c:pt>
                <c:pt idx="24">
                  <c:v>2.6933456239561315</c:v>
                </c:pt>
                <c:pt idx="25">
                  <c:v>2.792524451482563</c:v>
                </c:pt>
                <c:pt idx="26">
                  <c:v>2.8198939606833227</c:v>
                </c:pt>
                <c:pt idx="27">
                  <c:v>2.8848981603212414</c:v>
                </c:pt>
                <c:pt idx="28">
                  <c:v>3.103062416247626</c:v>
                </c:pt>
                <c:pt idx="29">
                  <c:v>3.2424744088911854</c:v>
                </c:pt>
                <c:pt idx="30">
                  <c:v>3.1759420490529697</c:v>
                </c:pt>
                <c:pt idx="31">
                  <c:v>3.323434193303802</c:v>
                </c:pt>
                <c:pt idx="32">
                  <c:v>3.279155605105271</c:v>
                </c:pt>
                <c:pt idx="33">
                  <c:v>3.539365783311596</c:v>
                </c:pt>
                <c:pt idx="34">
                  <c:v>3.5537402589400995</c:v>
                </c:pt>
                <c:pt idx="35">
                  <c:v>3.655473671289846</c:v>
                </c:pt>
                <c:pt idx="36">
                  <c:v>3.8247154265232863</c:v>
                </c:pt>
                <c:pt idx="37">
                  <c:v>3.8377713615877767</c:v>
                </c:pt>
                <c:pt idx="38">
                  <c:v>4.155390362663466</c:v>
                </c:pt>
                <c:pt idx="39">
                  <c:v>4.3478390761006445</c:v>
                </c:pt>
                <c:pt idx="40">
                  <c:v>4.478159573016298</c:v>
                </c:pt>
                <c:pt idx="41">
                  <c:v>4.702920745863684</c:v>
                </c:pt>
                <c:pt idx="42">
                  <c:v>4.85715562273121</c:v>
                </c:pt>
                <c:pt idx="43">
                  <c:v>4.90020424734547</c:v>
                </c:pt>
                <c:pt idx="44">
                  <c:v>5.070899275036044</c:v>
                </c:pt>
              </c:numCache>
            </c:numRef>
          </c:val>
          <c:smooth val="0"/>
        </c:ser>
        <c:axId val="20367940"/>
        <c:axId val="49093733"/>
      </c:lineChart>
      <c:catAx>
        <c:axId val="20367940"/>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49093733"/>
        <c:crosses val="autoZero"/>
        <c:auto val="1"/>
        <c:lblOffset val="100"/>
        <c:tickLblSkip val="4"/>
        <c:noMultiLvlLbl val="0"/>
      </c:catAx>
      <c:valAx>
        <c:axId val="49093733"/>
        <c:scaling>
          <c:orientation val="minMax"/>
          <c:max val="7"/>
          <c:min val="0"/>
        </c:scaling>
        <c:axPos val="l"/>
        <c:title>
          <c:tx>
            <c:rich>
              <a:bodyPr vert="horz" rot="-5400000" anchor="ctr"/>
              <a:lstStyle/>
              <a:p>
                <a:pPr algn="ctr">
                  <a:defRPr/>
                </a:pPr>
                <a:r>
                  <a:rPr lang="en-US" cap="none" sz="1000" b="1" i="0" u="none" baseline="0">
                    <a:latin typeface="Arial"/>
                    <a:ea typeface="Arial"/>
                    <a:cs typeface="Arial"/>
                  </a:rPr>
                  <a:t>Percent of Total Assets</a:t>
                </a:r>
              </a:p>
            </c:rich>
          </c:tx>
          <c:layout/>
          <c:overlay val="0"/>
          <c:spPr>
            <a:noFill/>
            <a:ln>
              <a:noFill/>
            </a:ln>
          </c:spPr>
        </c:title>
        <c:majorGridlines/>
        <c:delete val="0"/>
        <c:numFmt formatCode="0.0" sourceLinked="0"/>
        <c:majorTickMark val="out"/>
        <c:minorTickMark val="none"/>
        <c:tickLblPos val="nextTo"/>
        <c:crossAx val="20367940"/>
        <c:crossesAt val="1"/>
        <c:crossBetween val="midCat"/>
        <c:dispUnits/>
        <c:majorUnit val="1"/>
        <c:minorUnit val="1"/>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Figure 9: Capital / Assets, U.S.  Bank Avg. 1980:1-2005:1</a:t>
            </a:r>
          </a:p>
        </c:rich>
      </c:tx>
      <c:layout/>
      <c:spPr>
        <a:noFill/>
        <a:ln>
          <a:noFill/>
        </a:ln>
      </c:spPr>
    </c:title>
    <c:plotArea>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 Exposure Data'!$C$4:$C$104</c:f>
              <c:numCache>
                <c:ptCount val="101"/>
                <c:pt idx="0">
                  <c:v>1980</c:v>
                </c:pt>
                <c:pt idx="1">
                  <c:v>1980</c:v>
                </c:pt>
                <c:pt idx="2">
                  <c:v>1980</c:v>
                </c:pt>
                <c:pt idx="3">
                  <c:v>1980</c:v>
                </c:pt>
                <c:pt idx="4">
                  <c:v>1981</c:v>
                </c:pt>
                <c:pt idx="5">
                  <c:v>1981</c:v>
                </c:pt>
                <c:pt idx="6">
                  <c:v>1981</c:v>
                </c:pt>
                <c:pt idx="7">
                  <c:v>1981</c:v>
                </c:pt>
                <c:pt idx="8">
                  <c:v>1982</c:v>
                </c:pt>
                <c:pt idx="9">
                  <c:v>1982</c:v>
                </c:pt>
                <c:pt idx="10">
                  <c:v>1982</c:v>
                </c:pt>
                <c:pt idx="11">
                  <c:v>1982</c:v>
                </c:pt>
                <c:pt idx="12">
                  <c:v>1983</c:v>
                </c:pt>
                <c:pt idx="13">
                  <c:v>1983</c:v>
                </c:pt>
                <c:pt idx="14">
                  <c:v>1983</c:v>
                </c:pt>
                <c:pt idx="15">
                  <c:v>1983</c:v>
                </c:pt>
                <c:pt idx="16">
                  <c:v>1984</c:v>
                </c:pt>
                <c:pt idx="17">
                  <c:v>1984</c:v>
                </c:pt>
                <c:pt idx="18">
                  <c:v>1984</c:v>
                </c:pt>
                <c:pt idx="19">
                  <c:v>1984</c:v>
                </c:pt>
                <c:pt idx="20">
                  <c:v>1985</c:v>
                </c:pt>
                <c:pt idx="21">
                  <c:v>1985</c:v>
                </c:pt>
                <c:pt idx="22">
                  <c:v>1985</c:v>
                </c:pt>
                <c:pt idx="23">
                  <c:v>1985</c:v>
                </c:pt>
                <c:pt idx="24">
                  <c:v>1986</c:v>
                </c:pt>
                <c:pt idx="25">
                  <c:v>1986</c:v>
                </c:pt>
                <c:pt idx="26">
                  <c:v>1986</c:v>
                </c:pt>
                <c:pt idx="27">
                  <c:v>1986</c:v>
                </c:pt>
                <c:pt idx="28">
                  <c:v>1987</c:v>
                </c:pt>
                <c:pt idx="29">
                  <c:v>1987</c:v>
                </c:pt>
                <c:pt idx="30">
                  <c:v>1987</c:v>
                </c:pt>
                <c:pt idx="31">
                  <c:v>1987</c:v>
                </c:pt>
                <c:pt idx="32">
                  <c:v>1988</c:v>
                </c:pt>
                <c:pt idx="33">
                  <c:v>1988</c:v>
                </c:pt>
                <c:pt idx="34">
                  <c:v>1988</c:v>
                </c:pt>
                <c:pt idx="35">
                  <c:v>1988</c:v>
                </c:pt>
                <c:pt idx="36">
                  <c:v>1989</c:v>
                </c:pt>
                <c:pt idx="37">
                  <c:v>1989</c:v>
                </c:pt>
                <c:pt idx="38">
                  <c:v>1989</c:v>
                </c:pt>
                <c:pt idx="39">
                  <c:v>1989</c:v>
                </c:pt>
                <c:pt idx="40">
                  <c:v>1990</c:v>
                </c:pt>
                <c:pt idx="41">
                  <c:v>1990</c:v>
                </c:pt>
                <c:pt idx="42">
                  <c:v>1990</c:v>
                </c:pt>
                <c:pt idx="43">
                  <c:v>1990</c:v>
                </c:pt>
                <c:pt idx="44">
                  <c:v>1991</c:v>
                </c:pt>
                <c:pt idx="45">
                  <c:v>1991</c:v>
                </c:pt>
                <c:pt idx="46">
                  <c:v>1991</c:v>
                </c:pt>
                <c:pt idx="47">
                  <c:v>1991</c:v>
                </c:pt>
                <c:pt idx="48">
                  <c:v>1992</c:v>
                </c:pt>
                <c:pt idx="49">
                  <c:v>1992</c:v>
                </c:pt>
                <c:pt idx="50">
                  <c:v>1992</c:v>
                </c:pt>
                <c:pt idx="51">
                  <c:v>1992</c:v>
                </c:pt>
                <c:pt idx="52">
                  <c:v>1993</c:v>
                </c:pt>
                <c:pt idx="53">
                  <c:v>1993</c:v>
                </c:pt>
                <c:pt idx="54">
                  <c:v>1993</c:v>
                </c:pt>
                <c:pt idx="55">
                  <c:v>1993</c:v>
                </c:pt>
                <c:pt idx="56">
                  <c:v>1994</c:v>
                </c:pt>
                <c:pt idx="57">
                  <c:v>1994</c:v>
                </c:pt>
                <c:pt idx="58">
                  <c:v>1994</c:v>
                </c:pt>
                <c:pt idx="59">
                  <c:v>1994</c:v>
                </c:pt>
                <c:pt idx="60">
                  <c:v>1995</c:v>
                </c:pt>
                <c:pt idx="61">
                  <c:v>1995</c:v>
                </c:pt>
                <c:pt idx="62">
                  <c:v>1995</c:v>
                </c:pt>
                <c:pt idx="63">
                  <c:v>1995</c:v>
                </c:pt>
                <c:pt idx="64">
                  <c:v>1996</c:v>
                </c:pt>
                <c:pt idx="65">
                  <c:v>1996</c:v>
                </c:pt>
                <c:pt idx="66">
                  <c:v>1996</c:v>
                </c:pt>
                <c:pt idx="67">
                  <c:v>1996</c:v>
                </c:pt>
                <c:pt idx="68">
                  <c:v>1997</c:v>
                </c:pt>
                <c:pt idx="69">
                  <c:v>1997</c:v>
                </c:pt>
                <c:pt idx="70">
                  <c:v>1997</c:v>
                </c:pt>
                <c:pt idx="71">
                  <c:v>1997</c:v>
                </c:pt>
                <c:pt idx="72">
                  <c:v>1998</c:v>
                </c:pt>
                <c:pt idx="73">
                  <c:v>1998</c:v>
                </c:pt>
                <c:pt idx="74">
                  <c:v>1998</c:v>
                </c:pt>
                <c:pt idx="75">
                  <c:v>1998</c:v>
                </c:pt>
                <c:pt idx="76">
                  <c:v>1999</c:v>
                </c:pt>
                <c:pt idx="77">
                  <c:v>1999</c:v>
                </c:pt>
                <c:pt idx="78">
                  <c:v>1999</c:v>
                </c:pt>
                <c:pt idx="79">
                  <c:v>1999</c:v>
                </c:pt>
                <c:pt idx="80">
                  <c:v>2000</c:v>
                </c:pt>
                <c:pt idx="81">
                  <c:v>2000</c:v>
                </c:pt>
                <c:pt idx="82">
                  <c:v>2000</c:v>
                </c:pt>
                <c:pt idx="83">
                  <c:v>2000</c:v>
                </c:pt>
                <c:pt idx="84">
                  <c:v>2001</c:v>
                </c:pt>
                <c:pt idx="85">
                  <c:v>2001</c:v>
                </c:pt>
                <c:pt idx="86">
                  <c:v>2001</c:v>
                </c:pt>
                <c:pt idx="87">
                  <c:v>2001</c:v>
                </c:pt>
                <c:pt idx="88">
                  <c:v>2002</c:v>
                </c:pt>
                <c:pt idx="89">
                  <c:v>2002</c:v>
                </c:pt>
                <c:pt idx="90">
                  <c:v>2002</c:v>
                </c:pt>
                <c:pt idx="91">
                  <c:v>2002</c:v>
                </c:pt>
                <c:pt idx="92">
                  <c:v>2003</c:v>
                </c:pt>
                <c:pt idx="93">
                  <c:v>2003</c:v>
                </c:pt>
                <c:pt idx="94">
                  <c:v>2003</c:v>
                </c:pt>
                <c:pt idx="95">
                  <c:v>2003</c:v>
                </c:pt>
                <c:pt idx="96">
                  <c:v>2004</c:v>
                </c:pt>
                <c:pt idx="97">
                  <c:v>2004</c:v>
                </c:pt>
                <c:pt idx="98">
                  <c:v>2004</c:v>
                </c:pt>
                <c:pt idx="99">
                  <c:v>2004</c:v>
                </c:pt>
                <c:pt idx="100">
                  <c:v>2005</c:v>
                </c:pt>
              </c:numCache>
            </c:numRef>
          </c:cat>
          <c:val>
            <c:numRef>
              <c:f>'RE Exposure Data'!$H$4:$H$104</c:f>
              <c:numCache>
                <c:ptCount val="101"/>
                <c:pt idx="0">
                  <c:v>5.875291884906152</c:v>
                </c:pt>
                <c:pt idx="1">
                  <c:v>5.869905270739959</c:v>
                </c:pt>
                <c:pt idx="2">
                  <c:v>5.914863633481368</c:v>
                </c:pt>
                <c:pt idx="3">
                  <c:v>5.794461452331895</c:v>
                </c:pt>
                <c:pt idx="4">
                  <c:v>5.919107083640308</c:v>
                </c:pt>
                <c:pt idx="5">
                  <c:v>5.881816217114364</c:v>
                </c:pt>
                <c:pt idx="6">
                  <c:v>5.918592082139993</c:v>
                </c:pt>
                <c:pt idx="7">
                  <c:v>5.8231504079741745</c:v>
                </c:pt>
                <c:pt idx="8">
                  <c:v>5.957540194864638</c:v>
                </c:pt>
                <c:pt idx="9">
                  <c:v>5.965229407840119</c:v>
                </c:pt>
                <c:pt idx="10">
                  <c:v>5.9891785486840465</c:v>
                </c:pt>
                <c:pt idx="11">
                  <c:v>5.857954841789845</c:v>
                </c:pt>
                <c:pt idx="12">
                  <c:v>6.020915489389261</c:v>
                </c:pt>
                <c:pt idx="13">
                  <c:v>6.015855103357886</c:v>
                </c:pt>
                <c:pt idx="14">
                  <c:v>6.09832990916005</c:v>
                </c:pt>
                <c:pt idx="15">
                  <c:v>5.992906952149081</c:v>
                </c:pt>
                <c:pt idx="16">
                  <c:v>6.088714531867292</c:v>
                </c:pt>
                <c:pt idx="17">
                  <c:v>6.060044444263317</c:v>
                </c:pt>
                <c:pt idx="18">
                  <c:v>6.248513115172926</c:v>
                </c:pt>
                <c:pt idx="19">
                  <c:v>6.1363210591984645</c:v>
                </c:pt>
                <c:pt idx="20">
                  <c:v>6.290400162666339</c:v>
                </c:pt>
                <c:pt idx="21">
                  <c:v>6.269802983484345</c:v>
                </c:pt>
                <c:pt idx="22">
                  <c:v>6.313272639182224</c:v>
                </c:pt>
                <c:pt idx="23">
                  <c:v>6.182989250948161</c:v>
                </c:pt>
                <c:pt idx="24">
                  <c:v>6.330982032838901</c:v>
                </c:pt>
                <c:pt idx="25">
                  <c:v>6.318844945956442</c:v>
                </c:pt>
                <c:pt idx="26">
                  <c:v>6.390795366394056</c:v>
                </c:pt>
                <c:pt idx="27">
                  <c:v>6.175385616024144</c:v>
                </c:pt>
                <c:pt idx="28">
                  <c:v>6.415990007794585</c:v>
                </c:pt>
                <c:pt idx="29">
                  <c:v>5.9966331185990125</c:v>
                </c:pt>
                <c:pt idx="30">
                  <c:v>6.105949722316587</c:v>
                </c:pt>
                <c:pt idx="31">
                  <c:v>6.002664575569053</c:v>
                </c:pt>
                <c:pt idx="32">
                  <c:v>6.051684106039887</c:v>
                </c:pt>
                <c:pt idx="33">
                  <c:v>6.1358521765605145</c:v>
                </c:pt>
                <c:pt idx="34">
                  <c:v>6.244434156585506</c:v>
                </c:pt>
                <c:pt idx="35">
                  <c:v>6.267911376121011</c:v>
                </c:pt>
                <c:pt idx="36">
                  <c:v>6.40998906507735</c:v>
                </c:pt>
                <c:pt idx="37">
                  <c:v>6.43486482292504</c:v>
                </c:pt>
                <c:pt idx="38">
                  <c:v>6.297581303662088</c:v>
                </c:pt>
                <c:pt idx="39">
                  <c:v>6.170966104379488</c:v>
                </c:pt>
                <c:pt idx="40">
                  <c:v>6.326444752756741</c:v>
                </c:pt>
                <c:pt idx="41">
                  <c:v>6.371366776916158</c:v>
                </c:pt>
                <c:pt idx="42">
                  <c:v>6.386356367796823</c:v>
                </c:pt>
                <c:pt idx="43">
                  <c:v>6.391956704691625</c:v>
                </c:pt>
                <c:pt idx="44">
                  <c:v>6.60649669679429</c:v>
                </c:pt>
                <c:pt idx="45">
                  <c:v>6.64905575113455</c:v>
                </c:pt>
                <c:pt idx="46">
                  <c:v>6.61875651472144</c:v>
                </c:pt>
                <c:pt idx="47">
                  <c:v>6.670175181463084</c:v>
                </c:pt>
                <c:pt idx="48">
                  <c:v>6.865029919249054</c:v>
                </c:pt>
                <c:pt idx="49">
                  <c:v>7.134742836105736</c:v>
                </c:pt>
                <c:pt idx="50">
                  <c:v>7.295431249688517</c:v>
                </c:pt>
                <c:pt idx="51">
                  <c:v>7.471515498895988</c:v>
                </c:pt>
                <c:pt idx="52">
                  <c:v>7.717392889071027</c:v>
                </c:pt>
                <c:pt idx="53">
                  <c:v>7.8229741221410825</c:v>
                </c:pt>
                <c:pt idx="54">
                  <c:v>7.873423585493748</c:v>
                </c:pt>
                <c:pt idx="55">
                  <c:v>7.934423715340162</c:v>
                </c:pt>
                <c:pt idx="56">
                  <c:v>7.742714786411886</c:v>
                </c:pt>
                <c:pt idx="57">
                  <c:v>7.752258227009001</c:v>
                </c:pt>
                <c:pt idx="58">
                  <c:v>7.863014312778081</c:v>
                </c:pt>
                <c:pt idx="59">
                  <c:v>7.713719511297165</c:v>
                </c:pt>
                <c:pt idx="60">
                  <c:v>7.792533510850949</c:v>
                </c:pt>
                <c:pt idx="61">
                  <c:v>7.953285361052615</c:v>
                </c:pt>
                <c:pt idx="62">
                  <c:v>8.063831947064516</c:v>
                </c:pt>
                <c:pt idx="63">
                  <c:v>8.033365739295313</c:v>
                </c:pt>
                <c:pt idx="64">
                  <c:v>8.11144144324632</c:v>
                </c:pt>
                <c:pt idx="65">
                  <c:v>8.17444672565691</c:v>
                </c:pt>
                <c:pt idx="66">
                  <c:v>8.17839613914732</c:v>
                </c:pt>
                <c:pt idx="67">
                  <c:v>8.059734103182668</c:v>
                </c:pt>
                <c:pt idx="68">
                  <c:v>8.273535757140841</c:v>
                </c:pt>
                <c:pt idx="69">
                  <c:v>8.312802422197333</c:v>
                </c:pt>
                <c:pt idx="70">
                  <c:v>8.378205535982476</c:v>
                </c:pt>
                <c:pt idx="71">
                  <c:v>8.169787713638792</c:v>
                </c:pt>
                <c:pt idx="72">
                  <c:v>8.232338265892846</c:v>
                </c:pt>
                <c:pt idx="73">
                  <c:v>8.37568419070351</c:v>
                </c:pt>
                <c:pt idx="74">
                  <c:v>8.45978159798978</c:v>
                </c:pt>
                <c:pt idx="75">
                  <c:v>8.270956692495094</c:v>
                </c:pt>
                <c:pt idx="76">
                  <c:v>8.453662210471828</c:v>
                </c:pt>
                <c:pt idx="77">
                  <c:v>8.303923242355046</c:v>
                </c:pt>
                <c:pt idx="78">
                  <c:v>8.305598518082505</c:v>
                </c:pt>
                <c:pt idx="79">
                  <c:v>8.18756461843643</c:v>
                </c:pt>
                <c:pt idx="80">
                  <c:v>8.239884164779077</c:v>
                </c:pt>
                <c:pt idx="81">
                  <c:v>8.23822532266064</c:v>
                </c:pt>
                <c:pt idx="82">
                  <c:v>8.415092085697562</c:v>
                </c:pt>
                <c:pt idx="83">
                  <c:v>8.35188267561866</c:v>
                </c:pt>
                <c:pt idx="84">
                  <c:v>8.516025754201182</c:v>
                </c:pt>
                <c:pt idx="85">
                  <c:v>8.602520965974954</c:v>
                </c:pt>
                <c:pt idx="86">
                  <c:v>8.759894454853855</c:v>
                </c:pt>
                <c:pt idx="87">
                  <c:v>8.89338506563421</c:v>
                </c:pt>
                <c:pt idx="88">
                  <c:v>9.07597003827292</c:v>
                </c:pt>
                <c:pt idx="89">
                  <c:v>9.009550868433276</c:v>
                </c:pt>
                <c:pt idx="90">
                  <c:v>9.015957824310211</c:v>
                </c:pt>
                <c:pt idx="91">
                  <c:v>8.947027540648113</c:v>
                </c:pt>
                <c:pt idx="92">
                  <c:v>8.920780714387753</c:v>
                </c:pt>
                <c:pt idx="93">
                  <c:v>8.772809128645912</c:v>
                </c:pt>
                <c:pt idx="94">
                  <c:v>8.827160732265495</c:v>
                </c:pt>
                <c:pt idx="95">
                  <c:v>8.807747514219784</c:v>
                </c:pt>
                <c:pt idx="96">
                  <c:v>8.85374164176497</c:v>
                </c:pt>
                <c:pt idx="97">
                  <c:v>8.926716803665647</c:v>
                </c:pt>
                <c:pt idx="98">
                  <c:v>9.524687110760194</c:v>
                </c:pt>
                <c:pt idx="99">
                  <c:v>9.907183165412963</c:v>
                </c:pt>
                <c:pt idx="100">
                  <c:v>9.878157577562138</c:v>
                </c:pt>
              </c:numCache>
            </c:numRef>
          </c:val>
          <c:smooth val="0"/>
        </c:ser>
        <c:axId val="39190414"/>
        <c:axId val="17169407"/>
      </c:lineChart>
      <c:catAx>
        <c:axId val="39190414"/>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17169407"/>
        <c:crosses val="autoZero"/>
        <c:auto val="1"/>
        <c:lblOffset val="100"/>
        <c:tickLblSkip val="4"/>
        <c:noMultiLvlLbl val="0"/>
      </c:catAx>
      <c:valAx>
        <c:axId val="17169407"/>
        <c:scaling>
          <c:orientation val="minMax"/>
          <c:max val="10"/>
          <c:min val="5"/>
        </c:scaling>
        <c:axPos val="l"/>
        <c:title>
          <c:tx>
            <c:rich>
              <a:bodyPr vert="horz" rot="-5400000" anchor="ctr"/>
              <a:lstStyle/>
              <a:p>
                <a:pPr algn="ctr">
                  <a:defRPr/>
                </a:pPr>
                <a:r>
                  <a:rPr lang="en-US" cap="none" sz="1000" b="1" i="0" u="none" baseline="0">
                    <a:latin typeface="Arial"/>
                    <a:ea typeface="Arial"/>
                    <a:cs typeface="Arial"/>
                  </a:rPr>
                  <a:t>Percent of Total Assets</a:t>
                </a:r>
              </a:p>
            </c:rich>
          </c:tx>
          <c:layout/>
          <c:overlay val="0"/>
          <c:spPr>
            <a:noFill/>
            <a:ln>
              <a:noFill/>
            </a:ln>
          </c:spPr>
        </c:title>
        <c:majorGridlines/>
        <c:delete val="0"/>
        <c:numFmt formatCode="0" sourceLinked="0"/>
        <c:majorTickMark val="out"/>
        <c:minorTickMark val="none"/>
        <c:tickLblPos val="nextTo"/>
        <c:crossAx val="39190414"/>
        <c:crossesAt val="1"/>
        <c:crossBetween val="midCat"/>
        <c:dispUnits/>
        <c:majorUnit val="1"/>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Pr codeName="Chart3"/>
  <sheetViews>
    <sheetView workbookViewId="0" zoomScale="80"/>
  </sheetViews>
  <pageMargins left="0.75" right="0.75" top="1" bottom="1" header="0.5" footer="0.5"/>
  <pageSetup horizontalDpi="600" verticalDpi="600" orientation="landscape"/>
  <drawing r:id="rId1"/>
</chartsheet>
</file>

<file path=xl/chartsheets/sheet10.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drawing r:id="rId1"/>
</chartsheet>
</file>

<file path=xl/chartsheets/sheet11.xml><?xml version="1.0" encoding="utf-8"?>
<chartsheet xmlns="http://schemas.openxmlformats.org/spreadsheetml/2006/main" xmlns:r="http://schemas.openxmlformats.org/officeDocument/2006/relationships">
  <sheetViews>
    <sheetView workbookViewId="0" zoomScale="85"/>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600" verticalDpi="6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600" verticalDpi="6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600" verticalDpi="6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drawing r:id="rId1"/>
</chartsheet>
</file>

<file path=xl/chartsheets/sheet8.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drawing r:id="rId1"/>
</chartsheet>
</file>

<file path=xl/chartsheets/sheet9.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0.61175</cdr:x>
      <cdr:y>0.4</cdr:y>
    </cdr:from>
    <cdr:to>
      <cdr:x>0.9135</cdr:x>
      <cdr:y>0.4625</cdr:y>
    </cdr:to>
    <cdr:grpSp>
      <cdr:nvGrpSpPr>
        <cdr:cNvPr id="1" name="Group 7"/>
        <cdr:cNvGrpSpPr>
          <a:grpSpLocks/>
        </cdr:cNvGrpSpPr>
      </cdr:nvGrpSpPr>
      <cdr:grpSpPr>
        <a:xfrm>
          <a:off x="5305425" y="2371725"/>
          <a:ext cx="2619375" cy="371475"/>
          <a:chOff x="4921791" y="2415814"/>
          <a:chExt cx="2433004" cy="401419"/>
        </a:xfrm>
        <a:solidFill>
          <a:srgbClr val="FFFFFF"/>
        </a:solidFill>
      </cdr:grpSpPr>
      <cdr:sp>
        <cdr:nvSpPr>
          <cdr:cNvPr id="2" name="TextBox 1"/>
          <cdr:cNvSpPr txBox="1">
            <a:spLocks noChangeArrowheads="1"/>
          </cdr:cNvSpPr>
        </cdr:nvSpPr>
        <cdr:spPr>
          <a:xfrm>
            <a:off x="4921791" y="2415814"/>
            <a:ext cx="1943970" cy="401419"/>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HPI adjusted by CPI less shelter</a:t>
            </a:r>
          </a:p>
        </cdr:txBody>
      </cdr:sp>
      <cdr:sp>
        <cdr:nvSpPr>
          <cdr:cNvPr id="3" name="Line 2"/>
          <cdr:cNvSpPr>
            <a:spLocks/>
          </cdr:cNvSpPr>
        </cdr:nvSpPr>
        <cdr:spPr>
          <a:xfrm>
            <a:off x="6779998" y="2539852"/>
            <a:ext cx="574797" cy="194186"/>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grpSp>
  </cdr:relSizeAnchor>
  <cdr:relSizeAnchor xmlns:cdr="http://schemas.openxmlformats.org/drawingml/2006/chartDrawing">
    <cdr:from>
      <cdr:x>0.84675</cdr:x>
      <cdr:y>0.57325</cdr:y>
    </cdr:from>
    <cdr:to>
      <cdr:x>0.84675</cdr:x>
      <cdr:y>0.57325</cdr:y>
    </cdr:to>
    <cdr:sp>
      <cdr:nvSpPr>
        <cdr:cNvPr id="4" name="Line 4"/>
        <cdr:cNvSpPr>
          <a:spLocks/>
        </cdr:cNvSpPr>
      </cdr:nvSpPr>
      <cdr:spPr>
        <a:xfrm>
          <a:off x="7343775" y="34004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0.36225</cdr:x>
      <cdr:y>0.65075</cdr:y>
    </cdr:from>
    <cdr:to>
      <cdr:x>0.454</cdr:x>
      <cdr:y>0.70075</cdr:y>
    </cdr:to>
    <cdr:sp>
      <cdr:nvSpPr>
        <cdr:cNvPr id="5" name="TextBox 3"/>
        <cdr:cNvSpPr txBox="1">
          <a:spLocks noChangeArrowheads="1"/>
        </cdr:cNvSpPr>
      </cdr:nvSpPr>
      <cdr:spPr>
        <a:xfrm>
          <a:off x="3143250" y="3857625"/>
          <a:ext cx="800100" cy="2952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HPI / Rent</a:t>
          </a:r>
        </a:p>
      </cdr:txBody>
    </cdr:sp>
  </cdr:relSizeAnchor>
  <cdr:relSizeAnchor xmlns:cdr="http://schemas.openxmlformats.org/drawingml/2006/chartDrawing">
    <cdr:from>
      <cdr:x>0.30625</cdr:x>
      <cdr:y>0.6775</cdr:y>
    </cdr:from>
    <cdr:to>
      <cdr:x>0.3525</cdr:x>
      <cdr:y>0.71675</cdr:y>
    </cdr:to>
    <cdr:sp>
      <cdr:nvSpPr>
        <cdr:cNvPr id="6" name="Line 5"/>
        <cdr:cNvSpPr>
          <a:spLocks/>
        </cdr:cNvSpPr>
      </cdr:nvSpPr>
      <cdr:spPr>
        <a:xfrm flipH="1">
          <a:off x="2647950" y="4019550"/>
          <a:ext cx="400050" cy="2286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0.61175</cdr:x>
      <cdr:y>0.6225</cdr:y>
    </cdr:from>
    <cdr:to>
      <cdr:x>0.772</cdr:x>
      <cdr:y>0.671</cdr:y>
    </cdr:to>
    <cdr:sp>
      <cdr:nvSpPr>
        <cdr:cNvPr id="7" name="TextBox 10"/>
        <cdr:cNvSpPr txBox="1">
          <a:spLocks noChangeArrowheads="1"/>
        </cdr:cNvSpPr>
      </cdr:nvSpPr>
      <cdr:spPr>
        <a:xfrm>
          <a:off x="5305425" y="3686175"/>
          <a:ext cx="1390650" cy="2857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HPI / Median Income</a:t>
          </a:r>
        </a:p>
      </cdr:txBody>
    </cdr:sp>
  </cdr:relSizeAnchor>
  <cdr:relSizeAnchor xmlns:cdr="http://schemas.openxmlformats.org/drawingml/2006/chartDrawing">
    <cdr:from>
      <cdr:x>0.75425</cdr:x>
      <cdr:y>0.65075</cdr:y>
    </cdr:from>
    <cdr:to>
      <cdr:x>0.8495</cdr:x>
      <cdr:y>0.7645</cdr:y>
    </cdr:to>
    <cdr:sp>
      <cdr:nvSpPr>
        <cdr:cNvPr id="8" name="Line 11"/>
        <cdr:cNvSpPr>
          <a:spLocks/>
        </cdr:cNvSpPr>
      </cdr:nvSpPr>
      <cdr:spPr>
        <a:xfrm>
          <a:off x="6543675" y="3857625"/>
          <a:ext cx="828675" cy="6762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cdr:x>
      <cdr:y>0.953</cdr:y>
    </cdr:from>
    <cdr:to>
      <cdr:x>0.41075</cdr:x>
      <cdr:y>0.9905</cdr:y>
    </cdr:to>
    <cdr:sp>
      <cdr:nvSpPr>
        <cdr:cNvPr id="9" name="TextBox 13"/>
        <cdr:cNvSpPr txBox="1">
          <a:spLocks noChangeArrowheads="1"/>
        </cdr:cNvSpPr>
      </cdr:nvSpPr>
      <cdr:spPr>
        <a:xfrm>
          <a:off x="581025" y="5648325"/>
          <a:ext cx="29718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Note: NBER dated recessions are shaded in gray.</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0.1515</cdr:x>
      <cdr:y>0.14175</cdr:y>
    </cdr:from>
    <cdr:to>
      <cdr:x>0.24825</cdr:x>
      <cdr:y>0.176</cdr:y>
    </cdr:to>
    <cdr:sp>
      <cdr:nvSpPr>
        <cdr:cNvPr id="1" name="TextBox 1"/>
        <cdr:cNvSpPr txBox="1">
          <a:spLocks noChangeArrowheads="1"/>
        </cdr:cNvSpPr>
      </cdr:nvSpPr>
      <cdr:spPr>
        <a:xfrm>
          <a:off x="1314450" y="838200"/>
          <a:ext cx="83820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Nominal HPI</a:t>
          </a:r>
        </a:p>
      </cdr:txBody>
    </cdr:sp>
  </cdr:relSizeAnchor>
  <cdr:relSizeAnchor xmlns:cdr="http://schemas.openxmlformats.org/drawingml/2006/chartDrawing">
    <cdr:from>
      <cdr:x>0.24775</cdr:x>
      <cdr:y>0.1545</cdr:y>
    </cdr:from>
    <cdr:to>
      <cdr:x>0.313</cdr:x>
      <cdr:y>0.1925</cdr:y>
    </cdr:to>
    <cdr:sp>
      <cdr:nvSpPr>
        <cdr:cNvPr id="2" name="Line 2"/>
        <cdr:cNvSpPr>
          <a:spLocks/>
        </cdr:cNvSpPr>
      </cdr:nvSpPr>
      <cdr:spPr>
        <a:xfrm>
          <a:off x="2143125" y="914400"/>
          <a:ext cx="561975" cy="2286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0.63025</cdr:x>
      <cdr:y>0.84</cdr:y>
    </cdr:from>
    <cdr:to>
      <cdr:x>0.75475</cdr:x>
      <cdr:y>0.87425</cdr:y>
    </cdr:to>
    <cdr:sp>
      <cdr:nvSpPr>
        <cdr:cNvPr id="3" name="TextBox 4"/>
        <cdr:cNvSpPr txBox="1">
          <a:spLocks noChangeArrowheads="1"/>
        </cdr:cNvSpPr>
      </cdr:nvSpPr>
      <cdr:spPr>
        <a:xfrm>
          <a:off x="5467350" y="4981575"/>
          <a:ext cx="1076325"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U.S. OREO Ratio</a:t>
          </a:r>
        </a:p>
      </cdr:txBody>
    </cdr:sp>
  </cdr:relSizeAnchor>
  <cdr:relSizeAnchor xmlns:cdr="http://schemas.openxmlformats.org/drawingml/2006/chartDrawing">
    <cdr:from>
      <cdr:x>0.73475</cdr:x>
      <cdr:y>0.618</cdr:y>
    </cdr:from>
    <cdr:to>
      <cdr:x>0.85025</cdr:x>
      <cdr:y>0.65225</cdr:y>
    </cdr:to>
    <cdr:sp>
      <cdr:nvSpPr>
        <cdr:cNvPr id="4" name="TextBox 5"/>
        <cdr:cNvSpPr txBox="1">
          <a:spLocks noChangeArrowheads="1"/>
        </cdr:cNvSpPr>
      </cdr:nvSpPr>
      <cdr:spPr>
        <a:xfrm>
          <a:off x="6372225" y="3667125"/>
          <a:ext cx="10001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MA OREO Ratio</a:t>
          </a:r>
        </a:p>
      </cdr:txBody>
    </cdr:sp>
  </cdr:relSizeAnchor>
  <cdr:relSizeAnchor xmlns:cdr="http://schemas.openxmlformats.org/drawingml/2006/chartDrawing">
    <cdr:from>
      <cdr:x>0.6585</cdr:x>
      <cdr:y>0.52525</cdr:y>
    </cdr:from>
    <cdr:to>
      <cdr:x>0.8085</cdr:x>
      <cdr:y>0.5875</cdr:y>
    </cdr:to>
    <cdr:sp>
      <cdr:nvSpPr>
        <cdr:cNvPr id="5" name="TextBox 6"/>
        <cdr:cNvSpPr txBox="1">
          <a:spLocks noChangeArrowheads="1"/>
        </cdr:cNvSpPr>
      </cdr:nvSpPr>
      <cdr:spPr>
        <a:xfrm>
          <a:off x="5705475" y="3114675"/>
          <a:ext cx="1304925" cy="3714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U.S. Non-Performing
Loan Ratio</a:t>
          </a:r>
        </a:p>
      </cdr:txBody>
    </cdr:sp>
  </cdr:relSizeAnchor>
  <cdr:relSizeAnchor xmlns:cdr="http://schemas.openxmlformats.org/drawingml/2006/chartDrawing">
    <cdr:from>
      <cdr:x>0.28375</cdr:x>
      <cdr:y>0.52525</cdr:y>
    </cdr:from>
    <cdr:to>
      <cdr:x>0.426</cdr:x>
      <cdr:y>0.5875</cdr:y>
    </cdr:to>
    <cdr:sp>
      <cdr:nvSpPr>
        <cdr:cNvPr id="6" name="TextBox 7"/>
        <cdr:cNvSpPr txBox="1">
          <a:spLocks noChangeArrowheads="1"/>
        </cdr:cNvSpPr>
      </cdr:nvSpPr>
      <cdr:spPr>
        <a:xfrm>
          <a:off x="2457450" y="3114675"/>
          <a:ext cx="1238250" cy="3714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MA Non-Performing
Loan Ratio</a:t>
          </a:r>
        </a:p>
      </cdr:txBody>
    </cdr:sp>
  </cdr:relSizeAnchor>
  <cdr:relSizeAnchor xmlns:cdr="http://schemas.openxmlformats.org/drawingml/2006/chartDrawing">
    <cdr:from>
      <cdr:x>0.39075</cdr:x>
      <cdr:y>0.564</cdr:y>
    </cdr:from>
    <cdr:to>
      <cdr:x>0.47525</cdr:x>
      <cdr:y>0.64525</cdr:y>
    </cdr:to>
    <cdr:sp>
      <cdr:nvSpPr>
        <cdr:cNvPr id="7" name="Line 8"/>
        <cdr:cNvSpPr>
          <a:spLocks/>
        </cdr:cNvSpPr>
      </cdr:nvSpPr>
      <cdr:spPr>
        <a:xfrm>
          <a:off x="3381375" y="3343275"/>
          <a:ext cx="733425" cy="485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0.605</cdr:x>
      <cdr:y>0.542</cdr:y>
    </cdr:from>
    <cdr:to>
      <cdr:x>0.6585</cdr:x>
      <cdr:y>0.618</cdr:y>
    </cdr:to>
    <cdr:sp>
      <cdr:nvSpPr>
        <cdr:cNvPr id="8" name="Line 9"/>
        <cdr:cNvSpPr>
          <a:spLocks/>
        </cdr:cNvSpPr>
      </cdr:nvSpPr>
      <cdr:spPr>
        <a:xfrm flipH="1">
          <a:off x="5248275" y="3209925"/>
          <a:ext cx="466725" cy="4476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0.66625</cdr:x>
      <cdr:y>0.63075</cdr:y>
    </cdr:from>
    <cdr:to>
      <cdr:x>0.73475</cdr:x>
      <cdr:y>0.727</cdr:y>
    </cdr:to>
    <cdr:sp>
      <cdr:nvSpPr>
        <cdr:cNvPr id="9" name="Line 10"/>
        <cdr:cNvSpPr>
          <a:spLocks/>
        </cdr:cNvSpPr>
      </cdr:nvSpPr>
      <cdr:spPr>
        <a:xfrm flipH="1">
          <a:off x="5772150" y="3733800"/>
          <a:ext cx="590550" cy="571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0.59325</cdr:x>
      <cdr:y>0.8165</cdr:y>
    </cdr:from>
    <cdr:to>
      <cdr:x>0.62425</cdr:x>
      <cdr:y>0.8545</cdr:y>
    </cdr:to>
    <cdr:sp>
      <cdr:nvSpPr>
        <cdr:cNvPr id="10" name="Line 11"/>
        <cdr:cNvSpPr>
          <a:spLocks/>
        </cdr:cNvSpPr>
      </cdr:nvSpPr>
      <cdr:spPr>
        <a:xfrm flipH="1" flipV="1">
          <a:off x="5143500" y="4838700"/>
          <a:ext cx="266700" cy="2286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0.4135</cdr:x>
      <cdr:y>0.184</cdr:y>
    </cdr:from>
    <cdr:to>
      <cdr:x>0.48725</cdr:x>
      <cdr:y>0.238</cdr:y>
    </cdr:to>
    <cdr:sp>
      <cdr:nvSpPr>
        <cdr:cNvPr id="1" name="TextBox 1"/>
        <cdr:cNvSpPr txBox="1">
          <a:spLocks noChangeArrowheads="1"/>
        </cdr:cNvSpPr>
      </cdr:nvSpPr>
      <cdr:spPr>
        <a:xfrm>
          <a:off x="3581400" y="1085850"/>
          <a:ext cx="638175" cy="3238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HPI Peak
1989:Q4</a:t>
          </a:r>
        </a:p>
      </cdr:txBody>
    </cdr:sp>
  </cdr:relSizeAnchor>
  <cdr:relSizeAnchor xmlns:cdr="http://schemas.openxmlformats.org/drawingml/2006/chartDrawing">
    <cdr:from>
      <cdr:x>0.46075</cdr:x>
      <cdr:y>0.238</cdr:y>
    </cdr:from>
    <cdr:to>
      <cdr:x>0.481</cdr:x>
      <cdr:y>0.2685</cdr:y>
    </cdr:to>
    <cdr:sp>
      <cdr:nvSpPr>
        <cdr:cNvPr id="2" name="Line 2"/>
        <cdr:cNvSpPr>
          <a:spLocks/>
        </cdr:cNvSpPr>
      </cdr:nvSpPr>
      <cdr:spPr>
        <a:xfrm>
          <a:off x="3990975" y="1409700"/>
          <a:ext cx="171450" cy="1809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0.3605</cdr:x>
      <cdr:y>0.336</cdr:y>
    </cdr:from>
    <cdr:to>
      <cdr:x>0.429</cdr:x>
      <cdr:y>0.40675</cdr:y>
    </cdr:to>
    <cdr:sp>
      <cdr:nvSpPr>
        <cdr:cNvPr id="3" name="TextBox 3"/>
        <cdr:cNvSpPr txBox="1">
          <a:spLocks noChangeArrowheads="1"/>
        </cdr:cNvSpPr>
      </cdr:nvSpPr>
      <cdr:spPr>
        <a:xfrm>
          <a:off x="3124200" y="1990725"/>
          <a:ext cx="590550" cy="4191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HPI Peak
1989:4</a:t>
          </a:r>
        </a:p>
      </cdr:txBody>
    </cdr:sp>
  </cdr:relSizeAnchor>
  <cdr:relSizeAnchor xmlns:cdr="http://schemas.openxmlformats.org/drawingml/2006/chartDrawing">
    <cdr:from>
      <cdr:x>0.4135</cdr:x>
      <cdr:y>0.37775</cdr:y>
    </cdr:from>
    <cdr:to>
      <cdr:x>0.47</cdr:x>
      <cdr:y>0.44925</cdr:y>
    </cdr:to>
    <cdr:sp>
      <cdr:nvSpPr>
        <cdr:cNvPr id="4" name="Line 4"/>
        <cdr:cNvSpPr>
          <a:spLocks/>
        </cdr:cNvSpPr>
      </cdr:nvSpPr>
      <cdr:spPr>
        <a:xfrm>
          <a:off x="3581400" y="2238375"/>
          <a:ext cx="485775" cy="4286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0.489</cdr:x>
      <cdr:y>0.6005</cdr:y>
    </cdr:from>
    <cdr:to>
      <cdr:x>0.5785</cdr:x>
      <cdr:y>0.68475</cdr:y>
    </cdr:to>
    <cdr:sp>
      <cdr:nvSpPr>
        <cdr:cNvPr id="5" name="TextBox 5"/>
        <cdr:cNvSpPr txBox="1">
          <a:spLocks noChangeArrowheads="1"/>
        </cdr:cNvSpPr>
      </cdr:nvSpPr>
      <cdr:spPr>
        <a:xfrm>
          <a:off x="4238625" y="3562350"/>
          <a:ext cx="781050" cy="4953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HPI Peak
1989:4</a:t>
          </a:r>
        </a:p>
      </cdr:txBody>
    </cdr:sp>
  </cdr:relSizeAnchor>
  <cdr:relSizeAnchor xmlns:cdr="http://schemas.openxmlformats.org/drawingml/2006/chartDrawing">
    <cdr:from>
      <cdr:x>0.48175</cdr:x>
      <cdr:y>0.5625</cdr:y>
    </cdr:from>
    <cdr:to>
      <cdr:x>0.491</cdr:x>
      <cdr:y>0.6005</cdr:y>
    </cdr:to>
    <cdr:sp>
      <cdr:nvSpPr>
        <cdr:cNvPr id="6" name="Line 6"/>
        <cdr:cNvSpPr>
          <a:spLocks/>
        </cdr:cNvSpPr>
      </cdr:nvSpPr>
      <cdr:spPr>
        <a:xfrm flipH="1" flipV="1">
          <a:off x="4171950" y="3333750"/>
          <a:ext cx="76200" cy="2286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0.5475</cdr:x>
      <cdr:y>0.44925</cdr:y>
    </cdr:from>
    <cdr:to>
      <cdr:x>0.6195</cdr:x>
      <cdr:y>0.51625</cdr:y>
    </cdr:to>
    <cdr:sp>
      <cdr:nvSpPr>
        <cdr:cNvPr id="7" name="TextBox 7"/>
        <cdr:cNvSpPr txBox="1">
          <a:spLocks noChangeArrowheads="1"/>
        </cdr:cNvSpPr>
      </cdr:nvSpPr>
      <cdr:spPr>
        <a:xfrm>
          <a:off x="4743450" y="2657475"/>
          <a:ext cx="628650" cy="4000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HPI Peak
1990:3</a:t>
          </a:r>
        </a:p>
      </cdr:txBody>
    </cdr:sp>
  </cdr:relSizeAnchor>
  <cdr:relSizeAnchor xmlns:cdr="http://schemas.openxmlformats.org/drawingml/2006/chartDrawing">
    <cdr:from>
      <cdr:x>0.53925</cdr:x>
      <cdr:y>0.43175</cdr:y>
    </cdr:from>
    <cdr:to>
      <cdr:x>0.5475</cdr:x>
      <cdr:y>0.44925</cdr:y>
    </cdr:to>
    <cdr:sp>
      <cdr:nvSpPr>
        <cdr:cNvPr id="8" name="Line 8"/>
        <cdr:cNvSpPr>
          <a:spLocks/>
        </cdr:cNvSpPr>
      </cdr:nvSpPr>
      <cdr:spPr>
        <a:xfrm flipH="1" flipV="1">
          <a:off x="4676775" y="2552700"/>
          <a:ext cx="76200"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0.15425</cdr:x>
      <cdr:y>0.14575</cdr:y>
    </cdr:from>
    <cdr:to>
      <cdr:x>0.24975</cdr:x>
      <cdr:y>0.18</cdr:y>
    </cdr:to>
    <cdr:sp>
      <cdr:nvSpPr>
        <cdr:cNvPr id="1" name="TextBox 2"/>
        <cdr:cNvSpPr txBox="1">
          <a:spLocks noChangeArrowheads="1"/>
        </cdr:cNvSpPr>
      </cdr:nvSpPr>
      <cdr:spPr>
        <a:xfrm>
          <a:off x="1333500" y="857250"/>
          <a:ext cx="82867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Nominal HPI</a:t>
          </a:r>
        </a:p>
      </cdr:txBody>
    </cdr:sp>
  </cdr:relSizeAnchor>
  <cdr:relSizeAnchor xmlns:cdr="http://schemas.openxmlformats.org/drawingml/2006/chartDrawing">
    <cdr:from>
      <cdr:x>0.25025</cdr:x>
      <cdr:y>0.158</cdr:y>
    </cdr:from>
    <cdr:to>
      <cdr:x>0.30875</cdr:x>
      <cdr:y>0.196</cdr:y>
    </cdr:to>
    <cdr:sp>
      <cdr:nvSpPr>
        <cdr:cNvPr id="2" name="Line 3"/>
        <cdr:cNvSpPr>
          <a:spLocks/>
        </cdr:cNvSpPr>
      </cdr:nvSpPr>
      <cdr:spPr>
        <a:xfrm>
          <a:off x="2162175" y="933450"/>
          <a:ext cx="504825" cy="2286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cdr:x>
      <cdr:y>0.45425</cdr:y>
    </cdr:from>
    <cdr:to>
      <cdr:x>0.71025</cdr:x>
      <cdr:y>0.4885</cdr:y>
    </cdr:to>
    <cdr:sp>
      <cdr:nvSpPr>
        <cdr:cNvPr id="3" name="TextBox 5"/>
        <cdr:cNvSpPr txBox="1">
          <a:spLocks noChangeArrowheads="1"/>
        </cdr:cNvSpPr>
      </cdr:nvSpPr>
      <cdr:spPr>
        <a:xfrm>
          <a:off x="4476750" y="2686050"/>
          <a:ext cx="167640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U.S. Real Personal Income</a:t>
          </a:r>
        </a:p>
      </cdr:txBody>
    </cdr:sp>
  </cdr:relSizeAnchor>
  <cdr:relSizeAnchor xmlns:cdr="http://schemas.openxmlformats.org/drawingml/2006/chartDrawing">
    <cdr:from>
      <cdr:x>0.23325</cdr:x>
      <cdr:y>0.658</cdr:y>
    </cdr:from>
    <cdr:to>
      <cdr:x>0.41875</cdr:x>
      <cdr:y>0.69225</cdr:y>
    </cdr:to>
    <cdr:sp>
      <cdr:nvSpPr>
        <cdr:cNvPr id="4" name="TextBox 6"/>
        <cdr:cNvSpPr txBox="1">
          <a:spLocks noChangeArrowheads="1"/>
        </cdr:cNvSpPr>
      </cdr:nvSpPr>
      <cdr:spPr>
        <a:xfrm>
          <a:off x="2019300" y="3895725"/>
          <a:ext cx="16097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MA Real Personal Income</a:t>
          </a:r>
        </a:p>
      </cdr:txBody>
    </cdr:sp>
  </cdr:relSizeAnchor>
  <cdr:relSizeAnchor xmlns:cdr="http://schemas.openxmlformats.org/drawingml/2006/chartDrawing">
    <cdr:from>
      <cdr:x>0.41825</cdr:x>
      <cdr:y>0.62525</cdr:y>
    </cdr:from>
    <cdr:to>
      <cdr:x>0.46325</cdr:x>
      <cdr:y>0.6725</cdr:y>
    </cdr:to>
    <cdr:sp>
      <cdr:nvSpPr>
        <cdr:cNvPr id="5" name="Line 7"/>
        <cdr:cNvSpPr>
          <a:spLocks/>
        </cdr:cNvSpPr>
      </cdr:nvSpPr>
      <cdr:spPr>
        <a:xfrm flipV="1">
          <a:off x="3629025" y="3705225"/>
          <a:ext cx="390525" cy="2762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0.4735</cdr:x>
      <cdr:y>0.4765</cdr:y>
    </cdr:from>
    <cdr:to>
      <cdr:x>0.517</cdr:x>
      <cdr:y>0.5205</cdr:y>
    </cdr:to>
    <cdr:sp>
      <cdr:nvSpPr>
        <cdr:cNvPr id="6" name="Line 8"/>
        <cdr:cNvSpPr>
          <a:spLocks/>
        </cdr:cNvSpPr>
      </cdr:nvSpPr>
      <cdr:spPr>
        <a:xfrm flipH="1">
          <a:off x="4105275" y="2819400"/>
          <a:ext cx="381000" cy="257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0.15225</cdr:x>
      <cdr:y>0.14875</cdr:y>
    </cdr:from>
    <cdr:to>
      <cdr:x>0.249</cdr:x>
      <cdr:y>0.183</cdr:y>
    </cdr:to>
    <cdr:sp>
      <cdr:nvSpPr>
        <cdr:cNvPr id="1" name="TextBox 2"/>
        <cdr:cNvSpPr txBox="1">
          <a:spLocks noChangeArrowheads="1"/>
        </cdr:cNvSpPr>
      </cdr:nvSpPr>
      <cdr:spPr>
        <a:xfrm>
          <a:off x="1314450" y="876300"/>
          <a:ext cx="83820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Nominal HPI</a:t>
          </a:r>
        </a:p>
      </cdr:txBody>
    </cdr:sp>
  </cdr:relSizeAnchor>
  <cdr:relSizeAnchor xmlns:cdr="http://schemas.openxmlformats.org/drawingml/2006/chartDrawing">
    <cdr:from>
      <cdr:x>0.2475</cdr:x>
      <cdr:y>0.16175</cdr:y>
    </cdr:from>
    <cdr:to>
      <cdr:x>0.3115</cdr:x>
      <cdr:y>0.2005</cdr:y>
    </cdr:to>
    <cdr:sp>
      <cdr:nvSpPr>
        <cdr:cNvPr id="2" name="Line 3"/>
        <cdr:cNvSpPr>
          <a:spLocks/>
        </cdr:cNvSpPr>
      </cdr:nvSpPr>
      <cdr:spPr>
        <a:xfrm>
          <a:off x="2143125" y="952500"/>
          <a:ext cx="552450" cy="2286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0.532</cdr:x>
      <cdr:y>0.2675</cdr:y>
    </cdr:from>
    <cdr:to>
      <cdr:x>0.72525</cdr:x>
      <cdr:y>0.30175</cdr:y>
    </cdr:to>
    <cdr:sp>
      <cdr:nvSpPr>
        <cdr:cNvPr id="3" name="TextBox 4"/>
        <cdr:cNvSpPr txBox="1">
          <a:spLocks noChangeArrowheads="1"/>
        </cdr:cNvSpPr>
      </cdr:nvSpPr>
      <cdr:spPr>
        <a:xfrm>
          <a:off x="4610100" y="1581150"/>
          <a:ext cx="167640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U.S. Real Personal Income</a:t>
          </a:r>
        </a:p>
      </cdr:txBody>
    </cdr:sp>
  </cdr:relSizeAnchor>
  <cdr:relSizeAnchor xmlns:cdr="http://schemas.openxmlformats.org/drawingml/2006/chartDrawing">
    <cdr:from>
      <cdr:x>0.233</cdr:x>
      <cdr:y>0.55475</cdr:y>
    </cdr:from>
    <cdr:to>
      <cdr:x>0.4185</cdr:x>
      <cdr:y>0.589</cdr:y>
    </cdr:to>
    <cdr:sp>
      <cdr:nvSpPr>
        <cdr:cNvPr id="4" name="TextBox 5"/>
        <cdr:cNvSpPr txBox="1">
          <a:spLocks noChangeArrowheads="1"/>
        </cdr:cNvSpPr>
      </cdr:nvSpPr>
      <cdr:spPr>
        <a:xfrm>
          <a:off x="2019300" y="3286125"/>
          <a:ext cx="16097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MA Real Personal Income</a:t>
          </a:r>
        </a:p>
      </cdr:txBody>
    </cdr:sp>
  </cdr:relSizeAnchor>
  <cdr:relSizeAnchor xmlns:cdr="http://schemas.openxmlformats.org/drawingml/2006/chartDrawing">
    <cdr:from>
      <cdr:x>0.47075</cdr:x>
      <cdr:y>0.28875</cdr:y>
    </cdr:from>
    <cdr:to>
      <cdr:x>0.532</cdr:x>
      <cdr:y>0.3525</cdr:y>
    </cdr:to>
    <cdr:sp>
      <cdr:nvSpPr>
        <cdr:cNvPr id="5" name="Line 6"/>
        <cdr:cNvSpPr>
          <a:spLocks/>
        </cdr:cNvSpPr>
      </cdr:nvSpPr>
      <cdr:spPr>
        <a:xfrm flipH="1">
          <a:off x="4076700" y="1704975"/>
          <a:ext cx="533400" cy="3810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0.417</cdr:x>
      <cdr:y>0.5365</cdr:y>
    </cdr:from>
    <cdr:to>
      <cdr:x>0.45375</cdr:x>
      <cdr:y>0.569</cdr:y>
    </cdr:to>
    <cdr:sp>
      <cdr:nvSpPr>
        <cdr:cNvPr id="6" name="Line 7"/>
        <cdr:cNvSpPr>
          <a:spLocks/>
        </cdr:cNvSpPr>
      </cdr:nvSpPr>
      <cdr:spPr>
        <a:xfrm flipV="1">
          <a:off x="3609975" y="3181350"/>
          <a:ext cx="314325" cy="190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0.152</cdr:x>
      <cdr:y>0.1455</cdr:y>
    </cdr:from>
    <cdr:to>
      <cdr:x>0.24875</cdr:x>
      <cdr:y>0.17975</cdr:y>
    </cdr:to>
    <cdr:sp>
      <cdr:nvSpPr>
        <cdr:cNvPr id="1" name="TextBox 2"/>
        <cdr:cNvSpPr txBox="1">
          <a:spLocks noChangeArrowheads="1"/>
        </cdr:cNvSpPr>
      </cdr:nvSpPr>
      <cdr:spPr>
        <a:xfrm>
          <a:off x="1314450" y="857250"/>
          <a:ext cx="83820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Nominal HPI</a:t>
          </a:r>
        </a:p>
      </cdr:txBody>
    </cdr:sp>
  </cdr:relSizeAnchor>
  <cdr:relSizeAnchor xmlns:cdr="http://schemas.openxmlformats.org/drawingml/2006/chartDrawing">
    <cdr:from>
      <cdr:x>0.248</cdr:x>
      <cdr:y>0.1585</cdr:y>
    </cdr:from>
    <cdr:to>
      <cdr:x>0.31125</cdr:x>
      <cdr:y>0.19625</cdr:y>
    </cdr:to>
    <cdr:sp>
      <cdr:nvSpPr>
        <cdr:cNvPr id="2" name="Line 3"/>
        <cdr:cNvSpPr>
          <a:spLocks/>
        </cdr:cNvSpPr>
      </cdr:nvSpPr>
      <cdr:spPr>
        <a:xfrm>
          <a:off x="2143125" y="933450"/>
          <a:ext cx="552450" cy="2286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0.3695</cdr:x>
      <cdr:y>0.56175</cdr:y>
    </cdr:from>
    <cdr:to>
      <cdr:x>0.444</cdr:x>
      <cdr:y>0.596</cdr:y>
    </cdr:to>
    <cdr:sp>
      <cdr:nvSpPr>
        <cdr:cNvPr id="3" name="TextBox 4"/>
        <cdr:cNvSpPr txBox="1">
          <a:spLocks noChangeArrowheads="1"/>
        </cdr:cNvSpPr>
      </cdr:nvSpPr>
      <cdr:spPr>
        <a:xfrm>
          <a:off x="3200400" y="3324225"/>
          <a:ext cx="64770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U.S. ROE</a:t>
          </a:r>
        </a:p>
      </cdr:txBody>
    </cdr:sp>
  </cdr:relSizeAnchor>
  <cdr:relSizeAnchor xmlns:cdr="http://schemas.openxmlformats.org/drawingml/2006/chartDrawing">
    <cdr:from>
      <cdr:x>0.62325</cdr:x>
      <cdr:y>0.6565</cdr:y>
    </cdr:from>
    <cdr:to>
      <cdr:x>0.68875</cdr:x>
      <cdr:y>0.69075</cdr:y>
    </cdr:to>
    <cdr:sp>
      <cdr:nvSpPr>
        <cdr:cNvPr id="4" name="TextBox 5"/>
        <cdr:cNvSpPr txBox="1">
          <a:spLocks noChangeArrowheads="1"/>
        </cdr:cNvSpPr>
      </cdr:nvSpPr>
      <cdr:spPr>
        <a:xfrm>
          <a:off x="5400675" y="3886200"/>
          <a:ext cx="57150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MA ROE</a:t>
          </a:r>
        </a:p>
      </cdr:txBody>
    </cdr:sp>
  </cdr:relSizeAnchor>
  <cdr:relSizeAnchor xmlns:cdr="http://schemas.openxmlformats.org/drawingml/2006/chartDrawing">
    <cdr:from>
      <cdr:x>0.33925</cdr:x>
      <cdr:y>0.52375</cdr:y>
    </cdr:from>
    <cdr:to>
      <cdr:x>0.3695</cdr:x>
      <cdr:y>0.56925</cdr:y>
    </cdr:to>
    <cdr:sp>
      <cdr:nvSpPr>
        <cdr:cNvPr id="5" name="Line 6"/>
        <cdr:cNvSpPr>
          <a:spLocks/>
        </cdr:cNvSpPr>
      </cdr:nvSpPr>
      <cdr:spPr>
        <a:xfrm flipH="1" flipV="1">
          <a:off x="2943225" y="3105150"/>
          <a:ext cx="266700" cy="2667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0.59475</cdr:x>
      <cdr:y>0.6125</cdr:y>
    </cdr:from>
    <cdr:to>
      <cdr:x>0.62325</cdr:x>
      <cdr:y>0.6565</cdr:y>
    </cdr:to>
    <cdr:sp>
      <cdr:nvSpPr>
        <cdr:cNvPr id="6" name="Line 7"/>
        <cdr:cNvSpPr>
          <a:spLocks/>
        </cdr:cNvSpPr>
      </cdr:nvSpPr>
      <cdr:spPr>
        <a:xfrm flipH="1" flipV="1">
          <a:off x="5153025" y="3629025"/>
          <a:ext cx="247650" cy="257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h1jlh01.RB\LOCALS~1\Temp\notes1B04D0\Housing%20Booms%20Index%20Graph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1Work\Wheelock\Working%20Papers\Housing%20Booms\Overlap%20Char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Graphs"/>
      <sheetName val="#2 Graphs"/>
      <sheetName val="U.S. real HPI chart"/>
      <sheetName val="US Data"/>
      <sheetName val="San Francisco"/>
      <sheetName val="Miami"/>
      <sheetName val="Dallas"/>
      <sheetName val="MSA Data"/>
    </sheetNames>
    <sheetDataSet>
      <sheetData sheetId="3">
        <row r="1">
          <cell r="A1" t="str">
            <v>19751 *Q</v>
          </cell>
          <cell r="B1" t="str">
            <v>OFHEO</v>
          </cell>
          <cell r="C1" t="str">
            <v>UIXHS@CPIDATA</v>
          </cell>
          <cell r="D1" t="str">
            <v>UHSPN@CPIDATA</v>
          </cell>
        </row>
        <row r="2">
          <cell r="A2" t="str">
            <v>.DESC</v>
          </cell>
          <cell r="B2" t="str">
            <v>HPI</v>
          </cell>
          <cell r="C2" t="str">
            <v>CPI-U: All Items Less Shelter (SA, 1982-84=100) </v>
          </cell>
          <cell r="D2" t="str">
            <v>CPI-U: Rent of Primary Residence (NSA, 1982-84=100)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Overlap Graph"/>
      <sheetName val="Data for Overlap Graph"/>
    </sheetNames>
    <sheetDataSet>
      <sheetData sheetId="2">
        <row r="5">
          <cell r="A5" t="str">
            <v>194701 *M</v>
          </cell>
          <cell r="C5" t="str">
            <v>Series</v>
          </cell>
          <cell r="D5" t="str">
            <v>PCU@USECON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F33" sqref="F33"/>
    </sheetView>
  </sheetViews>
  <sheetFormatPr defaultColWidth="9.140625" defaultRowHeight="12.75"/>
  <sheetData>
    <row r="1" ht="12.75"/>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codeName="Sheet1"/>
  <dimension ref="A1:Q1042"/>
  <sheetViews>
    <sheetView workbookViewId="0" topLeftCell="A1">
      <selection activeCell="D1" sqref="D1"/>
    </sheetView>
  </sheetViews>
  <sheetFormatPr defaultColWidth="9.140625" defaultRowHeight="12.75"/>
  <cols>
    <col min="6" max="6" width="9.00390625" style="0" customWidth="1"/>
  </cols>
  <sheetData>
    <row r="1" spans="2:17" ht="12.75">
      <c r="B1" t="s">
        <v>0</v>
      </c>
      <c r="C1" s="1" t="s">
        <v>155</v>
      </c>
      <c r="D1" s="1" t="s">
        <v>188</v>
      </c>
      <c r="E1" s="1" t="s">
        <v>1</v>
      </c>
      <c r="F1" s="1" t="s">
        <v>2</v>
      </c>
      <c r="G1" t="s">
        <v>146</v>
      </c>
      <c r="I1" s="2"/>
      <c r="J1" s="2" t="s">
        <v>149</v>
      </c>
      <c r="K1" t="s">
        <v>3</v>
      </c>
      <c r="L1" t="s">
        <v>4</v>
      </c>
      <c r="M1" t="s">
        <v>5</v>
      </c>
      <c r="N1" t="s">
        <v>6</v>
      </c>
      <c r="O1" t="s">
        <v>150</v>
      </c>
      <c r="Q1" s="11" t="s">
        <v>151</v>
      </c>
    </row>
    <row r="2" spans="2:15" ht="12.75">
      <c r="B2" s="2" t="s">
        <v>7</v>
      </c>
      <c r="C2" s="13" t="s">
        <v>156</v>
      </c>
      <c r="D2" s="2" t="s">
        <v>8</v>
      </c>
      <c r="E2" s="2" t="s">
        <v>9</v>
      </c>
      <c r="F2" s="2" t="s">
        <v>10</v>
      </c>
      <c r="G2" s="2" t="s">
        <v>147</v>
      </c>
      <c r="H2" s="2"/>
      <c r="I2" s="2" t="s">
        <v>148</v>
      </c>
      <c r="J2" s="2" t="s">
        <v>147</v>
      </c>
      <c r="K2" t="s">
        <v>3</v>
      </c>
      <c r="L2" s="2" t="s">
        <v>8</v>
      </c>
      <c r="M2" s="2" t="s">
        <v>8</v>
      </c>
      <c r="N2" s="2" t="s">
        <v>11</v>
      </c>
      <c r="O2" s="2" t="s">
        <v>145</v>
      </c>
    </row>
    <row r="3" ht="12.75">
      <c r="P3" s="7"/>
    </row>
    <row r="4" spans="1:16" ht="12.75">
      <c r="A4">
        <f>VALUE(LEFT(B4,4))</f>
        <v>1975</v>
      </c>
      <c r="B4" s="2" t="s">
        <v>12</v>
      </c>
      <c r="C4" s="13">
        <v>1</v>
      </c>
      <c r="D4">
        <v>61.85</v>
      </c>
      <c r="E4" s="2">
        <v>54.7</v>
      </c>
      <c r="F4" s="2">
        <v>57.03333333333334</v>
      </c>
      <c r="G4">
        <f aca="true" t="shared" si="0" ref="G4:G35">IF(VALUE(RIGHT(B4,1))=4,LOOKUP(VALUE(LEFT(B4,4)),$I$4:$I$33,$J$4:$J$33),"")</f>
      </c>
      <c r="I4" s="8">
        <v>1975</v>
      </c>
      <c r="J4" s="10">
        <v>11247.91802581948</v>
      </c>
      <c r="L4" s="3">
        <f aca="true" t="shared" si="1" ref="L4:L35">IF(ISERROR(D4/$D$4),NA(),D4/$D$4)</f>
        <v>1</v>
      </c>
      <c r="M4" s="3">
        <f aca="true" t="shared" si="2" ref="M4:M35">IF(ISERROR(($D4/E4)/($D$4/E$4)),NA(),($D4/E4)/($D$4/E$4))</f>
        <v>1</v>
      </c>
      <c r="N4" s="3">
        <f aca="true" t="shared" si="3" ref="N4:N35">IF(ISERROR(($D4/F4)/($D$4/F$4)),NA(),($D4/F4)/($D$4/F$4))</f>
        <v>1</v>
      </c>
      <c r="O4" s="3" t="e">
        <f aca="true" t="shared" si="4" ref="O4:O35">IF(ISERROR(($D4/G4)/($D$4/G$7)),NA(),($D4/G4)/($D$4/G$7))</f>
        <v>#N/A</v>
      </c>
      <c r="P4" s="7"/>
    </row>
    <row r="5" spans="1:16" ht="12.75">
      <c r="A5">
        <f aca="true" t="shared" si="5" ref="A5:A68">VALUE(LEFT(B5,4))</f>
        <v>1975</v>
      </c>
      <c r="B5" s="2" t="s">
        <v>13</v>
      </c>
      <c r="C5" s="13">
        <v>0</v>
      </c>
      <c r="D5">
        <v>62.94</v>
      </c>
      <c r="E5" s="2">
        <v>55.333333333333336</v>
      </c>
      <c r="F5" s="2">
        <v>57.6</v>
      </c>
      <c r="G5">
        <f t="shared" si="0"/>
      </c>
      <c r="I5" s="8">
        <v>1976</v>
      </c>
      <c r="J5" s="10">
        <v>12137.389364075865</v>
      </c>
      <c r="L5" s="3">
        <f t="shared" si="1"/>
        <v>1.0176232821341955</v>
      </c>
      <c r="M5" s="3">
        <f t="shared" si="2"/>
        <v>1.005975786736274</v>
      </c>
      <c r="N5" s="3">
        <f t="shared" si="3"/>
        <v>1.0076119419743104</v>
      </c>
      <c r="O5" s="3" t="e">
        <f t="shared" si="4"/>
        <v>#N/A</v>
      </c>
      <c r="P5" s="7"/>
    </row>
    <row r="6" spans="1:16" ht="12.75">
      <c r="A6">
        <f t="shared" si="5"/>
        <v>1975</v>
      </c>
      <c r="B6" s="2" t="s">
        <v>14</v>
      </c>
      <c r="C6" s="13">
        <v>0</v>
      </c>
      <c r="D6">
        <v>62.4</v>
      </c>
      <c r="E6" s="2">
        <v>56.53333333333333</v>
      </c>
      <c r="F6" s="2">
        <v>58.26666666666667</v>
      </c>
      <c r="G6">
        <f t="shared" si="0"/>
      </c>
      <c r="I6" s="8">
        <v>1977</v>
      </c>
      <c r="J6" s="10">
        <v>13011.892578228764</v>
      </c>
      <c r="L6" s="3">
        <f t="shared" si="1"/>
        <v>1.0088924818108327</v>
      </c>
      <c r="M6" s="3">
        <f t="shared" si="2"/>
        <v>0.9761748600539956</v>
      </c>
      <c r="N6" s="3">
        <f t="shared" si="3"/>
        <v>0.9875372061660952</v>
      </c>
      <c r="O6" s="3" t="e">
        <f t="shared" si="4"/>
        <v>#N/A</v>
      </c>
      <c r="P6" s="7"/>
    </row>
    <row r="7" spans="1:16" ht="12.75">
      <c r="A7">
        <f t="shared" si="5"/>
        <v>1975</v>
      </c>
      <c r="B7" s="2" t="s">
        <v>15</v>
      </c>
      <c r="C7" s="13">
        <v>0</v>
      </c>
      <c r="D7">
        <v>63.41</v>
      </c>
      <c r="E7" s="2">
        <v>57.6</v>
      </c>
      <c r="F7" s="2">
        <v>59.1</v>
      </c>
      <c r="G7">
        <f>IF(VALUE(RIGHT(B7,1))=4,LOOKUP(VALUE(LEFT(B7,4)),$I$4:$I$33,$J$4:$J$33),"")</f>
        <v>11247.91802581948</v>
      </c>
      <c r="I7" s="8">
        <v>1978</v>
      </c>
      <c r="J7" s="10">
        <v>14502.137969505393</v>
      </c>
      <c r="L7" s="3">
        <f t="shared" si="1"/>
        <v>1.0252223120452708</v>
      </c>
      <c r="M7" s="3">
        <f t="shared" si="2"/>
        <v>0.973605216473547</v>
      </c>
      <c r="N7" s="3">
        <f t="shared" si="3"/>
        <v>0.9893713344102979</v>
      </c>
      <c r="O7" s="3">
        <f t="shared" si="4"/>
        <v>1.0252223120452708</v>
      </c>
      <c r="P7" s="7"/>
    </row>
    <row r="8" spans="1:16" ht="12.75">
      <c r="A8">
        <f t="shared" si="5"/>
        <v>1976</v>
      </c>
      <c r="B8" s="2" t="s">
        <v>16</v>
      </c>
      <c r="C8" s="13">
        <v>0</v>
      </c>
      <c r="D8">
        <v>64.38</v>
      </c>
      <c r="E8" s="2">
        <v>58.2</v>
      </c>
      <c r="F8" s="2">
        <v>59.96666666666666</v>
      </c>
      <c r="G8">
        <f t="shared" si="0"/>
      </c>
      <c r="I8" s="8">
        <v>1979</v>
      </c>
      <c r="J8" s="10">
        <v>16041.059342294002</v>
      </c>
      <c r="L8" s="3">
        <f t="shared" si="1"/>
        <v>1.0409054163298301</v>
      </c>
      <c r="M8" s="3">
        <f t="shared" si="2"/>
        <v>0.9783080115677268</v>
      </c>
      <c r="N8" s="3">
        <f t="shared" si="3"/>
        <v>0.9899884198667812</v>
      </c>
      <c r="O8" s="3" t="e">
        <f t="shared" si="4"/>
        <v>#N/A</v>
      </c>
      <c r="P8" s="7"/>
    </row>
    <row r="9" spans="1:16" ht="12.75">
      <c r="A9">
        <f t="shared" si="5"/>
        <v>1976</v>
      </c>
      <c r="B9" s="2" t="s">
        <v>17</v>
      </c>
      <c r="C9" s="13">
        <v>0</v>
      </c>
      <c r="D9">
        <v>66.42</v>
      </c>
      <c r="E9" s="2">
        <v>58.73333333333333</v>
      </c>
      <c r="F9" s="2">
        <v>60.73333333333333</v>
      </c>
      <c r="G9">
        <f t="shared" si="0"/>
      </c>
      <c r="I9" s="8">
        <v>1980</v>
      </c>
      <c r="J9" s="10">
        <v>17727.88843436222</v>
      </c>
      <c r="L9" s="3">
        <f t="shared" si="1"/>
        <v>1.073888439773646</v>
      </c>
      <c r="M9" s="3">
        <f t="shared" si="2"/>
        <v>1.0001424118436737</v>
      </c>
      <c r="N9" s="3">
        <f t="shared" si="3"/>
        <v>1.0084649398752517</v>
      </c>
      <c r="O9" s="3" t="e">
        <f t="shared" si="4"/>
        <v>#N/A</v>
      </c>
      <c r="P9" s="7"/>
    </row>
    <row r="10" spans="1:16" ht="12.75">
      <c r="A10">
        <f t="shared" si="5"/>
        <v>1976</v>
      </c>
      <c r="B10" s="2" t="s">
        <v>18</v>
      </c>
      <c r="C10" s="13">
        <v>0</v>
      </c>
      <c r="D10">
        <v>67.06</v>
      </c>
      <c r="E10" s="2">
        <v>59.6</v>
      </c>
      <c r="F10" s="2">
        <v>61.53333333333333</v>
      </c>
      <c r="G10">
        <f t="shared" si="0"/>
      </c>
      <c r="I10" s="8">
        <v>1981</v>
      </c>
      <c r="J10" s="10">
        <v>19181.073367688463</v>
      </c>
      <c r="L10" s="3">
        <f t="shared" si="1"/>
        <v>1.0842360549717058</v>
      </c>
      <c r="M10" s="3">
        <f t="shared" si="2"/>
        <v>0.9950958423985286</v>
      </c>
      <c r="N10" s="3">
        <f t="shared" si="3"/>
        <v>1.0049446858378053</v>
      </c>
      <c r="O10" s="3" t="e">
        <f t="shared" si="4"/>
        <v>#N/A</v>
      </c>
      <c r="P10" s="7"/>
    </row>
    <row r="11" spans="1:16" ht="12.75">
      <c r="A11">
        <f t="shared" si="5"/>
        <v>1976</v>
      </c>
      <c r="B11" s="2" t="s">
        <v>19</v>
      </c>
      <c r="C11" s="13">
        <v>0</v>
      </c>
      <c r="D11">
        <v>68.25</v>
      </c>
      <c r="E11" s="2">
        <v>60.56666666666666</v>
      </c>
      <c r="F11" s="2">
        <v>62.333333333333336</v>
      </c>
      <c r="G11">
        <f t="shared" si="0"/>
        <v>12137.389364075865</v>
      </c>
      <c r="I11" s="8">
        <v>1982</v>
      </c>
      <c r="J11" s="10">
        <v>20214.612335971953</v>
      </c>
      <c r="L11" s="3">
        <f t="shared" si="1"/>
        <v>1.1034761519805982</v>
      </c>
      <c r="M11" s="3">
        <f t="shared" si="2"/>
        <v>0.9965901845900725</v>
      </c>
      <c r="N11" s="3">
        <f t="shared" si="3"/>
        <v>1.0096511743523013</v>
      </c>
      <c r="O11" s="3">
        <f t="shared" si="4"/>
        <v>1.0226094696822403</v>
      </c>
      <c r="P11" s="7"/>
    </row>
    <row r="12" spans="1:16" ht="12.75">
      <c r="A12">
        <f t="shared" si="5"/>
        <v>1977</v>
      </c>
      <c r="B12" s="2" t="s">
        <v>20</v>
      </c>
      <c r="C12" s="13">
        <v>0</v>
      </c>
      <c r="D12">
        <v>70.24</v>
      </c>
      <c r="E12" s="2">
        <v>61.7</v>
      </c>
      <c r="F12" s="2">
        <v>63.43333333333334</v>
      </c>
      <c r="G12">
        <f t="shared" si="0"/>
      </c>
      <c r="I12" s="8">
        <v>1983</v>
      </c>
      <c r="J12" s="10">
        <v>20912.976146204113</v>
      </c>
      <c r="L12" s="3">
        <f t="shared" si="1"/>
        <v>1.1356507679870653</v>
      </c>
      <c r="M12" s="3">
        <f t="shared" si="2"/>
        <v>1.00680870354769</v>
      </c>
      <c r="N12" s="3">
        <f t="shared" si="3"/>
        <v>1.0210711844592057</v>
      </c>
      <c r="O12" s="3" t="e">
        <f t="shared" si="4"/>
        <v>#N/A</v>
      </c>
      <c r="P12" s="7"/>
    </row>
    <row r="13" spans="1:16" ht="12.75">
      <c r="A13">
        <f t="shared" si="5"/>
        <v>1977</v>
      </c>
      <c r="B13" s="2" t="s">
        <v>21</v>
      </c>
      <c r="C13" s="13">
        <v>0</v>
      </c>
      <c r="D13">
        <v>72.93</v>
      </c>
      <c r="E13" s="2">
        <v>62.8</v>
      </c>
      <c r="F13" s="2">
        <v>64.3</v>
      </c>
      <c r="G13">
        <f t="shared" si="0"/>
      </c>
      <c r="I13" s="8">
        <v>1984</v>
      </c>
      <c r="J13" s="9">
        <v>22415</v>
      </c>
      <c r="L13" s="3">
        <f t="shared" si="1"/>
        <v>1.1791430881164107</v>
      </c>
      <c r="M13" s="3">
        <f t="shared" si="2"/>
        <v>1.0270561611459819</v>
      </c>
      <c r="N13" s="3">
        <f t="shared" si="3"/>
        <v>1.045885859910409</v>
      </c>
      <c r="O13" s="3" t="e">
        <f t="shared" si="4"/>
        <v>#N/A</v>
      </c>
      <c r="P13" s="7"/>
    </row>
    <row r="14" spans="1:16" ht="12.75">
      <c r="A14">
        <f t="shared" si="5"/>
        <v>1977</v>
      </c>
      <c r="B14" s="2" t="s">
        <v>22</v>
      </c>
      <c r="C14" s="13">
        <v>0</v>
      </c>
      <c r="D14">
        <v>74.81</v>
      </c>
      <c r="E14" s="2">
        <v>63.5</v>
      </c>
      <c r="F14" s="2">
        <v>65.23333333333333</v>
      </c>
      <c r="G14">
        <f t="shared" si="0"/>
      </c>
      <c r="I14" s="8">
        <v>1985</v>
      </c>
      <c r="J14" s="9">
        <v>23618</v>
      </c>
      <c r="L14" s="3">
        <f t="shared" si="1"/>
        <v>1.2095392077607114</v>
      </c>
      <c r="M14" s="3">
        <f t="shared" si="2"/>
        <v>1.0419180262127703</v>
      </c>
      <c r="N14" s="3">
        <f t="shared" si="3"/>
        <v>1.0574969772501672</v>
      </c>
      <c r="O14" s="3" t="e">
        <f t="shared" si="4"/>
        <v>#N/A</v>
      </c>
      <c r="P14" s="7"/>
    </row>
    <row r="15" spans="1:16" ht="12.75">
      <c r="A15">
        <f t="shared" si="5"/>
        <v>1977</v>
      </c>
      <c r="B15" s="2" t="s">
        <v>23</v>
      </c>
      <c r="C15" s="13">
        <v>0</v>
      </c>
      <c r="D15">
        <v>77.22</v>
      </c>
      <c r="E15" s="2">
        <v>64.33333333333333</v>
      </c>
      <c r="F15" s="2">
        <v>66.3</v>
      </c>
      <c r="G15">
        <f t="shared" si="0"/>
        <v>13011.892578228764</v>
      </c>
      <c r="I15" s="8">
        <v>1986</v>
      </c>
      <c r="J15" s="9">
        <v>24897</v>
      </c>
      <c r="L15" s="3">
        <f t="shared" si="1"/>
        <v>1.2485044462409054</v>
      </c>
      <c r="M15" s="3">
        <f t="shared" si="2"/>
        <v>1.0615522260525005</v>
      </c>
      <c r="N15" s="3">
        <f t="shared" si="3"/>
        <v>1.074002567882448</v>
      </c>
      <c r="O15" s="3">
        <f t="shared" si="4"/>
        <v>1.0792492776712157</v>
      </c>
      <c r="P15" s="7"/>
    </row>
    <row r="16" spans="1:16" ht="12.75">
      <c r="A16">
        <f t="shared" si="5"/>
        <v>1978</v>
      </c>
      <c r="B16" s="2" t="s">
        <v>24</v>
      </c>
      <c r="C16" s="13">
        <v>0</v>
      </c>
      <c r="D16">
        <v>79.68</v>
      </c>
      <c r="E16" s="2">
        <v>65.3</v>
      </c>
      <c r="F16" s="2">
        <v>67.46666666666665</v>
      </c>
      <c r="G16">
        <f t="shared" si="0"/>
      </c>
      <c r="I16" s="8">
        <v>1987</v>
      </c>
      <c r="J16" s="9">
        <v>25986</v>
      </c>
      <c r="L16" s="3">
        <f t="shared" si="1"/>
        <v>1.288278092158448</v>
      </c>
      <c r="M16" s="3">
        <f t="shared" si="2"/>
        <v>1.0791548490209357</v>
      </c>
      <c r="N16" s="3">
        <f t="shared" si="3"/>
        <v>1.0890532686181347</v>
      </c>
      <c r="O16" s="3" t="e">
        <f t="shared" si="4"/>
        <v>#N/A</v>
      </c>
      <c r="P16" s="7"/>
    </row>
    <row r="17" spans="1:16" ht="12.75">
      <c r="A17">
        <f t="shared" si="5"/>
        <v>1978</v>
      </c>
      <c r="B17" s="2" t="s">
        <v>25</v>
      </c>
      <c r="C17" s="13">
        <v>0</v>
      </c>
      <c r="D17">
        <v>82.48</v>
      </c>
      <c r="E17" s="2">
        <v>66.73333333333333</v>
      </c>
      <c r="F17" s="2">
        <v>68.66666666666667</v>
      </c>
      <c r="G17">
        <f t="shared" si="0"/>
      </c>
      <c r="I17" s="8">
        <v>1988</v>
      </c>
      <c r="J17" s="9">
        <v>27225</v>
      </c>
      <c r="L17" s="3">
        <f t="shared" si="1"/>
        <v>1.3335489086499597</v>
      </c>
      <c r="M17" s="3">
        <f t="shared" si="2"/>
        <v>1.0930837957515402</v>
      </c>
      <c r="N17" s="3">
        <f t="shared" si="3"/>
        <v>1.107622418786447</v>
      </c>
      <c r="O17" s="3" t="e">
        <f t="shared" si="4"/>
        <v>#N/A</v>
      </c>
      <c r="P17" s="7"/>
    </row>
    <row r="18" spans="1:16" ht="12.75">
      <c r="A18">
        <f t="shared" si="5"/>
        <v>1978</v>
      </c>
      <c r="B18" s="2" t="s">
        <v>26</v>
      </c>
      <c r="C18" s="13">
        <v>0</v>
      </c>
      <c r="D18">
        <v>84.98</v>
      </c>
      <c r="E18" s="2">
        <v>68</v>
      </c>
      <c r="F18" s="2">
        <v>69.8</v>
      </c>
      <c r="G18">
        <f t="shared" si="0"/>
      </c>
      <c r="I18" s="8">
        <v>1989</v>
      </c>
      <c r="J18" s="9">
        <v>28906</v>
      </c>
      <c r="L18" s="3">
        <f t="shared" si="1"/>
        <v>1.3739692805173809</v>
      </c>
      <c r="M18" s="3">
        <f t="shared" si="2"/>
        <v>1.1052370535926577</v>
      </c>
      <c r="N18" s="3">
        <f t="shared" si="3"/>
        <v>1.122665443631919</v>
      </c>
      <c r="O18" s="3" t="e">
        <f t="shared" si="4"/>
        <v>#N/A</v>
      </c>
      <c r="P18" s="7"/>
    </row>
    <row r="19" spans="1:16" ht="12.75">
      <c r="A19">
        <f t="shared" si="5"/>
        <v>1978</v>
      </c>
      <c r="B19" s="2" t="s">
        <v>27</v>
      </c>
      <c r="C19" s="13">
        <v>0</v>
      </c>
      <c r="D19">
        <v>87.55</v>
      </c>
      <c r="E19" s="2">
        <v>69.36666666666667</v>
      </c>
      <c r="F19" s="2">
        <v>71.16666666666667</v>
      </c>
      <c r="G19">
        <f t="shared" si="0"/>
        <v>14502.137969505393</v>
      </c>
      <c r="I19" s="8">
        <v>1990</v>
      </c>
      <c r="J19" s="9">
        <v>29943</v>
      </c>
      <c r="L19" s="3">
        <f t="shared" si="1"/>
        <v>1.4155214227970896</v>
      </c>
      <c r="M19" s="3">
        <f t="shared" si="2"/>
        <v>1.116228089769353</v>
      </c>
      <c r="N19" s="3">
        <f t="shared" si="3"/>
        <v>1.1344061613142016</v>
      </c>
      <c r="O19" s="3">
        <f t="shared" si="4"/>
        <v>1.097884254093608</v>
      </c>
      <c r="P19" s="7"/>
    </row>
    <row r="20" spans="1:16" ht="12.75">
      <c r="A20">
        <f t="shared" si="5"/>
        <v>1979</v>
      </c>
      <c r="B20" s="2" t="s">
        <v>28</v>
      </c>
      <c r="C20" s="13">
        <v>0</v>
      </c>
      <c r="D20">
        <v>91.49</v>
      </c>
      <c r="E20" s="2">
        <v>71.1</v>
      </c>
      <c r="F20" s="2">
        <v>72.16666666666667</v>
      </c>
      <c r="G20">
        <f t="shared" si="0"/>
      </c>
      <c r="I20" s="8">
        <v>1991</v>
      </c>
      <c r="J20" s="9">
        <v>30126</v>
      </c>
      <c r="L20" s="3">
        <f t="shared" si="1"/>
        <v>1.4792239288601454</v>
      </c>
      <c r="M20" s="3">
        <f t="shared" si="2"/>
        <v>1.1380245978713075</v>
      </c>
      <c r="N20" s="3">
        <f t="shared" si="3"/>
        <v>1.1690310126003272</v>
      </c>
      <c r="O20" s="3" t="e">
        <f t="shared" si="4"/>
        <v>#N/A</v>
      </c>
      <c r="P20" s="7"/>
    </row>
    <row r="21" spans="1:16" ht="12.75">
      <c r="A21">
        <f t="shared" si="5"/>
        <v>1979</v>
      </c>
      <c r="B21" s="2" t="s">
        <v>29</v>
      </c>
      <c r="C21" s="13">
        <v>0</v>
      </c>
      <c r="D21">
        <v>94.1</v>
      </c>
      <c r="E21" s="2">
        <v>73.26666666666667</v>
      </c>
      <c r="F21" s="2">
        <v>73.3</v>
      </c>
      <c r="G21">
        <f t="shared" si="0"/>
      </c>
      <c r="I21" s="8">
        <v>1992</v>
      </c>
      <c r="J21" s="9">
        <v>30636</v>
      </c>
      <c r="L21" s="3">
        <f t="shared" si="1"/>
        <v>1.5214227970897332</v>
      </c>
      <c r="M21" s="3">
        <f t="shared" si="2"/>
        <v>1.1358757097471575</v>
      </c>
      <c r="N21" s="3">
        <f t="shared" si="3"/>
        <v>1.1837900890498108</v>
      </c>
      <c r="O21" s="3" t="e">
        <f t="shared" si="4"/>
        <v>#N/A</v>
      </c>
      <c r="P21" s="7"/>
    </row>
    <row r="22" spans="1:16" ht="12.75">
      <c r="A22">
        <f t="shared" si="5"/>
        <v>1979</v>
      </c>
      <c r="B22" s="2" t="s">
        <v>30</v>
      </c>
      <c r="C22" s="13">
        <v>0</v>
      </c>
      <c r="D22">
        <v>96.16</v>
      </c>
      <c r="E22" s="2">
        <v>75.3</v>
      </c>
      <c r="F22" s="2">
        <v>74.96666666666667</v>
      </c>
      <c r="G22">
        <f t="shared" si="0"/>
      </c>
      <c r="I22" s="8">
        <v>1993</v>
      </c>
      <c r="J22" s="9">
        <v>31241</v>
      </c>
      <c r="L22" s="3">
        <f t="shared" si="1"/>
        <v>1.5547291835084882</v>
      </c>
      <c r="M22" s="3">
        <f t="shared" si="2"/>
        <v>1.129398224939101</v>
      </c>
      <c r="N22" s="3">
        <f t="shared" si="3"/>
        <v>1.18281086393198</v>
      </c>
      <c r="O22" s="3" t="e">
        <f t="shared" si="4"/>
        <v>#N/A</v>
      </c>
      <c r="P22" s="7"/>
    </row>
    <row r="23" spans="1:16" ht="12.75">
      <c r="A23">
        <f t="shared" si="5"/>
        <v>1979</v>
      </c>
      <c r="B23" s="2" t="s">
        <v>31</v>
      </c>
      <c r="C23" s="13">
        <v>0</v>
      </c>
      <c r="D23">
        <v>98.06</v>
      </c>
      <c r="E23" s="2">
        <v>77.1</v>
      </c>
      <c r="F23" s="2">
        <v>76.93333333333334</v>
      </c>
      <c r="G23">
        <f t="shared" si="0"/>
        <v>16041.059342294002</v>
      </c>
      <c r="I23" s="8">
        <v>1994</v>
      </c>
      <c r="J23" s="9">
        <v>32264</v>
      </c>
      <c r="L23" s="3">
        <f t="shared" si="1"/>
        <v>1.5854486661277283</v>
      </c>
      <c r="M23" s="3">
        <f t="shared" si="2"/>
        <v>1.1248254479531354</v>
      </c>
      <c r="N23" s="3">
        <f t="shared" si="3"/>
        <v>1.1753477763191262</v>
      </c>
      <c r="O23" s="3">
        <f t="shared" si="4"/>
        <v>1.1117094108448864</v>
      </c>
      <c r="P23" s="7"/>
    </row>
    <row r="24" spans="1:16" ht="12.75">
      <c r="A24">
        <f t="shared" si="5"/>
        <v>1980</v>
      </c>
      <c r="B24" s="2" t="s">
        <v>32</v>
      </c>
      <c r="C24" s="13">
        <v>0</v>
      </c>
      <c r="D24">
        <v>100</v>
      </c>
      <c r="E24" s="2">
        <v>79.9</v>
      </c>
      <c r="F24" s="2">
        <v>78.33333333333333</v>
      </c>
      <c r="G24">
        <f t="shared" si="0"/>
      </c>
      <c r="I24" s="8">
        <v>1995</v>
      </c>
      <c r="J24" s="9">
        <v>34076</v>
      </c>
      <c r="L24" s="3">
        <f t="shared" si="1"/>
        <v>1.6168148746968471</v>
      </c>
      <c r="M24" s="3">
        <f t="shared" si="2"/>
        <v>1.1068807715383921</v>
      </c>
      <c r="N24" s="3">
        <f t="shared" si="3"/>
        <v>1.1771788300452364</v>
      </c>
      <c r="O24" s="3" t="e">
        <f t="shared" si="4"/>
        <v>#N/A</v>
      </c>
      <c r="P24" s="7"/>
    </row>
    <row r="25" spans="1:16" ht="12.75">
      <c r="A25">
        <f t="shared" si="5"/>
        <v>1980</v>
      </c>
      <c r="B25" s="2" t="s">
        <v>33</v>
      </c>
      <c r="C25" s="13">
        <v>1</v>
      </c>
      <c r="D25">
        <v>101.11</v>
      </c>
      <c r="E25" s="2">
        <v>82.03333333333333</v>
      </c>
      <c r="F25" s="2">
        <v>79.83333333333333</v>
      </c>
      <c r="G25">
        <f t="shared" si="0"/>
      </c>
      <c r="I25" s="8">
        <v>1996</v>
      </c>
      <c r="J25" s="9">
        <v>35492</v>
      </c>
      <c r="L25" s="3">
        <f t="shared" si="1"/>
        <v>1.6347615198059822</v>
      </c>
      <c r="M25" s="3">
        <f t="shared" si="2"/>
        <v>1.0900624355959434</v>
      </c>
      <c r="N25" s="3">
        <f t="shared" si="3"/>
        <v>1.1678818206213093</v>
      </c>
      <c r="O25" s="3" t="e">
        <f t="shared" si="4"/>
        <v>#N/A</v>
      </c>
      <c r="P25" s="7"/>
    </row>
    <row r="26" spans="1:16" ht="12.75">
      <c r="A26">
        <f t="shared" si="5"/>
        <v>1980</v>
      </c>
      <c r="B26" s="2" t="s">
        <v>34</v>
      </c>
      <c r="C26" s="13">
        <v>1</v>
      </c>
      <c r="D26">
        <v>104.39</v>
      </c>
      <c r="E26" s="2">
        <v>83.86666666666666</v>
      </c>
      <c r="F26" s="2">
        <v>81.7</v>
      </c>
      <c r="G26">
        <f t="shared" si="0"/>
      </c>
      <c r="I26" s="8">
        <v>1997</v>
      </c>
      <c r="J26" s="9">
        <v>37005</v>
      </c>
      <c r="L26" s="3">
        <f t="shared" si="1"/>
        <v>1.6877930476960388</v>
      </c>
      <c r="M26" s="3">
        <f t="shared" si="2"/>
        <v>1.1008220950990462</v>
      </c>
      <c r="N26" s="3">
        <f t="shared" si="3"/>
        <v>1.1782186473308536</v>
      </c>
      <c r="O26" s="3" t="e">
        <f t="shared" si="4"/>
        <v>#N/A</v>
      </c>
      <c r="P26" s="7"/>
    </row>
    <row r="27" spans="1:16" ht="12.75">
      <c r="A27">
        <f t="shared" si="5"/>
        <v>1980</v>
      </c>
      <c r="B27" s="2" t="s">
        <v>35</v>
      </c>
      <c r="C27" s="13">
        <v>0</v>
      </c>
      <c r="D27">
        <v>104.89</v>
      </c>
      <c r="E27" s="2">
        <v>85.86666666666667</v>
      </c>
      <c r="F27" s="2">
        <v>83.8</v>
      </c>
      <c r="G27">
        <f t="shared" si="0"/>
        <v>17727.88843436222</v>
      </c>
      <c r="I27" s="8">
        <v>1998</v>
      </c>
      <c r="J27" s="9">
        <v>38885</v>
      </c>
      <c r="L27" s="3">
        <f t="shared" si="1"/>
        <v>1.695877122069523</v>
      </c>
      <c r="M27" s="3">
        <f t="shared" si="2"/>
        <v>1.0803316604487916</v>
      </c>
      <c r="N27" s="3">
        <f t="shared" si="3"/>
        <v>1.1541948114005385</v>
      </c>
      <c r="O27" s="3">
        <f t="shared" si="4"/>
        <v>1.0759931687028859</v>
      </c>
      <c r="P27" s="7"/>
    </row>
    <row r="28" spans="1:16" ht="12.75">
      <c r="A28">
        <f t="shared" si="5"/>
        <v>1981</v>
      </c>
      <c r="B28" s="2" t="s">
        <v>36</v>
      </c>
      <c r="C28" s="13">
        <v>0</v>
      </c>
      <c r="D28">
        <v>105.92</v>
      </c>
      <c r="E28" s="2">
        <v>88.43333333333334</v>
      </c>
      <c r="F28" s="2">
        <v>85.33333333333333</v>
      </c>
      <c r="G28">
        <f t="shared" si="0"/>
      </c>
      <c r="I28" s="8">
        <v>1999</v>
      </c>
      <c r="J28" s="9">
        <v>40696</v>
      </c>
      <c r="L28" s="3">
        <f t="shared" si="1"/>
        <v>1.7125303152789007</v>
      </c>
      <c r="M28" s="3">
        <f t="shared" si="2"/>
        <v>1.059277138097503</v>
      </c>
      <c r="N28" s="3">
        <f t="shared" si="3"/>
        <v>1.1445856911883592</v>
      </c>
      <c r="O28" s="3" t="e">
        <f t="shared" si="4"/>
        <v>#N/A</v>
      </c>
      <c r="P28" s="7"/>
    </row>
    <row r="29" spans="1:16" ht="12.75">
      <c r="A29">
        <f t="shared" si="5"/>
        <v>1981</v>
      </c>
      <c r="B29" s="2" t="s">
        <v>37</v>
      </c>
      <c r="C29" s="13">
        <v>0</v>
      </c>
      <c r="D29">
        <v>107.89</v>
      </c>
      <c r="E29" s="2">
        <v>90.13333333333333</v>
      </c>
      <c r="F29" s="2">
        <v>86.9</v>
      </c>
      <c r="G29">
        <f t="shared" si="0"/>
      </c>
      <c r="I29" s="8">
        <v>2000</v>
      </c>
      <c r="J29" s="9">
        <v>41990</v>
      </c>
      <c r="L29" s="3">
        <f t="shared" si="1"/>
        <v>1.7443815683104285</v>
      </c>
      <c r="M29" s="3">
        <f t="shared" si="2"/>
        <v>1.0586280153836587</v>
      </c>
      <c r="N29" s="3">
        <f t="shared" si="3"/>
        <v>1.1448549533483479</v>
      </c>
      <c r="O29" s="3" t="e">
        <f t="shared" si="4"/>
        <v>#N/A</v>
      </c>
      <c r="P29" s="7"/>
    </row>
    <row r="30" spans="1:16" ht="12.75">
      <c r="A30">
        <f t="shared" si="5"/>
        <v>1981</v>
      </c>
      <c r="B30" s="2" t="s">
        <v>38</v>
      </c>
      <c r="C30" s="13">
        <v>0</v>
      </c>
      <c r="D30">
        <v>109.32</v>
      </c>
      <c r="E30" s="2">
        <v>91.9</v>
      </c>
      <c r="F30" s="2">
        <v>88.7</v>
      </c>
      <c r="G30">
        <f t="shared" si="0"/>
      </c>
      <c r="I30" s="8">
        <v>2001</v>
      </c>
      <c r="J30" s="9">
        <v>42228</v>
      </c>
      <c r="L30" s="3">
        <f t="shared" si="1"/>
        <v>1.7675020210185932</v>
      </c>
      <c r="M30" s="3">
        <f t="shared" si="2"/>
        <v>1.0520387437401202</v>
      </c>
      <c r="N30" s="3">
        <f t="shared" si="3"/>
        <v>1.1364885223460404</v>
      </c>
      <c r="O30" s="3" t="e">
        <f t="shared" si="4"/>
        <v>#N/A</v>
      </c>
      <c r="P30" s="7"/>
    </row>
    <row r="31" spans="1:16" ht="12.75">
      <c r="A31">
        <f t="shared" si="5"/>
        <v>1981</v>
      </c>
      <c r="B31" s="2" t="s">
        <v>39</v>
      </c>
      <c r="C31" s="13">
        <v>1</v>
      </c>
      <c r="D31">
        <v>109.6</v>
      </c>
      <c r="E31" s="2">
        <v>93.46666666666665</v>
      </c>
      <c r="F31" s="2">
        <v>90.83333333333333</v>
      </c>
      <c r="G31">
        <f t="shared" si="0"/>
        <v>19181.073367688463</v>
      </c>
      <c r="I31" s="8">
        <v>2002</v>
      </c>
      <c r="J31" s="9">
        <v>42409</v>
      </c>
      <c r="L31" s="3">
        <f t="shared" si="1"/>
        <v>1.7720291026677444</v>
      </c>
      <c r="M31" s="3">
        <f t="shared" si="2"/>
        <v>1.0370541217823712</v>
      </c>
      <c r="N31" s="3">
        <f t="shared" si="3"/>
        <v>1.1126391907025728</v>
      </c>
      <c r="O31" s="3">
        <f t="shared" si="4"/>
        <v>1.0391304857708923</v>
      </c>
      <c r="P31" s="7"/>
    </row>
    <row r="32" spans="1:16" ht="12.75">
      <c r="A32">
        <f t="shared" si="5"/>
        <v>1982</v>
      </c>
      <c r="B32" s="2" t="s">
        <v>40</v>
      </c>
      <c r="C32" s="13">
        <v>1</v>
      </c>
      <c r="D32">
        <v>111.03</v>
      </c>
      <c r="E32" s="2">
        <v>94.53333333333332</v>
      </c>
      <c r="F32" s="2">
        <v>92.36666666666667</v>
      </c>
      <c r="G32">
        <f t="shared" si="0"/>
      </c>
      <c r="I32" s="8">
        <v>2003</v>
      </c>
      <c r="J32" s="9">
        <v>43318</v>
      </c>
      <c r="L32" s="3">
        <f t="shared" si="1"/>
        <v>1.7951495553759094</v>
      </c>
      <c r="M32" s="3">
        <f t="shared" si="2"/>
        <v>1.038730754715045</v>
      </c>
      <c r="N32" s="3">
        <f t="shared" si="3"/>
        <v>1.1084449257481708</v>
      </c>
      <c r="O32" s="3" t="e">
        <f t="shared" si="4"/>
        <v>#N/A</v>
      </c>
      <c r="P32" s="7"/>
    </row>
    <row r="33" spans="1:16" ht="12.75">
      <c r="A33">
        <f t="shared" si="5"/>
        <v>1982</v>
      </c>
      <c r="B33" s="2" t="s">
        <v>41</v>
      </c>
      <c r="C33" s="13">
        <v>1</v>
      </c>
      <c r="D33">
        <v>111.64</v>
      </c>
      <c r="E33" s="2">
        <v>95.43333333333334</v>
      </c>
      <c r="F33" s="2">
        <v>93.56666666666666</v>
      </c>
      <c r="G33">
        <f t="shared" si="0"/>
      </c>
      <c r="I33" s="8">
        <v>2004</v>
      </c>
      <c r="J33" s="9">
        <v>44389</v>
      </c>
      <c r="L33" s="3">
        <f t="shared" si="1"/>
        <v>1.8050121261115601</v>
      </c>
      <c r="M33" s="3">
        <f t="shared" si="2"/>
        <v>1.0345878096224486</v>
      </c>
      <c r="N33" s="3">
        <f t="shared" si="3"/>
        <v>1.1002407366501175</v>
      </c>
      <c r="O33" s="3" t="e">
        <f t="shared" si="4"/>
        <v>#N/A</v>
      </c>
      <c r="P33" s="7"/>
    </row>
    <row r="34" spans="1:16" ht="12.75">
      <c r="A34">
        <f t="shared" si="5"/>
        <v>1982</v>
      </c>
      <c r="B34" s="2" t="s">
        <v>42</v>
      </c>
      <c r="C34" s="13">
        <v>1</v>
      </c>
      <c r="D34">
        <v>111.18</v>
      </c>
      <c r="E34" s="2">
        <v>96.96666666666665</v>
      </c>
      <c r="F34" s="2">
        <v>95.43333333333334</v>
      </c>
      <c r="G34">
        <f t="shared" si="0"/>
      </c>
      <c r="J34" s="9">
        <v>38885</v>
      </c>
      <c r="L34" s="3">
        <f t="shared" si="1"/>
        <v>1.7975747776879547</v>
      </c>
      <c r="M34" s="3">
        <f t="shared" si="2"/>
        <v>1.0140323857634699</v>
      </c>
      <c r="N34" s="3">
        <f t="shared" si="3"/>
        <v>1.0742753910667449</v>
      </c>
      <c r="O34" s="3" t="e">
        <f t="shared" si="4"/>
        <v>#N/A</v>
      </c>
      <c r="P34" s="7"/>
    </row>
    <row r="35" spans="1:16" ht="12.75">
      <c r="A35">
        <f t="shared" si="5"/>
        <v>1982</v>
      </c>
      <c r="B35" s="2" t="s">
        <v>43</v>
      </c>
      <c r="C35" s="13">
        <v>1</v>
      </c>
      <c r="D35">
        <v>112.1</v>
      </c>
      <c r="E35" s="2">
        <v>97.86666666666667</v>
      </c>
      <c r="F35" s="2">
        <v>97.13333333333333</v>
      </c>
      <c r="G35">
        <f t="shared" si="0"/>
        <v>20214.612335971953</v>
      </c>
      <c r="J35" s="9">
        <v>40696</v>
      </c>
      <c r="L35" s="3">
        <f t="shared" si="1"/>
        <v>1.8124494745351656</v>
      </c>
      <c r="M35" s="3">
        <f t="shared" si="2"/>
        <v>1.0130209767412146</v>
      </c>
      <c r="N35" s="3">
        <f t="shared" si="3"/>
        <v>1.0642076358715404</v>
      </c>
      <c r="O35" s="3">
        <f t="shared" si="4"/>
        <v>1.0084924101776462</v>
      </c>
      <c r="P35" s="7"/>
    </row>
    <row r="36" spans="1:16" ht="12.75">
      <c r="A36">
        <f t="shared" si="5"/>
        <v>1983</v>
      </c>
      <c r="B36" s="2" t="s">
        <v>44</v>
      </c>
      <c r="C36" s="13">
        <v>0</v>
      </c>
      <c r="D36">
        <v>114.18</v>
      </c>
      <c r="E36" s="2">
        <v>98.26666666666667</v>
      </c>
      <c r="F36" s="2">
        <v>98.43333333333334</v>
      </c>
      <c r="G36">
        <f aca="true" t="shared" si="6" ref="G36:G67">IF(VALUE(RIGHT(B36,1))=4,LOOKUP(VALUE(LEFT(B36,4)),$I$4:$I$33,$J$4:$J$33),"")</f>
      </c>
      <c r="J36" s="9">
        <v>41990</v>
      </c>
      <c r="L36" s="3">
        <f aca="true" t="shared" si="7" ref="L36:L67">IF(ISERROR(D36/$D$4),NA(),D36/$D$4)</f>
        <v>1.8460792239288601</v>
      </c>
      <c r="M36" s="3">
        <f aca="true" t="shared" si="8" ref="M36:M67">IF(ISERROR(($D36/E36)/($D$4/E$4)),NA(),($D36/E36)/($D$4/E$4))</f>
        <v>1.0276173699006985</v>
      </c>
      <c r="N36" s="3">
        <f aca="true" t="shared" si="9" ref="N36:N67">IF(ISERROR(($D36/F36)/($D$4/F$4)),NA(),($D36/F36)/($D$4/F$4))</f>
        <v>1.0696381822357872</v>
      </c>
      <c r="O36" s="3" t="e">
        <f aca="true" t="shared" si="10" ref="O36:O67">IF(ISERROR(($D36/G36)/($D$4/G$7)),NA(),($D36/G36)/($D$4/G$7))</f>
        <v>#N/A</v>
      </c>
      <c r="P36" s="7"/>
    </row>
    <row r="37" spans="1:16" ht="12.75">
      <c r="A37">
        <f t="shared" si="5"/>
        <v>1983</v>
      </c>
      <c r="B37" s="2" t="s">
        <v>45</v>
      </c>
      <c r="C37" s="13">
        <v>0</v>
      </c>
      <c r="D37">
        <v>115.42</v>
      </c>
      <c r="E37" s="2">
        <v>99.36666666666667</v>
      </c>
      <c r="F37" s="2">
        <v>99.36666666666666</v>
      </c>
      <c r="G37">
        <f t="shared" si="6"/>
      </c>
      <c r="J37" s="9">
        <v>42228</v>
      </c>
      <c r="L37" s="3">
        <f t="shared" si="7"/>
        <v>1.866127728375101</v>
      </c>
      <c r="M37" s="3">
        <f t="shared" si="8"/>
        <v>1.0272779611752905</v>
      </c>
      <c r="N37" s="3">
        <f t="shared" si="9"/>
        <v>1.0710984714021463</v>
      </c>
      <c r="O37" s="3" t="e">
        <f t="shared" si="10"/>
        <v>#N/A</v>
      </c>
      <c r="P37" s="7"/>
    </row>
    <row r="38" spans="1:16" ht="12.75">
      <c r="A38">
        <f t="shared" si="5"/>
        <v>1983</v>
      </c>
      <c r="B38" s="2" t="s">
        <v>46</v>
      </c>
      <c r="C38" s="13">
        <v>0</v>
      </c>
      <c r="D38">
        <v>116.26</v>
      </c>
      <c r="E38" s="2">
        <v>100.33333333333333</v>
      </c>
      <c r="F38" s="2">
        <v>100.66666666666667</v>
      </c>
      <c r="G38">
        <f t="shared" si="6"/>
      </c>
      <c r="J38" s="9">
        <v>42409</v>
      </c>
      <c r="L38" s="3">
        <f t="shared" si="7"/>
        <v>1.8797089733225547</v>
      </c>
      <c r="M38" s="3">
        <f t="shared" si="8"/>
        <v>1.0247848588778445</v>
      </c>
      <c r="N38" s="3">
        <f t="shared" si="9"/>
        <v>1.0649609448195</v>
      </c>
      <c r="O38" s="3" t="e">
        <f t="shared" si="10"/>
        <v>#N/A</v>
      </c>
      <c r="P38" s="7"/>
    </row>
    <row r="39" spans="1:16" ht="12.75">
      <c r="A39">
        <f t="shared" si="5"/>
        <v>1983</v>
      </c>
      <c r="B39" s="2" t="s">
        <v>47</v>
      </c>
      <c r="C39" s="13">
        <v>0</v>
      </c>
      <c r="D39">
        <v>116.69</v>
      </c>
      <c r="E39" s="2">
        <v>101.26666666666667</v>
      </c>
      <c r="F39" s="2">
        <v>101.9</v>
      </c>
      <c r="G39">
        <f t="shared" si="6"/>
        <v>20912.976146204113</v>
      </c>
      <c r="J39" s="9">
        <v>43318</v>
      </c>
      <c r="L39" s="3">
        <f t="shared" si="7"/>
        <v>1.886661277283751</v>
      </c>
      <c r="M39" s="3">
        <f t="shared" si="8"/>
        <v>1.019095179730953</v>
      </c>
      <c r="N39" s="3">
        <f t="shared" si="9"/>
        <v>1.05596252712872</v>
      </c>
      <c r="O39" s="3">
        <f t="shared" si="10"/>
        <v>1.0147293833750823</v>
      </c>
      <c r="P39" s="7"/>
    </row>
    <row r="40" spans="1:16" ht="12.75">
      <c r="A40">
        <f t="shared" si="5"/>
        <v>1984</v>
      </c>
      <c r="B40" s="2" t="s">
        <v>48</v>
      </c>
      <c r="C40" s="13">
        <v>0</v>
      </c>
      <c r="D40">
        <v>118.53</v>
      </c>
      <c r="E40" s="2">
        <v>102.66666666666667</v>
      </c>
      <c r="F40" s="2">
        <v>102.96666666666665</v>
      </c>
      <c r="G40">
        <f t="shared" si="6"/>
      </c>
      <c r="J40" s="9">
        <v>44389</v>
      </c>
      <c r="L40" s="3">
        <f t="shared" si="7"/>
        <v>1.916410670978173</v>
      </c>
      <c r="M40" s="3">
        <f t="shared" si="8"/>
        <v>1.021048672427007</v>
      </c>
      <c r="N40" s="3">
        <f t="shared" si="9"/>
        <v>1.0615016698101827</v>
      </c>
      <c r="O40" s="3" t="e">
        <f t="shared" si="10"/>
        <v>#N/A</v>
      </c>
      <c r="P40" s="7"/>
    </row>
    <row r="41" spans="1:16" ht="12.75">
      <c r="A41">
        <f t="shared" si="5"/>
        <v>1984</v>
      </c>
      <c r="B41" s="2" t="s">
        <v>49</v>
      </c>
      <c r="C41" s="13">
        <v>0</v>
      </c>
      <c r="D41">
        <v>120.48</v>
      </c>
      <c r="E41" s="2">
        <v>103.5</v>
      </c>
      <c r="F41" s="2">
        <v>104.46666666666665</v>
      </c>
      <c r="G41">
        <f t="shared" si="6"/>
      </c>
      <c r="L41" s="3">
        <f t="shared" si="7"/>
        <v>1.9479385610347615</v>
      </c>
      <c r="M41" s="3">
        <f t="shared" si="8"/>
        <v>1.0294902346724777</v>
      </c>
      <c r="N41" s="3">
        <f t="shared" si="9"/>
        <v>1.0634725200799227</v>
      </c>
      <c r="O41" s="3" t="e">
        <f t="shared" si="10"/>
        <v>#N/A</v>
      </c>
      <c r="P41" s="7"/>
    </row>
    <row r="42" spans="1:16" ht="12.75">
      <c r="A42">
        <f t="shared" si="5"/>
        <v>1984</v>
      </c>
      <c r="B42" s="2" t="s">
        <v>50</v>
      </c>
      <c r="C42" s="13">
        <v>0</v>
      </c>
      <c r="D42">
        <v>121.61</v>
      </c>
      <c r="E42" s="2">
        <v>104.3</v>
      </c>
      <c r="F42" s="2">
        <v>106.06666666666666</v>
      </c>
      <c r="G42">
        <f t="shared" si="6"/>
      </c>
      <c r="L42" s="3">
        <f t="shared" si="7"/>
        <v>1.9662085691188358</v>
      </c>
      <c r="M42" s="3">
        <f t="shared" si="8"/>
        <v>1.0311755391256023</v>
      </c>
      <c r="N42" s="3">
        <f t="shared" si="9"/>
        <v>1.057254199171065</v>
      </c>
      <c r="O42" s="3" t="e">
        <f t="shared" si="10"/>
        <v>#N/A</v>
      </c>
      <c r="P42" s="7"/>
    </row>
    <row r="43" spans="1:16" ht="12.75">
      <c r="A43">
        <f t="shared" si="5"/>
        <v>1984</v>
      </c>
      <c r="B43" s="2" t="s">
        <v>51</v>
      </c>
      <c r="C43" s="13">
        <v>0</v>
      </c>
      <c r="D43">
        <v>122.86</v>
      </c>
      <c r="E43" s="2">
        <v>105.1</v>
      </c>
      <c r="F43" s="2">
        <v>107.66666666666667</v>
      </c>
      <c r="G43">
        <f t="shared" si="6"/>
        <v>22415</v>
      </c>
      <c r="L43" s="3">
        <f t="shared" si="7"/>
        <v>1.9864187550525465</v>
      </c>
      <c r="M43" s="3">
        <f t="shared" si="8"/>
        <v>1.0338449657599837</v>
      </c>
      <c r="N43" s="3">
        <f t="shared" si="9"/>
        <v>1.052248448883872</v>
      </c>
      <c r="O43" s="3">
        <f t="shared" si="10"/>
        <v>0.9967912255981005</v>
      </c>
      <c r="P43" s="7"/>
    </row>
    <row r="44" spans="1:16" ht="12.75">
      <c r="A44">
        <f t="shared" si="5"/>
        <v>1985</v>
      </c>
      <c r="B44" s="2" t="s">
        <v>52</v>
      </c>
      <c r="C44" s="13">
        <v>0</v>
      </c>
      <c r="D44">
        <v>124.68</v>
      </c>
      <c r="E44" s="2">
        <v>105.93333333333334</v>
      </c>
      <c r="F44" s="2">
        <v>109.1</v>
      </c>
      <c r="G44">
        <f t="shared" si="6"/>
      </c>
      <c r="L44" s="3">
        <f t="shared" si="7"/>
        <v>2.015844785772029</v>
      </c>
      <c r="M44" s="3">
        <f t="shared" si="8"/>
        <v>1.0409066373353995</v>
      </c>
      <c r="N44" s="3">
        <f t="shared" si="9"/>
        <v>1.053807035886325</v>
      </c>
      <c r="O44" s="3" t="e">
        <f t="shared" si="10"/>
        <v>#N/A</v>
      </c>
      <c r="P44" s="7"/>
    </row>
    <row r="45" spans="1:16" ht="12.75">
      <c r="A45">
        <f t="shared" si="5"/>
        <v>1985</v>
      </c>
      <c r="B45" s="2" t="s">
        <v>53</v>
      </c>
      <c r="C45" s="13">
        <v>0</v>
      </c>
      <c r="D45">
        <v>126.75</v>
      </c>
      <c r="E45" s="2">
        <v>106.76666666666667</v>
      </c>
      <c r="F45" s="2">
        <v>110.76666666666667</v>
      </c>
      <c r="G45">
        <f t="shared" si="6"/>
      </c>
      <c r="L45" s="3">
        <f t="shared" si="7"/>
        <v>2.049312853678254</v>
      </c>
      <c r="M45" s="3">
        <f t="shared" si="8"/>
        <v>1.0499289393961955</v>
      </c>
      <c r="N45" s="3">
        <f t="shared" si="9"/>
        <v>1.0551833561972592</v>
      </c>
      <c r="O45" s="3" t="e">
        <f t="shared" si="10"/>
        <v>#N/A</v>
      </c>
      <c r="P45" s="7"/>
    </row>
    <row r="46" spans="1:16" ht="12.75">
      <c r="A46">
        <f t="shared" si="5"/>
        <v>1985</v>
      </c>
      <c r="B46" s="2" t="s">
        <v>54</v>
      </c>
      <c r="C46" s="13">
        <v>0</v>
      </c>
      <c r="D46">
        <v>129.11</v>
      </c>
      <c r="E46" s="2">
        <v>107.16666666666667</v>
      </c>
      <c r="F46" s="2">
        <v>112.53333333333335</v>
      </c>
      <c r="G46">
        <f t="shared" si="6"/>
      </c>
      <c r="L46" s="3">
        <f t="shared" si="7"/>
        <v>2.0874696847210994</v>
      </c>
      <c r="M46" s="3">
        <f t="shared" si="8"/>
        <v>1.0654860816881258</v>
      </c>
      <c r="N46" s="3">
        <f t="shared" si="9"/>
        <v>1.0579563479140406</v>
      </c>
      <c r="O46" s="3" t="e">
        <f t="shared" si="10"/>
        <v>#N/A</v>
      </c>
      <c r="P46" s="7"/>
    </row>
    <row r="47" spans="1:16" ht="12.75">
      <c r="A47">
        <f t="shared" si="5"/>
        <v>1985</v>
      </c>
      <c r="B47" s="2" t="s">
        <v>55</v>
      </c>
      <c r="C47" s="13">
        <v>0</v>
      </c>
      <c r="D47">
        <v>130.91</v>
      </c>
      <c r="E47" s="2">
        <v>108.1</v>
      </c>
      <c r="F47" s="2">
        <v>114.63333333333333</v>
      </c>
      <c r="G47">
        <f t="shared" si="6"/>
        <v>23618</v>
      </c>
      <c r="L47" s="3">
        <f t="shared" si="7"/>
        <v>2.1165723524656426</v>
      </c>
      <c r="M47" s="3">
        <f t="shared" si="8"/>
        <v>1.0710130220154548</v>
      </c>
      <c r="N47" s="3">
        <f t="shared" si="9"/>
        <v>1.0530547528551073</v>
      </c>
      <c r="O47" s="3">
        <f t="shared" si="10"/>
        <v>1.0080037393619037</v>
      </c>
      <c r="P47" s="7"/>
    </row>
    <row r="48" spans="1:16" ht="12.75">
      <c r="A48">
        <f t="shared" si="5"/>
        <v>1986</v>
      </c>
      <c r="B48" s="2" t="s">
        <v>56</v>
      </c>
      <c r="C48" s="13">
        <v>0</v>
      </c>
      <c r="D48">
        <v>133.47</v>
      </c>
      <c r="E48" s="2">
        <v>108.4</v>
      </c>
      <c r="F48" s="2">
        <v>115.76666666666667</v>
      </c>
      <c r="G48">
        <f t="shared" si="6"/>
      </c>
      <c r="L48" s="3">
        <f t="shared" si="7"/>
        <v>2.157962813257882</v>
      </c>
      <c r="M48" s="3">
        <f t="shared" si="8"/>
        <v>1.088935109642123</v>
      </c>
      <c r="N48" s="3">
        <f t="shared" si="9"/>
        <v>1.0631368769030338</v>
      </c>
      <c r="O48" s="3" t="e">
        <f t="shared" si="10"/>
        <v>#N/A</v>
      </c>
      <c r="P48" s="7"/>
    </row>
    <row r="49" spans="1:16" ht="12.75">
      <c r="A49">
        <f t="shared" si="5"/>
        <v>1986</v>
      </c>
      <c r="B49" s="2" t="s">
        <v>57</v>
      </c>
      <c r="C49" s="13">
        <v>0</v>
      </c>
      <c r="D49">
        <v>136.4</v>
      </c>
      <c r="E49" s="2">
        <v>107.3</v>
      </c>
      <c r="F49" s="2">
        <v>117.66666666666667</v>
      </c>
      <c r="G49">
        <f t="shared" si="6"/>
      </c>
      <c r="L49" s="3">
        <f t="shared" si="7"/>
        <v>2.2053354890864996</v>
      </c>
      <c r="M49" s="3">
        <f t="shared" si="8"/>
        <v>1.1242483807365473</v>
      </c>
      <c r="N49" s="3">
        <f t="shared" si="9"/>
        <v>1.068931734228612</v>
      </c>
      <c r="O49" s="3" t="e">
        <f t="shared" si="10"/>
        <v>#N/A</v>
      </c>
      <c r="P49" s="7"/>
    </row>
    <row r="50" spans="1:16" ht="12.75">
      <c r="A50">
        <f t="shared" si="5"/>
        <v>1986</v>
      </c>
      <c r="B50" s="2" t="s">
        <v>58</v>
      </c>
      <c r="C50" s="13">
        <v>0</v>
      </c>
      <c r="D50">
        <v>138.99</v>
      </c>
      <c r="E50" s="2">
        <v>107.86666666666667</v>
      </c>
      <c r="F50" s="2">
        <v>119.13333333333333</v>
      </c>
      <c r="G50">
        <f t="shared" si="6"/>
      </c>
      <c r="L50" s="3">
        <f t="shared" si="7"/>
        <v>2.247210994341148</v>
      </c>
      <c r="M50" s="3">
        <f t="shared" si="8"/>
        <v>1.1395776395901804</v>
      </c>
      <c r="N50" s="3">
        <f t="shared" si="9"/>
        <v>1.0758192533065767</v>
      </c>
      <c r="O50" s="3" t="e">
        <f t="shared" si="10"/>
        <v>#N/A</v>
      </c>
      <c r="P50" s="7"/>
    </row>
    <row r="51" spans="1:16" ht="12.75">
      <c r="A51">
        <f t="shared" si="5"/>
        <v>1986</v>
      </c>
      <c r="B51" s="2" t="s">
        <v>59</v>
      </c>
      <c r="C51" s="13">
        <v>0</v>
      </c>
      <c r="D51">
        <v>141.53</v>
      </c>
      <c r="E51" s="2">
        <v>108.4</v>
      </c>
      <c r="F51" s="2">
        <v>120.53333333333335</v>
      </c>
      <c r="G51">
        <f t="shared" si="6"/>
        <v>24897</v>
      </c>
      <c r="L51" s="3">
        <f t="shared" si="7"/>
        <v>2.288278092158448</v>
      </c>
      <c r="M51" s="3">
        <f t="shared" si="8"/>
        <v>1.1546938343271873</v>
      </c>
      <c r="N51" s="3">
        <f t="shared" si="9"/>
        <v>1.0827554800008583</v>
      </c>
      <c r="O51" s="3">
        <f t="shared" si="10"/>
        <v>1.0337938065179264</v>
      </c>
      <c r="P51" s="7"/>
    </row>
    <row r="52" spans="1:16" ht="12.75">
      <c r="A52">
        <f t="shared" si="5"/>
        <v>1987</v>
      </c>
      <c r="B52" s="2" t="s">
        <v>60</v>
      </c>
      <c r="C52" s="13">
        <v>0</v>
      </c>
      <c r="D52">
        <v>144.62</v>
      </c>
      <c r="E52" s="2">
        <v>109.96666666666665</v>
      </c>
      <c r="F52" s="2">
        <v>121.6</v>
      </c>
      <c r="G52">
        <f t="shared" si="6"/>
      </c>
      <c r="L52" s="3">
        <f t="shared" si="7"/>
        <v>2.3382376717865805</v>
      </c>
      <c r="M52" s="3">
        <f t="shared" si="8"/>
        <v>1.1630942768723185</v>
      </c>
      <c r="N52" s="3">
        <f t="shared" si="9"/>
        <v>1.096689872924024</v>
      </c>
      <c r="O52" s="3" t="e">
        <f t="shared" si="10"/>
        <v>#N/A</v>
      </c>
      <c r="P52" s="7"/>
    </row>
    <row r="53" spans="1:16" ht="12.75">
      <c r="A53">
        <f t="shared" si="5"/>
        <v>1987</v>
      </c>
      <c r="B53" s="2" t="s">
        <v>61</v>
      </c>
      <c r="C53" s="13">
        <v>0</v>
      </c>
      <c r="D53">
        <v>147.36</v>
      </c>
      <c r="E53" s="2">
        <v>111.16666666666667</v>
      </c>
      <c r="F53" s="2">
        <v>122.2</v>
      </c>
      <c r="G53">
        <f t="shared" si="6"/>
      </c>
      <c r="L53" s="3">
        <f t="shared" si="7"/>
        <v>2.3825383993532743</v>
      </c>
      <c r="M53" s="3">
        <f t="shared" si="8"/>
        <v>1.1723374852589874</v>
      </c>
      <c r="N53" s="3">
        <f t="shared" si="9"/>
        <v>1.1119812333042696</v>
      </c>
      <c r="O53" s="3" t="e">
        <f t="shared" si="10"/>
        <v>#N/A</v>
      </c>
      <c r="P53" s="7"/>
    </row>
    <row r="54" spans="1:16" ht="12.75">
      <c r="A54">
        <f t="shared" si="5"/>
        <v>1987</v>
      </c>
      <c r="B54" s="2" t="s">
        <v>62</v>
      </c>
      <c r="C54" s="13">
        <v>0</v>
      </c>
      <c r="D54">
        <v>149.7</v>
      </c>
      <c r="E54" s="2">
        <v>112.33333333333333</v>
      </c>
      <c r="F54" s="2">
        <v>123.73333333333335</v>
      </c>
      <c r="G54">
        <f t="shared" si="6"/>
      </c>
      <c r="L54" s="3">
        <f t="shared" si="7"/>
        <v>2.42037186742118</v>
      </c>
      <c r="M54" s="3">
        <f t="shared" si="8"/>
        <v>1.1785846392991561</v>
      </c>
      <c r="N54" s="3">
        <f t="shared" si="9"/>
        <v>1.1156401576394501</v>
      </c>
      <c r="O54" s="3" t="e">
        <f t="shared" si="10"/>
        <v>#N/A</v>
      </c>
      <c r="P54" s="7"/>
    </row>
    <row r="55" spans="1:16" ht="12.75">
      <c r="A55">
        <f t="shared" si="5"/>
        <v>1987</v>
      </c>
      <c r="B55" s="2" t="s">
        <v>63</v>
      </c>
      <c r="C55" s="13">
        <v>0</v>
      </c>
      <c r="D55">
        <v>151.05</v>
      </c>
      <c r="E55" s="2">
        <v>113.2</v>
      </c>
      <c r="F55" s="2">
        <v>125.06666666666666</v>
      </c>
      <c r="G55">
        <f t="shared" si="6"/>
        <v>25986</v>
      </c>
      <c r="L55" s="3">
        <f t="shared" si="7"/>
        <v>2.4421988682295876</v>
      </c>
      <c r="M55" s="3">
        <f t="shared" si="8"/>
        <v>1.1801084637116472</v>
      </c>
      <c r="N55" s="3">
        <f t="shared" si="9"/>
        <v>1.113699963630284</v>
      </c>
      <c r="O55" s="3">
        <f t="shared" si="10"/>
        <v>1.057094307419207</v>
      </c>
      <c r="P55" s="7"/>
    </row>
    <row r="56" spans="1:16" ht="12.75">
      <c r="A56">
        <f t="shared" si="5"/>
        <v>1988</v>
      </c>
      <c r="B56" s="2" t="s">
        <v>64</v>
      </c>
      <c r="C56" s="13">
        <v>0</v>
      </c>
      <c r="D56">
        <v>153.72</v>
      </c>
      <c r="E56" s="2">
        <v>113.8</v>
      </c>
      <c r="F56" s="2">
        <v>126.23333333333335</v>
      </c>
      <c r="G56">
        <f t="shared" si="6"/>
      </c>
      <c r="L56" s="3">
        <f t="shared" si="7"/>
        <v>2.4853678253839933</v>
      </c>
      <c r="M56" s="3">
        <f t="shared" si="8"/>
        <v>1.194636380039582</v>
      </c>
      <c r="N56" s="3">
        <f t="shared" si="9"/>
        <v>1.1229111035732802</v>
      </c>
      <c r="O56" s="3" t="e">
        <f t="shared" si="10"/>
        <v>#N/A</v>
      </c>
      <c r="P56" s="7"/>
    </row>
    <row r="57" spans="1:16" ht="12.75">
      <c r="A57">
        <f t="shared" si="5"/>
        <v>1988</v>
      </c>
      <c r="B57" s="2" t="s">
        <v>65</v>
      </c>
      <c r="C57" s="13">
        <v>0</v>
      </c>
      <c r="D57">
        <v>157</v>
      </c>
      <c r="E57" s="2">
        <v>115.16666666666667</v>
      </c>
      <c r="F57" s="2">
        <v>126.93333333333334</v>
      </c>
      <c r="G57">
        <f t="shared" si="6"/>
      </c>
      <c r="L57" s="3">
        <f t="shared" si="7"/>
        <v>2.53839935327405</v>
      </c>
      <c r="M57" s="3">
        <f t="shared" si="8"/>
        <v>1.2056478549125083</v>
      </c>
      <c r="N57" s="3">
        <f t="shared" si="9"/>
        <v>1.1405465581543854</v>
      </c>
      <c r="O57" s="3" t="e">
        <f t="shared" si="10"/>
        <v>#N/A</v>
      </c>
      <c r="P57" s="7"/>
    </row>
    <row r="58" spans="1:16" ht="12.75">
      <c r="A58">
        <f t="shared" si="5"/>
        <v>1988</v>
      </c>
      <c r="B58" s="2" t="s">
        <v>66</v>
      </c>
      <c r="C58" s="13">
        <v>0</v>
      </c>
      <c r="D58">
        <v>158.66</v>
      </c>
      <c r="E58" s="2">
        <v>116.66666666666667</v>
      </c>
      <c r="F58" s="2">
        <v>128.4333333333333</v>
      </c>
      <c r="G58">
        <f t="shared" si="6"/>
      </c>
      <c r="L58" s="3">
        <f t="shared" si="7"/>
        <v>2.565238480194018</v>
      </c>
      <c r="M58" s="3">
        <f t="shared" si="8"/>
        <v>1.2027303845709665</v>
      </c>
      <c r="N58" s="3">
        <f t="shared" si="9"/>
        <v>1.1391443134212211</v>
      </c>
      <c r="O58" s="3" t="e">
        <f t="shared" si="10"/>
        <v>#N/A</v>
      </c>
      <c r="P58" s="7"/>
    </row>
    <row r="59" spans="1:16" ht="12.75">
      <c r="A59">
        <f t="shared" si="5"/>
        <v>1988</v>
      </c>
      <c r="B59" s="2" t="s">
        <v>67</v>
      </c>
      <c r="C59" s="13">
        <v>0</v>
      </c>
      <c r="D59">
        <v>160.34</v>
      </c>
      <c r="E59" s="2">
        <v>117.93333333333334</v>
      </c>
      <c r="F59" s="2">
        <v>129.76666666666668</v>
      </c>
      <c r="G59">
        <f t="shared" si="6"/>
        <v>27225</v>
      </c>
      <c r="L59" s="3">
        <f t="shared" si="7"/>
        <v>2.592400970088925</v>
      </c>
      <c r="M59" s="3">
        <f t="shared" si="8"/>
        <v>1.202410964362896</v>
      </c>
      <c r="N59" s="3">
        <f t="shared" si="9"/>
        <v>1.1393778730598896</v>
      </c>
      <c r="O59" s="3">
        <f t="shared" si="10"/>
        <v>1.0710418219142377</v>
      </c>
      <c r="P59" s="7"/>
    </row>
    <row r="60" spans="1:16" ht="12.75">
      <c r="A60">
        <f t="shared" si="5"/>
        <v>1989</v>
      </c>
      <c r="B60" s="2" t="s">
        <v>68</v>
      </c>
      <c r="C60" s="13">
        <v>0</v>
      </c>
      <c r="D60">
        <v>162.48</v>
      </c>
      <c r="E60" s="2">
        <v>119.36666666666667</v>
      </c>
      <c r="F60" s="2">
        <v>130.83333333333334</v>
      </c>
      <c r="G60">
        <f t="shared" si="6"/>
      </c>
      <c r="L60" s="3">
        <f t="shared" si="7"/>
        <v>2.627000808407437</v>
      </c>
      <c r="M60" s="3">
        <f t="shared" si="8"/>
        <v>1.2038280722135168</v>
      </c>
      <c r="N60" s="3">
        <f t="shared" si="9"/>
        <v>1.1451715625949364</v>
      </c>
      <c r="O60" s="3" t="e">
        <f t="shared" si="10"/>
        <v>#N/A</v>
      </c>
      <c r="P60" s="7"/>
    </row>
    <row r="61" spans="1:16" ht="12.75">
      <c r="A61">
        <f t="shared" si="5"/>
        <v>1989</v>
      </c>
      <c r="B61" s="2" t="s">
        <v>69</v>
      </c>
      <c r="C61" s="13">
        <v>0</v>
      </c>
      <c r="D61">
        <v>164.69</v>
      </c>
      <c r="E61" s="2">
        <v>121.5</v>
      </c>
      <c r="F61" s="2">
        <v>131.8</v>
      </c>
      <c r="G61">
        <f t="shared" si="6"/>
      </c>
      <c r="L61" s="3">
        <f t="shared" si="7"/>
        <v>2.6627324171382374</v>
      </c>
      <c r="M61" s="3">
        <f t="shared" si="8"/>
        <v>1.1987774750408362</v>
      </c>
      <c r="N61" s="3">
        <f t="shared" si="9"/>
        <v>1.15223448804338</v>
      </c>
      <c r="O61" s="3" t="e">
        <f t="shared" si="10"/>
        <v>#N/A</v>
      </c>
      <c r="P61" s="7"/>
    </row>
    <row r="62" spans="1:16" ht="12.75">
      <c r="A62">
        <f t="shared" si="5"/>
        <v>1989</v>
      </c>
      <c r="B62" s="2" t="s">
        <v>70</v>
      </c>
      <c r="C62" s="13">
        <v>0</v>
      </c>
      <c r="D62">
        <v>168.41</v>
      </c>
      <c r="E62" s="2">
        <v>122.2</v>
      </c>
      <c r="F62" s="2">
        <v>133.46666666666667</v>
      </c>
      <c r="G62">
        <f t="shared" si="6"/>
      </c>
      <c r="L62" s="3">
        <f t="shared" si="7"/>
        <v>2.7228779304769604</v>
      </c>
      <c r="M62" s="3">
        <f t="shared" si="8"/>
        <v>1.2188332471120271</v>
      </c>
      <c r="N62" s="3">
        <f t="shared" si="9"/>
        <v>1.1635474872742455</v>
      </c>
      <c r="O62" s="3" t="e">
        <f t="shared" si="10"/>
        <v>#N/A</v>
      </c>
      <c r="P62" s="7"/>
    </row>
    <row r="63" spans="1:16" ht="12.75">
      <c r="A63">
        <f t="shared" si="5"/>
        <v>1989</v>
      </c>
      <c r="B63" s="2" t="s">
        <v>71</v>
      </c>
      <c r="C63" s="13">
        <v>0</v>
      </c>
      <c r="D63">
        <v>170.01</v>
      </c>
      <c r="E63" s="2">
        <v>123.3</v>
      </c>
      <c r="F63" s="2">
        <v>135.13333333333333</v>
      </c>
      <c r="G63">
        <f t="shared" si="6"/>
        <v>28906</v>
      </c>
      <c r="L63" s="3">
        <f t="shared" si="7"/>
        <v>2.7487469684721098</v>
      </c>
      <c r="M63" s="3">
        <f t="shared" si="8"/>
        <v>1.2194360030448046</v>
      </c>
      <c r="N63" s="3">
        <f t="shared" si="9"/>
        <v>1.160114963753276</v>
      </c>
      <c r="O63" s="3">
        <f t="shared" si="10"/>
        <v>1.0695938758421812</v>
      </c>
      <c r="P63" s="7"/>
    </row>
    <row r="64" spans="1:16" ht="12.75">
      <c r="A64">
        <f t="shared" si="5"/>
        <v>1990</v>
      </c>
      <c r="B64" s="2" t="s">
        <v>72</v>
      </c>
      <c r="C64" s="13">
        <v>0</v>
      </c>
      <c r="D64">
        <v>170.7</v>
      </c>
      <c r="E64" s="2">
        <v>125.63333333333333</v>
      </c>
      <c r="F64" s="2">
        <v>136.1</v>
      </c>
      <c r="G64">
        <f t="shared" si="6"/>
      </c>
      <c r="L64" s="3">
        <f t="shared" si="7"/>
        <v>2.759902991107518</v>
      </c>
      <c r="M64" s="3">
        <f t="shared" si="8"/>
        <v>1.2016452131619626</v>
      </c>
      <c r="N64" s="3">
        <f t="shared" si="9"/>
        <v>1.1565500900771404</v>
      </c>
      <c r="O64" s="3" t="e">
        <f t="shared" si="10"/>
        <v>#N/A</v>
      </c>
      <c r="P64" s="7"/>
    </row>
    <row r="65" spans="1:16" ht="12.75">
      <c r="A65">
        <f t="shared" si="5"/>
        <v>1990</v>
      </c>
      <c r="B65" s="2" t="s">
        <v>73</v>
      </c>
      <c r="C65" s="13">
        <v>0</v>
      </c>
      <c r="D65">
        <v>170.64</v>
      </c>
      <c r="E65" s="2">
        <v>126.73333333333333</v>
      </c>
      <c r="F65" s="2">
        <v>137.4</v>
      </c>
      <c r="G65">
        <f t="shared" si="6"/>
      </c>
      <c r="L65" s="3">
        <f t="shared" si="7"/>
        <v>2.7589329021827</v>
      </c>
      <c r="M65" s="3">
        <f t="shared" si="8"/>
        <v>1.1907966576753841</v>
      </c>
      <c r="N65" s="3">
        <f t="shared" si="9"/>
        <v>1.1452048024344006</v>
      </c>
      <c r="O65" s="3" t="e">
        <f t="shared" si="10"/>
        <v>#N/A</v>
      </c>
      <c r="P65" s="7"/>
    </row>
    <row r="66" spans="1:16" ht="12.75">
      <c r="A66">
        <f t="shared" si="5"/>
        <v>1990</v>
      </c>
      <c r="B66" s="2" t="s">
        <v>74</v>
      </c>
      <c r="C66" s="13">
        <v>0</v>
      </c>
      <c r="D66">
        <v>171.2</v>
      </c>
      <c r="E66" s="2">
        <v>128.8</v>
      </c>
      <c r="F66" s="2">
        <v>139.36666666666667</v>
      </c>
      <c r="G66">
        <f t="shared" si="6"/>
      </c>
      <c r="L66" s="3">
        <f t="shared" si="7"/>
        <v>2.767987065481002</v>
      </c>
      <c r="M66" s="3">
        <f t="shared" si="8"/>
        <v>1.1755348795171647</v>
      </c>
      <c r="N66" s="3">
        <f t="shared" si="9"/>
        <v>1.132749550116717</v>
      </c>
      <c r="O66" s="3" t="e">
        <f t="shared" si="10"/>
        <v>#N/A</v>
      </c>
      <c r="P66" s="7"/>
    </row>
    <row r="67" spans="1:16" ht="12.75">
      <c r="A67">
        <f t="shared" si="5"/>
        <v>1990</v>
      </c>
      <c r="B67" s="2" t="s">
        <v>75</v>
      </c>
      <c r="C67" s="13">
        <v>1</v>
      </c>
      <c r="D67">
        <v>170.4</v>
      </c>
      <c r="E67" s="2">
        <v>131.4</v>
      </c>
      <c r="F67" s="2">
        <v>140.76666666666665</v>
      </c>
      <c r="G67">
        <f t="shared" si="6"/>
        <v>29943</v>
      </c>
      <c r="L67" s="3">
        <f t="shared" si="7"/>
        <v>2.7550525464834275</v>
      </c>
      <c r="M67" s="3">
        <f t="shared" si="8"/>
        <v>1.1468902153169214</v>
      </c>
      <c r="N67" s="3">
        <f t="shared" si="9"/>
        <v>1.1162431700291606</v>
      </c>
      <c r="O67" s="3">
        <f t="shared" si="10"/>
        <v>1.0349198543790135</v>
      </c>
      <c r="P67" s="7"/>
    </row>
    <row r="68" spans="1:16" ht="12.75">
      <c r="A68">
        <f t="shared" si="5"/>
        <v>1991</v>
      </c>
      <c r="B68" s="2" t="s">
        <v>76</v>
      </c>
      <c r="C68" s="13">
        <v>1</v>
      </c>
      <c r="D68">
        <v>171.71</v>
      </c>
      <c r="E68" s="2">
        <v>132.16666666666666</v>
      </c>
      <c r="F68" s="2">
        <v>141.56666666666666</v>
      </c>
      <c r="G68">
        <f aca="true" t="shared" si="11" ref="G68:G99">IF(VALUE(RIGHT(B68,1))=4,LOOKUP(VALUE(LEFT(B68,4)),$I$4:$I$33,$J$4:$J$33),"")</f>
      </c>
      <c r="L68" s="3">
        <f aca="true" t="shared" si="12" ref="L68:L99">IF(ISERROR(D68/$D$4),NA(),D68/$D$4)</f>
        <v>2.7762328213419565</v>
      </c>
      <c r="M68" s="3">
        <f aca="true" t="shared" si="13" ref="M68:M99">IF(ISERROR(($D68/E68)/($D$4/E$4)),NA(),($D68/E68)/($D$4/E$4))</f>
        <v>1.1490032937760783</v>
      </c>
      <c r="N68" s="3">
        <f aca="true" t="shared" si="14" ref="N68:N99">IF(ISERROR(($D68/F68)/($D$4/F$4)),NA(),($D68/F68)/($D$4/F$4))</f>
        <v>1.1184681792597333</v>
      </c>
      <c r="O68" s="3" t="e">
        <f aca="true" t="shared" si="15" ref="O68:O99">IF(ISERROR(($D68/G68)/($D$4/G$7)),NA(),($D68/G68)/($D$4/G$7))</f>
        <v>#N/A</v>
      </c>
      <c r="P68" s="7"/>
    </row>
    <row r="69" spans="1:16" ht="12.75">
      <c r="A69">
        <f aca="true" t="shared" si="16" ref="A69:A127">VALUE(LEFT(B69,4))</f>
        <v>1991</v>
      </c>
      <c r="B69" s="2" t="s">
        <v>77</v>
      </c>
      <c r="C69" s="13">
        <v>0</v>
      </c>
      <c r="D69">
        <v>172.45</v>
      </c>
      <c r="E69" s="2">
        <v>132.9</v>
      </c>
      <c r="F69" s="2">
        <v>142.76666666666668</v>
      </c>
      <c r="G69">
        <f t="shared" si="11"/>
      </c>
      <c r="L69" s="3">
        <f t="shared" si="12"/>
        <v>2.788197251414713</v>
      </c>
      <c r="M69" s="3">
        <f t="shared" si="13"/>
        <v>1.147587582034498</v>
      </c>
      <c r="N69" s="3">
        <f t="shared" si="14"/>
        <v>1.1138467189284549</v>
      </c>
      <c r="O69" s="3" t="e">
        <f t="shared" si="15"/>
        <v>#N/A</v>
      </c>
      <c r="P69" s="7"/>
    </row>
    <row r="70" spans="1:16" ht="12.75">
      <c r="A70">
        <f t="shared" si="16"/>
        <v>1991</v>
      </c>
      <c r="B70" s="2" t="s">
        <v>78</v>
      </c>
      <c r="C70" s="13">
        <v>0</v>
      </c>
      <c r="D70">
        <v>172.44</v>
      </c>
      <c r="E70" s="2">
        <v>133.9</v>
      </c>
      <c r="F70" s="2">
        <v>144</v>
      </c>
      <c r="G70">
        <f t="shared" si="11"/>
      </c>
      <c r="L70" s="3">
        <f t="shared" si="12"/>
        <v>2.7880355699272434</v>
      </c>
      <c r="M70" s="3">
        <f t="shared" si="13"/>
        <v>1.1389510505976117</v>
      </c>
      <c r="N70" s="3">
        <f t="shared" si="14"/>
        <v>1.1042427917003503</v>
      </c>
      <c r="O70" s="3" t="e">
        <f t="shared" si="15"/>
        <v>#N/A</v>
      </c>
      <c r="P70" s="7"/>
    </row>
    <row r="71" spans="1:16" ht="12.75">
      <c r="A71">
        <f t="shared" si="16"/>
        <v>1991</v>
      </c>
      <c r="B71" s="2" t="s">
        <v>79</v>
      </c>
      <c r="C71" s="13">
        <v>0</v>
      </c>
      <c r="D71">
        <v>174.77</v>
      </c>
      <c r="E71" s="2">
        <v>134.9</v>
      </c>
      <c r="F71" s="2">
        <v>144.93333333333334</v>
      </c>
      <c r="G71">
        <f t="shared" si="11"/>
        <v>30126</v>
      </c>
      <c r="L71" s="3">
        <f t="shared" si="12"/>
        <v>2.82570735650768</v>
      </c>
      <c r="M71" s="3">
        <f t="shared" si="13"/>
        <v>1.1457834870346189</v>
      </c>
      <c r="N71" s="3">
        <f t="shared" si="14"/>
        <v>1.1119561377609568</v>
      </c>
      <c r="O71" s="3">
        <f t="shared" si="15"/>
        <v>1.0550131020033673</v>
      </c>
      <c r="P71" s="7"/>
    </row>
    <row r="72" spans="1:16" ht="12.75">
      <c r="A72">
        <f t="shared" si="16"/>
        <v>1992</v>
      </c>
      <c r="B72" s="2" t="s">
        <v>80</v>
      </c>
      <c r="C72" s="13">
        <v>0</v>
      </c>
      <c r="D72">
        <v>175.95</v>
      </c>
      <c r="E72" s="2">
        <v>135.63333333333333</v>
      </c>
      <c r="F72" s="2">
        <v>145.8</v>
      </c>
      <c r="G72">
        <f t="shared" si="11"/>
      </c>
      <c r="L72" s="3">
        <f t="shared" si="12"/>
        <v>2.8447857720291023</v>
      </c>
      <c r="M72" s="3">
        <f t="shared" si="13"/>
        <v>1.147282735782688</v>
      </c>
      <c r="N72" s="3">
        <f t="shared" si="14"/>
        <v>1.112809432085458</v>
      </c>
      <c r="O72" s="3" t="e">
        <f t="shared" si="15"/>
        <v>#N/A</v>
      </c>
      <c r="P72" s="7"/>
    </row>
    <row r="73" spans="1:16" ht="12.75">
      <c r="A73">
        <f t="shared" si="16"/>
        <v>1992</v>
      </c>
      <c r="B73" s="2" t="s">
        <v>81</v>
      </c>
      <c r="C73" s="13">
        <v>0</v>
      </c>
      <c r="D73">
        <v>175.55</v>
      </c>
      <c r="E73" s="2">
        <v>136.73333333333335</v>
      </c>
      <c r="F73" s="2">
        <v>146.36666666666667</v>
      </c>
      <c r="G73">
        <f t="shared" si="11"/>
      </c>
      <c r="L73" s="3">
        <f t="shared" si="12"/>
        <v>2.838318512530315</v>
      </c>
      <c r="M73" s="3">
        <f t="shared" si="13"/>
        <v>1.135465792067832</v>
      </c>
      <c r="N73" s="3">
        <f t="shared" si="14"/>
        <v>1.1059810919925688</v>
      </c>
      <c r="O73" s="3" t="e">
        <f t="shared" si="15"/>
        <v>#N/A</v>
      </c>
      <c r="P73" s="7"/>
    </row>
    <row r="74" spans="1:16" ht="12.75">
      <c r="A74">
        <f t="shared" si="16"/>
        <v>1992</v>
      </c>
      <c r="B74" s="2" t="s">
        <v>82</v>
      </c>
      <c r="C74" s="13">
        <v>0</v>
      </c>
      <c r="D74">
        <v>177.32</v>
      </c>
      <c r="E74" s="2">
        <v>137.86666666666665</v>
      </c>
      <c r="F74" s="2">
        <v>147.06666666666666</v>
      </c>
      <c r="G74">
        <f t="shared" si="11"/>
      </c>
      <c r="L74" s="3">
        <f t="shared" si="12"/>
        <v>2.866936135812449</v>
      </c>
      <c r="M74" s="3">
        <f t="shared" si="13"/>
        <v>1.137486024871429</v>
      </c>
      <c r="N74" s="3">
        <f t="shared" si="14"/>
        <v>1.1118149882989803</v>
      </c>
      <c r="O74" s="3" t="e">
        <f t="shared" si="15"/>
        <v>#N/A</v>
      </c>
      <c r="P74" s="7"/>
    </row>
    <row r="75" spans="1:16" ht="12.75">
      <c r="A75">
        <f t="shared" si="16"/>
        <v>1992</v>
      </c>
      <c r="B75" s="2" t="s">
        <v>83</v>
      </c>
      <c r="C75" s="13">
        <v>0</v>
      </c>
      <c r="D75">
        <v>178.06</v>
      </c>
      <c r="E75" s="2">
        <v>139.06666666666663</v>
      </c>
      <c r="F75" s="2">
        <v>148.4</v>
      </c>
      <c r="G75">
        <f t="shared" si="11"/>
        <v>30636</v>
      </c>
      <c r="L75" s="3">
        <f t="shared" si="12"/>
        <v>2.878900565885206</v>
      </c>
      <c r="M75" s="3">
        <f t="shared" si="13"/>
        <v>1.1323767566197565</v>
      </c>
      <c r="N75" s="3">
        <f t="shared" si="14"/>
        <v>1.1064238248494132</v>
      </c>
      <c r="O75" s="3">
        <f t="shared" si="15"/>
        <v>1.0569799441690204</v>
      </c>
      <c r="P75" s="7"/>
    </row>
    <row r="76" spans="1:16" ht="12.75">
      <c r="A76">
        <f t="shared" si="16"/>
        <v>1993</v>
      </c>
      <c r="B76" s="2" t="s">
        <v>84</v>
      </c>
      <c r="C76" s="13">
        <v>0</v>
      </c>
      <c r="D76">
        <v>177.78</v>
      </c>
      <c r="E76" s="2">
        <v>140.03333333333333</v>
      </c>
      <c r="F76" s="2">
        <v>149.03333333333333</v>
      </c>
      <c r="G76">
        <f t="shared" si="11"/>
      </c>
      <c r="L76" s="3">
        <f t="shared" si="12"/>
        <v>2.874373484236055</v>
      </c>
      <c r="M76" s="3">
        <f t="shared" si="13"/>
        <v>1.1227914514714035</v>
      </c>
      <c r="N76" s="3">
        <f t="shared" si="14"/>
        <v>1.099989494861975</v>
      </c>
      <c r="O76" s="3" t="e">
        <f t="shared" si="15"/>
        <v>#N/A</v>
      </c>
      <c r="P76" s="7"/>
    </row>
    <row r="77" spans="1:16" ht="12.75">
      <c r="A77">
        <f t="shared" si="16"/>
        <v>1993</v>
      </c>
      <c r="B77" s="2" t="s">
        <v>85</v>
      </c>
      <c r="C77" s="13">
        <v>0</v>
      </c>
      <c r="D77">
        <v>179.27</v>
      </c>
      <c r="E77" s="2">
        <v>141</v>
      </c>
      <c r="F77" s="2">
        <v>149.96666666666667</v>
      </c>
      <c r="G77">
        <f t="shared" si="11"/>
      </c>
      <c r="L77" s="3">
        <f t="shared" si="12"/>
        <v>2.898464025869038</v>
      </c>
      <c r="M77" s="3">
        <f t="shared" si="13"/>
        <v>1.124439590177563</v>
      </c>
      <c r="N77" s="3">
        <f t="shared" si="14"/>
        <v>1.102305389700361</v>
      </c>
      <c r="O77" s="3" t="e">
        <f t="shared" si="15"/>
        <v>#N/A</v>
      </c>
      <c r="P77" s="7"/>
    </row>
    <row r="78" spans="1:16" ht="12.75">
      <c r="A78">
        <f t="shared" si="16"/>
        <v>1993</v>
      </c>
      <c r="B78" s="2" t="s">
        <v>86</v>
      </c>
      <c r="C78" s="13">
        <v>0</v>
      </c>
      <c r="D78">
        <v>180.34</v>
      </c>
      <c r="E78" s="2">
        <v>141.6</v>
      </c>
      <c r="F78" s="2">
        <v>150.73333333333335</v>
      </c>
      <c r="G78">
        <f t="shared" si="11"/>
      </c>
      <c r="L78" s="3">
        <f t="shared" si="12"/>
        <v>2.9157639450282944</v>
      </c>
      <c r="M78" s="3">
        <f t="shared" si="13"/>
        <v>1.1263579646401674</v>
      </c>
      <c r="N78" s="3">
        <f t="shared" si="14"/>
        <v>1.1032446063563492</v>
      </c>
      <c r="O78" s="3" t="e">
        <f t="shared" si="15"/>
        <v>#N/A</v>
      </c>
      <c r="P78" s="7"/>
    </row>
    <row r="79" spans="1:16" ht="12.75">
      <c r="A79">
        <f t="shared" si="16"/>
        <v>1993</v>
      </c>
      <c r="B79" s="2" t="s">
        <v>87</v>
      </c>
      <c r="C79" s="13">
        <v>0</v>
      </c>
      <c r="D79">
        <v>181.73</v>
      </c>
      <c r="E79" s="2">
        <v>142.8</v>
      </c>
      <c r="F79" s="2">
        <v>151.63333333333333</v>
      </c>
      <c r="G79">
        <f t="shared" si="11"/>
        <v>31241</v>
      </c>
      <c r="L79" s="3">
        <f t="shared" si="12"/>
        <v>2.93823767178658</v>
      </c>
      <c r="M79" s="3">
        <f t="shared" si="13"/>
        <v>1.1255014050891172</v>
      </c>
      <c r="N79" s="3">
        <f t="shared" si="14"/>
        <v>1.1051494078757613</v>
      </c>
      <c r="O79" s="3">
        <f t="shared" si="15"/>
        <v>1.0578744749729565</v>
      </c>
      <c r="P79" s="7"/>
    </row>
    <row r="80" spans="1:16" ht="12.75">
      <c r="A80">
        <f t="shared" si="16"/>
        <v>1994</v>
      </c>
      <c r="B80" s="2" t="s">
        <v>88</v>
      </c>
      <c r="C80" s="13">
        <v>0</v>
      </c>
      <c r="D80">
        <v>182.58</v>
      </c>
      <c r="E80" s="2">
        <v>143.33333333333334</v>
      </c>
      <c r="F80" s="2">
        <v>152.73333333333332</v>
      </c>
      <c r="G80">
        <f t="shared" si="11"/>
      </c>
      <c r="L80" s="3">
        <f t="shared" si="12"/>
        <v>2.9519805982215037</v>
      </c>
      <c r="M80" s="3">
        <f t="shared" si="13"/>
        <v>1.1265581771352295</v>
      </c>
      <c r="N80" s="3">
        <f t="shared" si="14"/>
        <v>1.1023218689561312</v>
      </c>
      <c r="O80" s="3" t="e">
        <f t="shared" si="15"/>
        <v>#N/A</v>
      </c>
      <c r="P80" s="7"/>
    </row>
    <row r="81" spans="1:16" ht="12.75">
      <c r="A81">
        <f t="shared" si="16"/>
        <v>1994</v>
      </c>
      <c r="B81" s="2" t="s">
        <v>89</v>
      </c>
      <c r="C81" s="13">
        <v>0</v>
      </c>
      <c r="D81">
        <v>183.18</v>
      </c>
      <c r="E81" s="2">
        <v>144.1</v>
      </c>
      <c r="F81" s="2">
        <v>153.33333333333334</v>
      </c>
      <c r="G81">
        <f t="shared" si="11"/>
      </c>
      <c r="L81" s="3">
        <f t="shared" si="12"/>
        <v>2.9616814874696846</v>
      </c>
      <c r="M81" s="3">
        <f t="shared" si="13"/>
        <v>1.1242468935780137</v>
      </c>
      <c r="N81" s="3">
        <f t="shared" si="14"/>
        <v>1.1016167445783978</v>
      </c>
      <c r="O81" s="3" t="e">
        <f t="shared" si="15"/>
        <v>#N/A</v>
      </c>
      <c r="P81" s="7"/>
    </row>
    <row r="82" spans="1:16" ht="12.75">
      <c r="A82">
        <f t="shared" si="16"/>
        <v>1994</v>
      </c>
      <c r="B82" s="2" t="s">
        <v>90</v>
      </c>
      <c r="C82" s="13">
        <v>0</v>
      </c>
      <c r="D82">
        <v>183.66</v>
      </c>
      <c r="E82" s="2">
        <v>145.5</v>
      </c>
      <c r="F82" s="2">
        <v>154.46666666666667</v>
      </c>
      <c r="G82">
        <f t="shared" si="11"/>
      </c>
      <c r="L82" s="3">
        <f t="shared" si="12"/>
        <v>2.9694421988682294</v>
      </c>
      <c r="M82" s="3">
        <f t="shared" si="13"/>
        <v>1.1163469984748602</v>
      </c>
      <c r="N82" s="3">
        <f t="shared" si="14"/>
        <v>1.096399568895887</v>
      </c>
      <c r="O82" s="3" t="e">
        <f t="shared" si="15"/>
        <v>#N/A</v>
      </c>
      <c r="P82" s="7"/>
    </row>
    <row r="83" spans="1:16" ht="12.75">
      <c r="A83">
        <f t="shared" si="16"/>
        <v>1994</v>
      </c>
      <c r="B83" s="2" t="s">
        <v>91</v>
      </c>
      <c r="C83" s="13">
        <v>0</v>
      </c>
      <c r="D83">
        <v>183.23</v>
      </c>
      <c r="E83" s="2">
        <v>146.23333333333335</v>
      </c>
      <c r="F83" s="2">
        <v>155.5</v>
      </c>
      <c r="G83">
        <f t="shared" si="11"/>
        <v>32264</v>
      </c>
      <c r="L83" s="3">
        <f t="shared" si="12"/>
        <v>2.962489894907033</v>
      </c>
      <c r="M83" s="3">
        <f t="shared" si="13"/>
        <v>1.1081481462371645</v>
      </c>
      <c r="N83" s="3">
        <f t="shared" si="14"/>
        <v>1.0865638178319257</v>
      </c>
      <c r="O83" s="3">
        <f t="shared" si="15"/>
        <v>1.0327871153679913</v>
      </c>
      <c r="P83" s="7"/>
    </row>
    <row r="84" spans="1:16" ht="12.75">
      <c r="A84">
        <f t="shared" si="16"/>
        <v>1995</v>
      </c>
      <c r="B84" s="2" t="s">
        <v>92</v>
      </c>
      <c r="C84" s="13">
        <v>0</v>
      </c>
      <c r="D84">
        <v>183.89</v>
      </c>
      <c r="E84" s="2">
        <v>147.33333333333334</v>
      </c>
      <c r="F84" s="2">
        <v>156.4</v>
      </c>
      <c r="G84">
        <f t="shared" si="11"/>
      </c>
      <c r="L84" s="3">
        <f t="shared" si="12"/>
        <v>2.973160873080032</v>
      </c>
      <c r="M84" s="3">
        <f t="shared" si="13"/>
        <v>1.1038364236932878</v>
      </c>
      <c r="N84" s="3">
        <f t="shared" si="14"/>
        <v>1.084202526393848</v>
      </c>
      <c r="O84" s="3" t="e">
        <f t="shared" si="15"/>
        <v>#N/A</v>
      </c>
      <c r="P84" s="7"/>
    </row>
    <row r="85" spans="1:16" ht="12.75">
      <c r="A85">
        <f t="shared" si="16"/>
        <v>1995</v>
      </c>
      <c r="B85" s="2" t="s">
        <v>93</v>
      </c>
      <c r="C85" s="13">
        <v>0</v>
      </c>
      <c r="D85">
        <v>187.11</v>
      </c>
      <c r="E85" s="2">
        <v>148.43333333333334</v>
      </c>
      <c r="F85" s="2">
        <v>157.23333333333332</v>
      </c>
      <c r="G85">
        <f t="shared" si="11"/>
      </c>
      <c r="L85" s="3">
        <f t="shared" si="12"/>
        <v>3.025222312045271</v>
      </c>
      <c r="M85" s="3">
        <f t="shared" si="13"/>
        <v>1.1148416380117425</v>
      </c>
      <c r="N85" s="3">
        <f t="shared" si="14"/>
        <v>1.097340550330604</v>
      </c>
      <c r="O85" s="3" t="e">
        <f t="shared" si="15"/>
        <v>#N/A</v>
      </c>
      <c r="P85" s="7"/>
    </row>
    <row r="86" spans="1:16" ht="12.75">
      <c r="A86">
        <f t="shared" si="16"/>
        <v>1995</v>
      </c>
      <c r="B86" s="2" t="s">
        <v>94</v>
      </c>
      <c r="C86" s="13">
        <v>0</v>
      </c>
      <c r="D86">
        <v>190</v>
      </c>
      <c r="E86" s="2">
        <v>149.03333333333333</v>
      </c>
      <c r="F86" s="2">
        <v>158.2</v>
      </c>
      <c r="G86">
        <f t="shared" si="11"/>
      </c>
      <c r="L86" s="3">
        <f t="shared" si="12"/>
        <v>3.0719482619240095</v>
      </c>
      <c r="M86" s="3">
        <f t="shared" si="13"/>
        <v>1.1275032650005143</v>
      </c>
      <c r="N86" s="3">
        <f t="shared" si="14"/>
        <v>1.1074807155819597</v>
      </c>
      <c r="O86" s="3" t="e">
        <f t="shared" si="15"/>
        <v>#N/A</v>
      </c>
      <c r="P86" s="7"/>
    </row>
    <row r="87" spans="1:16" ht="12.75">
      <c r="A87">
        <f t="shared" si="16"/>
        <v>1995</v>
      </c>
      <c r="B87" s="2" t="s">
        <v>95</v>
      </c>
      <c r="C87" s="13">
        <v>0</v>
      </c>
      <c r="D87">
        <v>191.52</v>
      </c>
      <c r="E87" s="2">
        <v>149.7</v>
      </c>
      <c r="F87" s="2">
        <v>159.26666666666668</v>
      </c>
      <c r="G87">
        <f t="shared" si="11"/>
        <v>34076</v>
      </c>
      <c r="L87" s="3">
        <f t="shared" si="12"/>
        <v>3.0965238480194017</v>
      </c>
      <c r="M87" s="3">
        <f t="shared" si="13"/>
        <v>1.1314619538187127</v>
      </c>
      <c r="N87" s="3">
        <f t="shared" si="14"/>
        <v>1.1088640234326488</v>
      </c>
      <c r="O87" s="3">
        <f t="shared" si="15"/>
        <v>1.0221107643948035</v>
      </c>
      <c r="P87" s="7"/>
    </row>
    <row r="88" spans="1:16" ht="12.75">
      <c r="A88">
        <f t="shared" si="16"/>
        <v>1996</v>
      </c>
      <c r="B88" s="2" t="s">
        <v>96</v>
      </c>
      <c r="C88" s="13">
        <v>0</v>
      </c>
      <c r="D88">
        <v>193.84</v>
      </c>
      <c r="E88" s="2">
        <v>151.03333333333333</v>
      </c>
      <c r="F88" s="2">
        <v>160.33333333333334</v>
      </c>
      <c r="G88">
        <f t="shared" si="11"/>
      </c>
      <c r="L88" s="3">
        <f t="shared" si="12"/>
        <v>3.1340339531123687</v>
      </c>
      <c r="M88" s="3">
        <f t="shared" si="13"/>
        <v>1.135058423539483</v>
      </c>
      <c r="N88" s="3">
        <f t="shared" si="14"/>
        <v>1.1148299571258342</v>
      </c>
      <c r="O88" s="3" t="e">
        <f t="shared" si="15"/>
        <v>#N/A</v>
      </c>
      <c r="P88" s="7"/>
    </row>
    <row r="89" spans="1:16" ht="12.75">
      <c r="A89">
        <f t="shared" si="16"/>
        <v>1996</v>
      </c>
      <c r="B89" s="2" t="s">
        <v>97</v>
      </c>
      <c r="C89" s="13">
        <v>0</v>
      </c>
      <c r="D89">
        <v>194.03</v>
      </c>
      <c r="E89" s="2">
        <v>152.43333333333334</v>
      </c>
      <c r="F89" s="2">
        <v>161.26666666666668</v>
      </c>
      <c r="G89">
        <f t="shared" si="11"/>
      </c>
      <c r="L89" s="3">
        <f t="shared" si="12"/>
        <v>3.1371059013742926</v>
      </c>
      <c r="M89" s="3">
        <f t="shared" si="13"/>
        <v>1.125736012279732</v>
      </c>
      <c r="N89" s="3">
        <f t="shared" si="14"/>
        <v>1.1094642821933474</v>
      </c>
      <c r="O89" s="3" t="e">
        <f t="shared" si="15"/>
        <v>#N/A</v>
      </c>
      <c r="P89" s="7"/>
    </row>
    <row r="90" spans="1:16" ht="12.75">
      <c r="A90">
        <f t="shared" si="16"/>
        <v>1996</v>
      </c>
      <c r="B90" s="2" t="s">
        <v>98</v>
      </c>
      <c r="C90" s="13">
        <v>0</v>
      </c>
      <c r="D90">
        <v>194.78</v>
      </c>
      <c r="E90" s="2">
        <v>153.13333333333333</v>
      </c>
      <c r="F90" s="2">
        <v>162.53333333333333</v>
      </c>
      <c r="G90">
        <f t="shared" si="11"/>
      </c>
      <c r="L90" s="3">
        <f t="shared" si="12"/>
        <v>3.149232012934519</v>
      </c>
      <c r="M90" s="3">
        <f t="shared" si="13"/>
        <v>1.1249215788475284</v>
      </c>
      <c r="N90" s="3">
        <f t="shared" si="14"/>
        <v>1.105073005359098</v>
      </c>
      <c r="O90" s="3" t="e">
        <f t="shared" si="15"/>
        <v>#N/A</v>
      </c>
      <c r="P90" s="7"/>
    </row>
    <row r="91" spans="1:16" ht="12.75">
      <c r="A91">
        <f t="shared" si="16"/>
        <v>1996</v>
      </c>
      <c r="B91" s="2" t="s">
        <v>99</v>
      </c>
      <c r="C91" s="13">
        <v>0</v>
      </c>
      <c r="D91">
        <v>196.49</v>
      </c>
      <c r="E91" s="2">
        <v>154.6</v>
      </c>
      <c r="F91" s="2">
        <v>163.66666666666666</v>
      </c>
      <c r="G91">
        <f t="shared" si="11"/>
        <v>35492</v>
      </c>
      <c r="L91" s="3">
        <f t="shared" si="12"/>
        <v>3.176879547291835</v>
      </c>
      <c r="M91" s="3">
        <f t="shared" si="13"/>
        <v>1.1240317673794529</v>
      </c>
      <c r="N91" s="3">
        <f t="shared" si="14"/>
        <v>1.1070551742192118</v>
      </c>
      <c r="O91" s="3">
        <f t="shared" si="15"/>
        <v>1.0067981721469925</v>
      </c>
      <c r="P91" s="7"/>
    </row>
    <row r="92" spans="1:16" ht="12.75">
      <c r="A92">
        <f t="shared" si="16"/>
        <v>1997</v>
      </c>
      <c r="B92" s="2" t="s">
        <v>100</v>
      </c>
      <c r="C92" s="13">
        <v>0</v>
      </c>
      <c r="D92">
        <v>198.26</v>
      </c>
      <c r="E92" s="2">
        <v>155.43333333333334</v>
      </c>
      <c r="F92" s="2">
        <v>164.76666666666668</v>
      </c>
      <c r="G92">
        <f t="shared" si="11"/>
      </c>
      <c r="L92" s="3">
        <f t="shared" si="12"/>
        <v>3.205497170573969</v>
      </c>
      <c r="M92" s="3">
        <f t="shared" si="13"/>
        <v>1.1280765294685575</v>
      </c>
      <c r="N92" s="3">
        <f t="shared" si="14"/>
        <v>1.10957023242</v>
      </c>
      <c r="O92" s="3" t="e">
        <f t="shared" si="15"/>
        <v>#N/A</v>
      </c>
      <c r="P92" s="7"/>
    </row>
    <row r="93" spans="1:16" ht="12.75">
      <c r="A93">
        <f t="shared" si="16"/>
        <v>1997</v>
      </c>
      <c r="B93" s="2" t="s">
        <v>101</v>
      </c>
      <c r="C93" s="13">
        <v>0</v>
      </c>
      <c r="D93">
        <v>199.87</v>
      </c>
      <c r="E93" s="2">
        <v>155.53333333333333</v>
      </c>
      <c r="F93" s="2">
        <v>165.9333333333333</v>
      </c>
      <c r="G93">
        <f t="shared" si="11"/>
      </c>
      <c r="L93" s="3">
        <f t="shared" si="12"/>
        <v>3.2315278900565887</v>
      </c>
      <c r="M93" s="3">
        <f t="shared" si="13"/>
        <v>1.1365060582046425</v>
      </c>
      <c r="N93" s="3">
        <f t="shared" si="14"/>
        <v>1.1107159943525158</v>
      </c>
      <c r="O93" s="3" t="e">
        <f t="shared" si="15"/>
        <v>#N/A</v>
      </c>
      <c r="P93" s="7"/>
    </row>
    <row r="94" spans="1:16" ht="12.75">
      <c r="A94">
        <f t="shared" si="16"/>
        <v>1997</v>
      </c>
      <c r="B94" s="2" t="s">
        <v>102</v>
      </c>
      <c r="C94" s="13">
        <v>0</v>
      </c>
      <c r="D94">
        <v>202.83</v>
      </c>
      <c r="E94" s="2">
        <v>156.06666666666666</v>
      </c>
      <c r="F94" s="2">
        <v>167.3</v>
      </c>
      <c r="G94">
        <f t="shared" si="11"/>
      </c>
      <c r="L94" s="3">
        <f t="shared" si="12"/>
        <v>3.279385610347615</v>
      </c>
      <c r="M94" s="3">
        <f t="shared" si="13"/>
        <v>1.1493959390389656</v>
      </c>
      <c r="N94" s="3">
        <f t="shared" si="14"/>
        <v>1.117957517295232</v>
      </c>
      <c r="O94" s="3" t="e">
        <f t="shared" si="15"/>
        <v>#N/A</v>
      </c>
      <c r="P94" s="7"/>
    </row>
    <row r="95" spans="1:16" ht="12.75">
      <c r="A95">
        <f t="shared" si="16"/>
        <v>1997</v>
      </c>
      <c r="B95" s="2" t="s">
        <v>103</v>
      </c>
      <c r="C95" s="13">
        <v>0</v>
      </c>
      <c r="D95">
        <v>205.51</v>
      </c>
      <c r="E95" s="2">
        <v>156.73333333333332</v>
      </c>
      <c r="F95" s="2">
        <v>168.66666666666666</v>
      </c>
      <c r="G95">
        <f t="shared" si="11"/>
        <v>37005</v>
      </c>
      <c r="L95" s="3">
        <f t="shared" si="12"/>
        <v>3.3227162489894906</v>
      </c>
      <c r="M95" s="3">
        <f t="shared" si="13"/>
        <v>1.1596293842177274</v>
      </c>
      <c r="N95" s="3">
        <f t="shared" si="14"/>
        <v>1.123550889727474</v>
      </c>
      <c r="O95" s="3">
        <f t="shared" si="15"/>
        <v>1.009961896816435</v>
      </c>
      <c r="P95" s="7"/>
    </row>
    <row r="96" spans="1:16" ht="12.75">
      <c r="A96">
        <f t="shared" si="16"/>
        <v>1998</v>
      </c>
      <c r="B96" s="2" t="s">
        <v>104</v>
      </c>
      <c r="C96" s="13">
        <v>0</v>
      </c>
      <c r="D96">
        <v>208.63</v>
      </c>
      <c r="E96" s="2">
        <v>156.63333333333333</v>
      </c>
      <c r="F96" s="2">
        <v>169.9</v>
      </c>
      <c r="G96">
        <f t="shared" si="11"/>
      </c>
      <c r="L96" s="3">
        <f t="shared" si="12"/>
        <v>3.373160873080032</v>
      </c>
      <c r="M96" s="3">
        <f t="shared" si="13"/>
        <v>1.1779861657212882</v>
      </c>
      <c r="N96" s="3">
        <f t="shared" si="14"/>
        <v>1.132328478289177</v>
      </c>
      <c r="O96" s="3" t="e">
        <f t="shared" si="15"/>
        <v>#N/A</v>
      </c>
      <c r="P96" s="7"/>
    </row>
    <row r="97" spans="1:16" ht="12.75">
      <c r="A97">
        <f t="shared" si="16"/>
        <v>1998</v>
      </c>
      <c r="B97" s="2" t="s">
        <v>105</v>
      </c>
      <c r="C97" s="13">
        <v>0</v>
      </c>
      <c r="D97">
        <v>210.28</v>
      </c>
      <c r="E97" s="2">
        <v>156.9</v>
      </c>
      <c r="F97" s="2">
        <v>171.16666666666666</v>
      </c>
      <c r="G97">
        <f t="shared" si="11"/>
      </c>
      <c r="L97" s="3">
        <f t="shared" si="12"/>
        <v>3.39983831851253</v>
      </c>
      <c r="M97" s="3">
        <f t="shared" si="13"/>
        <v>1.1852846145483455</v>
      </c>
      <c r="N97" s="3">
        <f t="shared" si="14"/>
        <v>1.132838045369998</v>
      </c>
      <c r="O97" s="3" t="e">
        <f t="shared" si="15"/>
        <v>#N/A</v>
      </c>
      <c r="P97" s="7"/>
    </row>
    <row r="98" spans="1:16" ht="12.75">
      <c r="A98">
        <f t="shared" si="16"/>
        <v>1998</v>
      </c>
      <c r="B98" s="2" t="s">
        <v>106</v>
      </c>
      <c r="C98" s="13">
        <v>0</v>
      </c>
      <c r="D98">
        <v>213.17</v>
      </c>
      <c r="E98" s="2">
        <v>157.46666666666667</v>
      </c>
      <c r="F98" s="2">
        <v>172.8</v>
      </c>
      <c r="G98">
        <f t="shared" si="11"/>
      </c>
      <c r="L98" s="3">
        <f t="shared" si="12"/>
        <v>3.4465642683912687</v>
      </c>
      <c r="M98" s="3">
        <f t="shared" si="13"/>
        <v>1.1972506275254176</v>
      </c>
      <c r="N98" s="3">
        <f t="shared" si="14"/>
        <v>1.137552365589788</v>
      </c>
      <c r="O98" s="3" t="e">
        <f t="shared" si="15"/>
        <v>#N/A</v>
      </c>
      <c r="P98" s="7"/>
    </row>
    <row r="99" spans="1:16" ht="12.75">
      <c r="A99">
        <f t="shared" si="16"/>
        <v>1998</v>
      </c>
      <c r="B99" s="2" t="s">
        <v>107</v>
      </c>
      <c r="C99" s="13">
        <v>0</v>
      </c>
      <c r="D99">
        <v>215.74</v>
      </c>
      <c r="E99" s="2">
        <v>157.86666666666667</v>
      </c>
      <c r="F99" s="2">
        <v>174.4333333333333</v>
      </c>
      <c r="G99">
        <f t="shared" si="11"/>
        <v>38885</v>
      </c>
      <c r="L99" s="3">
        <f t="shared" si="12"/>
        <v>3.4881164106709783</v>
      </c>
      <c r="M99" s="3">
        <f t="shared" si="13"/>
        <v>1.2086146600318992</v>
      </c>
      <c r="N99" s="3">
        <f t="shared" si="14"/>
        <v>1.1404867530399472</v>
      </c>
      <c r="O99" s="3">
        <f t="shared" si="15"/>
        <v>1.0089764035423128</v>
      </c>
      <c r="P99" s="7"/>
    </row>
    <row r="100" spans="1:16" ht="12.75">
      <c r="A100">
        <f t="shared" si="16"/>
        <v>1999</v>
      </c>
      <c r="B100" s="2" t="s">
        <v>108</v>
      </c>
      <c r="C100" s="13">
        <v>0</v>
      </c>
      <c r="D100">
        <v>217.95</v>
      </c>
      <c r="E100" s="2">
        <v>158.4</v>
      </c>
      <c r="F100" s="2">
        <v>175.63333333333333</v>
      </c>
      <c r="G100">
        <f aca="true" t="shared" si="17" ref="G100:G126">IF(VALUE(RIGHT(B100,1))=4,LOOKUP(VALUE(LEFT(B100,4)),$I$4:$I$33,$J$4:$J$33),"")</f>
      </c>
      <c r="L100" s="3">
        <f aca="true" t="shared" si="18" ref="L100:L126">IF(ISERROR(D100/$D$4),NA(),D100/$D$4)</f>
        <v>3.523848019401778</v>
      </c>
      <c r="M100" s="3">
        <f aca="true" t="shared" si="19" ref="M100:M126">IF(ISERROR(($D100/E100)/($D$4/E$4)),NA(),($D100/E100)/($D$4/E$4))</f>
        <v>1.2168843854878615</v>
      </c>
      <c r="N100" s="3">
        <f aca="true" t="shared" si="20" ref="N100:N126">IF(ISERROR(($D100/F100)/($D$4/F$4)),NA(),($D100/F100)/($D$4/F$4))</f>
        <v>1.144297582310959</v>
      </c>
      <c r="O100" s="3" t="e">
        <f aca="true" t="shared" si="21" ref="O100:O126">IF(ISERROR(($D100/G100)/($D$4/G$7)),NA(),($D100/G100)/($D$4/G$7))</f>
        <v>#N/A</v>
      </c>
      <c r="P100" s="7"/>
    </row>
    <row r="101" spans="1:16" ht="12.75">
      <c r="A101">
        <f t="shared" si="16"/>
        <v>1999</v>
      </c>
      <c r="B101" s="2" t="s">
        <v>109</v>
      </c>
      <c r="C101" s="13">
        <v>0</v>
      </c>
      <c r="D101">
        <v>220.89</v>
      </c>
      <c r="E101" s="2">
        <v>159.6</v>
      </c>
      <c r="F101" s="2">
        <v>176.73333333333335</v>
      </c>
      <c r="G101">
        <f t="shared" si="17"/>
      </c>
      <c r="L101" s="3">
        <f t="shared" si="18"/>
        <v>3.5713823767178656</v>
      </c>
      <c r="M101" s="3">
        <f t="shared" si="19"/>
        <v>1.2240264160806218</v>
      </c>
      <c r="N101" s="3">
        <f t="shared" si="20"/>
        <v>1.1525151351498053</v>
      </c>
      <c r="O101" s="3" t="e">
        <f t="shared" si="21"/>
        <v>#N/A</v>
      </c>
      <c r="P101" s="7"/>
    </row>
    <row r="102" spans="1:16" ht="12.75">
      <c r="A102">
        <f t="shared" si="16"/>
        <v>1999</v>
      </c>
      <c r="B102" s="2" t="s">
        <v>110</v>
      </c>
      <c r="C102" s="13">
        <v>0</v>
      </c>
      <c r="D102">
        <v>224.32</v>
      </c>
      <c r="E102" s="2">
        <v>160.83333333333334</v>
      </c>
      <c r="F102" s="2">
        <v>177.9333333333333</v>
      </c>
      <c r="G102">
        <f t="shared" si="17"/>
      </c>
      <c r="L102" s="3">
        <f t="shared" si="18"/>
        <v>3.6268391269199673</v>
      </c>
      <c r="M102" s="3">
        <f t="shared" si="19"/>
        <v>1.2335011414042831</v>
      </c>
      <c r="N102" s="3">
        <f t="shared" si="20"/>
        <v>1.1625181240464715</v>
      </c>
      <c r="O102" s="3" t="e">
        <f t="shared" si="21"/>
        <v>#N/A</v>
      </c>
      <c r="P102" s="7"/>
    </row>
    <row r="103" spans="1:16" ht="12.75">
      <c r="A103">
        <f t="shared" si="16"/>
        <v>1999</v>
      </c>
      <c r="B103" s="2" t="s">
        <v>111</v>
      </c>
      <c r="C103" s="13">
        <v>0</v>
      </c>
      <c r="D103">
        <v>226.86</v>
      </c>
      <c r="E103" s="2">
        <v>162.13333333333333</v>
      </c>
      <c r="F103" s="2">
        <v>179.63333333333335</v>
      </c>
      <c r="G103">
        <f t="shared" si="17"/>
        <v>40696</v>
      </c>
      <c r="L103" s="3">
        <f t="shared" si="18"/>
        <v>3.667906224737268</v>
      </c>
      <c r="M103" s="3">
        <f t="shared" si="19"/>
        <v>1.237465895311237</v>
      </c>
      <c r="N103" s="3">
        <f t="shared" si="20"/>
        <v>1.1645551216413925</v>
      </c>
      <c r="O103" s="3">
        <f t="shared" si="21"/>
        <v>1.0137681477844944</v>
      </c>
      <c r="P103" s="7"/>
    </row>
    <row r="104" spans="1:16" ht="12.75">
      <c r="A104">
        <f t="shared" si="16"/>
        <v>2000</v>
      </c>
      <c r="B104" s="2" t="s">
        <v>112</v>
      </c>
      <c r="C104" s="13">
        <v>0</v>
      </c>
      <c r="D104">
        <v>231.57</v>
      </c>
      <c r="E104" s="2">
        <v>163.7</v>
      </c>
      <c r="F104" s="2">
        <v>181.53333333333333</v>
      </c>
      <c r="G104">
        <f t="shared" si="17"/>
      </c>
      <c r="L104" s="3">
        <f t="shared" si="18"/>
        <v>3.744058205335489</v>
      </c>
      <c r="M104" s="3">
        <f t="shared" si="19"/>
        <v>1.2510689299441127</v>
      </c>
      <c r="N104" s="3">
        <f t="shared" si="20"/>
        <v>1.1762915147500956</v>
      </c>
      <c r="O104" s="3" t="e">
        <f t="shared" si="21"/>
        <v>#N/A</v>
      </c>
      <c r="P104" s="7"/>
    </row>
    <row r="105" spans="1:16" ht="12.75">
      <c r="A105">
        <f t="shared" si="16"/>
        <v>2000</v>
      </c>
      <c r="B105" s="2" t="s">
        <v>113</v>
      </c>
      <c r="C105" s="13">
        <v>0</v>
      </c>
      <c r="D105">
        <v>235.5</v>
      </c>
      <c r="E105" s="2">
        <v>165</v>
      </c>
      <c r="F105" s="2">
        <v>182.73333333333335</v>
      </c>
      <c r="G105">
        <f t="shared" si="17"/>
      </c>
      <c r="L105" s="3">
        <f t="shared" si="18"/>
        <v>3.807599029911075</v>
      </c>
      <c r="M105" s="3">
        <f t="shared" si="19"/>
        <v>1.262276769309914</v>
      </c>
      <c r="N105" s="3">
        <f t="shared" si="20"/>
        <v>1.1883987486643286</v>
      </c>
      <c r="O105" s="3" t="e">
        <f t="shared" si="21"/>
        <v>#N/A</v>
      </c>
      <c r="P105" s="7"/>
    </row>
    <row r="106" spans="1:16" ht="12.75">
      <c r="A106">
        <f t="shared" si="16"/>
        <v>2000</v>
      </c>
      <c r="B106" s="2" t="s">
        <v>114</v>
      </c>
      <c r="C106" s="13">
        <v>0</v>
      </c>
      <c r="D106">
        <v>240.09</v>
      </c>
      <c r="E106" s="2">
        <v>166.53333333333333</v>
      </c>
      <c r="F106" s="2">
        <v>184.6</v>
      </c>
      <c r="G106">
        <f t="shared" si="17"/>
      </c>
      <c r="L106" s="3">
        <f t="shared" si="18"/>
        <v>3.8818108326596605</v>
      </c>
      <c r="M106" s="3">
        <f t="shared" si="19"/>
        <v>1.275030339550541</v>
      </c>
      <c r="N106" s="3">
        <f t="shared" si="20"/>
        <v>1.1993099195884218</v>
      </c>
      <c r="O106" s="3" t="e">
        <f t="shared" si="21"/>
        <v>#N/A</v>
      </c>
      <c r="P106" s="7"/>
    </row>
    <row r="107" spans="1:16" ht="12.75">
      <c r="A107">
        <f t="shared" si="16"/>
        <v>2000</v>
      </c>
      <c r="B107" s="2" t="s">
        <v>115</v>
      </c>
      <c r="C107" s="13">
        <v>0</v>
      </c>
      <c r="D107">
        <v>244.03</v>
      </c>
      <c r="E107" s="2">
        <v>167.63333333333333</v>
      </c>
      <c r="F107" s="2">
        <v>186.83333333333334</v>
      </c>
      <c r="G107">
        <f t="shared" si="17"/>
        <v>41990</v>
      </c>
      <c r="L107" s="3">
        <f t="shared" si="18"/>
        <v>3.945513338722716</v>
      </c>
      <c r="M107" s="3">
        <f t="shared" si="19"/>
        <v>1.2874502662246923</v>
      </c>
      <c r="N107" s="3">
        <f t="shared" si="20"/>
        <v>1.2044198612943027</v>
      </c>
      <c r="O107" s="3">
        <f t="shared" si="21"/>
        <v>1.056889988181244</v>
      </c>
      <c r="P107" s="7"/>
    </row>
    <row r="108" spans="1:16" ht="12.75">
      <c r="A108">
        <f t="shared" si="16"/>
        <v>2001</v>
      </c>
      <c r="B108" s="2" t="s">
        <v>116</v>
      </c>
      <c r="C108" s="13">
        <v>0</v>
      </c>
      <c r="D108">
        <v>250.33</v>
      </c>
      <c r="E108" s="2">
        <v>169.23333333333332</v>
      </c>
      <c r="F108" s="2">
        <v>188.9</v>
      </c>
      <c r="G108">
        <f t="shared" si="17"/>
      </c>
      <c r="L108" s="3">
        <f t="shared" si="18"/>
        <v>4.047372675828618</v>
      </c>
      <c r="M108" s="3">
        <f t="shared" si="19"/>
        <v>1.308201410485476</v>
      </c>
      <c r="N108" s="3">
        <f t="shared" si="20"/>
        <v>1.2219965852025347</v>
      </c>
      <c r="O108" s="3" t="e">
        <f t="shared" si="21"/>
        <v>#N/A</v>
      </c>
      <c r="P108" s="7"/>
    </row>
    <row r="109" spans="1:16" ht="12.75">
      <c r="A109">
        <f t="shared" si="16"/>
        <v>2001</v>
      </c>
      <c r="B109" s="2" t="s">
        <v>117</v>
      </c>
      <c r="C109" s="13">
        <v>1</v>
      </c>
      <c r="D109">
        <v>254.81</v>
      </c>
      <c r="E109" s="2">
        <v>170.36666666666665</v>
      </c>
      <c r="F109" s="2">
        <v>190.9333333333333</v>
      </c>
      <c r="G109">
        <f t="shared" si="17"/>
      </c>
      <c r="L109" s="3">
        <f t="shared" si="18"/>
        <v>4.119805982215036</v>
      </c>
      <c r="M109" s="3">
        <f t="shared" si="19"/>
        <v>1.322755158836798</v>
      </c>
      <c r="N109" s="3">
        <f t="shared" si="20"/>
        <v>1.230619419617655</v>
      </c>
      <c r="O109" s="3" t="e">
        <f t="shared" si="21"/>
        <v>#N/A</v>
      </c>
      <c r="P109" s="7"/>
    </row>
    <row r="110" spans="1:16" ht="12.75">
      <c r="A110">
        <f t="shared" si="16"/>
        <v>2001</v>
      </c>
      <c r="B110" s="2" t="s">
        <v>118</v>
      </c>
      <c r="C110" s="13">
        <v>1</v>
      </c>
      <c r="D110">
        <v>259.04</v>
      </c>
      <c r="E110" s="2">
        <v>170.16666666666666</v>
      </c>
      <c r="F110" s="2">
        <v>193.1</v>
      </c>
      <c r="G110">
        <f t="shared" si="17"/>
      </c>
      <c r="L110" s="3">
        <f t="shared" si="18"/>
        <v>4.188197251414714</v>
      </c>
      <c r="M110" s="3">
        <f t="shared" si="19"/>
        <v>1.346294160542908</v>
      </c>
      <c r="N110" s="3">
        <f t="shared" si="20"/>
        <v>1.2370111336389737</v>
      </c>
      <c r="O110" s="3" t="e">
        <f t="shared" si="21"/>
        <v>#N/A</v>
      </c>
      <c r="P110" s="7"/>
    </row>
    <row r="111" spans="1:16" ht="12.75">
      <c r="A111">
        <f t="shared" si="16"/>
        <v>2001</v>
      </c>
      <c r="B111" s="2" t="s">
        <v>119</v>
      </c>
      <c r="C111" s="13">
        <v>1</v>
      </c>
      <c r="D111">
        <v>262.4</v>
      </c>
      <c r="E111" s="2">
        <v>169.2</v>
      </c>
      <c r="F111" s="2">
        <v>195.53333333333333</v>
      </c>
      <c r="G111">
        <f t="shared" si="17"/>
        <v>42228</v>
      </c>
      <c r="L111" s="3">
        <f t="shared" si="18"/>
        <v>4.242522231204527</v>
      </c>
      <c r="M111" s="3">
        <f t="shared" si="19"/>
        <v>1.3715482626884612</v>
      </c>
      <c r="N111" s="3">
        <f t="shared" si="20"/>
        <v>1.2374625873833864</v>
      </c>
      <c r="O111" s="3">
        <f t="shared" si="21"/>
        <v>1.1300450478191075</v>
      </c>
      <c r="P111" s="7"/>
    </row>
    <row r="112" spans="1:16" ht="12.75">
      <c r="A112">
        <f t="shared" si="16"/>
        <v>2002</v>
      </c>
      <c r="B112" s="2" t="s">
        <v>120</v>
      </c>
      <c r="C112" s="13">
        <v>0</v>
      </c>
      <c r="D112">
        <v>266.7</v>
      </c>
      <c r="E112" s="2">
        <v>169.16666666666666</v>
      </c>
      <c r="F112" s="2">
        <v>197.63333333333333</v>
      </c>
      <c r="G112">
        <f t="shared" si="17"/>
      </c>
      <c r="L112" s="3">
        <f t="shared" si="18"/>
        <v>4.312045270816491</v>
      </c>
      <c r="M112" s="3">
        <f t="shared" si="19"/>
        <v>1.3942987762383965</v>
      </c>
      <c r="N112" s="3">
        <f t="shared" si="20"/>
        <v>1.2443767006859532</v>
      </c>
      <c r="O112" s="3" t="e">
        <f t="shared" si="21"/>
        <v>#N/A</v>
      </c>
      <c r="P112" s="7"/>
    </row>
    <row r="113" spans="1:16" ht="12.75">
      <c r="A113">
        <f t="shared" si="16"/>
        <v>2002</v>
      </c>
      <c r="B113" s="2" t="s">
        <v>121</v>
      </c>
      <c r="C113" s="13">
        <v>0</v>
      </c>
      <c r="D113">
        <v>271.71</v>
      </c>
      <c r="E113" s="2">
        <v>170.6</v>
      </c>
      <c r="F113" s="2">
        <v>198.86666666666667</v>
      </c>
      <c r="G113">
        <f t="shared" si="17"/>
      </c>
      <c r="L113" s="3">
        <f t="shared" si="18"/>
        <v>4.393047696038803</v>
      </c>
      <c r="M113" s="3">
        <f t="shared" si="19"/>
        <v>1.4085563245798507</v>
      </c>
      <c r="N113" s="3">
        <f t="shared" si="20"/>
        <v>1.2598901454781077</v>
      </c>
      <c r="O113" s="3" t="e">
        <f t="shared" si="21"/>
        <v>#N/A</v>
      </c>
      <c r="P113" s="7"/>
    </row>
    <row r="114" spans="1:16" ht="12.75">
      <c r="A114">
        <f t="shared" si="16"/>
        <v>2002</v>
      </c>
      <c r="B114" s="2" t="s">
        <v>122</v>
      </c>
      <c r="C114" s="13">
        <v>0</v>
      </c>
      <c r="D114">
        <v>277.56</v>
      </c>
      <c r="E114" s="2">
        <v>171.33333333333334</v>
      </c>
      <c r="F114" s="2">
        <v>200.23333333333335</v>
      </c>
      <c r="G114">
        <f t="shared" si="17"/>
      </c>
      <c r="L114" s="3">
        <f t="shared" si="18"/>
        <v>4.487631366208569</v>
      </c>
      <c r="M114" s="3">
        <f t="shared" si="19"/>
        <v>1.432724333063864</v>
      </c>
      <c r="N114" s="3">
        <f t="shared" si="20"/>
        <v>1.2782316077214686</v>
      </c>
      <c r="O114" s="3" t="e">
        <f t="shared" si="21"/>
        <v>#N/A</v>
      </c>
      <c r="P114" s="7"/>
    </row>
    <row r="115" spans="1:16" ht="12.75">
      <c r="A115">
        <f t="shared" si="16"/>
        <v>2002</v>
      </c>
      <c r="B115" s="2" t="s">
        <v>123</v>
      </c>
      <c r="C115" s="13">
        <v>0</v>
      </c>
      <c r="D115">
        <v>281.95</v>
      </c>
      <c r="E115" s="2">
        <v>172.13333333333335</v>
      </c>
      <c r="F115" s="2">
        <v>201.9333333333333</v>
      </c>
      <c r="G115">
        <f t="shared" si="17"/>
        <v>42409</v>
      </c>
      <c r="L115" s="3">
        <f t="shared" si="18"/>
        <v>4.558609539207761</v>
      </c>
      <c r="M115" s="3">
        <f t="shared" si="19"/>
        <v>1.448620885716486</v>
      </c>
      <c r="N115" s="3">
        <f t="shared" si="20"/>
        <v>1.2875174845798083</v>
      </c>
      <c r="O115" s="3">
        <f t="shared" si="21"/>
        <v>1.2090562477004314</v>
      </c>
      <c r="P115" s="7"/>
    </row>
    <row r="116" spans="1:16" ht="12.75">
      <c r="A116">
        <f t="shared" si="16"/>
        <v>2003</v>
      </c>
      <c r="B116" s="2" t="s">
        <v>124</v>
      </c>
      <c r="C116" s="13">
        <v>0</v>
      </c>
      <c r="D116">
        <v>285.69</v>
      </c>
      <c r="E116" s="2">
        <v>174.16666666666666</v>
      </c>
      <c r="F116" s="2">
        <v>203.7</v>
      </c>
      <c r="G116">
        <f t="shared" si="17"/>
      </c>
      <c r="L116" s="3">
        <f t="shared" si="18"/>
        <v>4.619078415521423</v>
      </c>
      <c r="M116" s="3">
        <f t="shared" si="19"/>
        <v>1.4507000344250056</v>
      </c>
      <c r="N116" s="3">
        <f t="shared" si="20"/>
        <v>1.2932814873109402</v>
      </c>
      <c r="O116" s="3" t="e">
        <f t="shared" si="21"/>
        <v>#N/A</v>
      </c>
      <c r="P116" s="7"/>
    </row>
    <row r="117" spans="1:16" ht="12.75">
      <c r="A117">
        <f t="shared" si="16"/>
        <v>2003</v>
      </c>
      <c r="B117" s="2" t="s">
        <v>125</v>
      </c>
      <c r="C117" s="13">
        <v>0</v>
      </c>
      <c r="D117">
        <v>289.24</v>
      </c>
      <c r="E117" s="2">
        <v>174.0666666666667</v>
      </c>
      <c r="F117" s="2">
        <v>204.83333333333334</v>
      </c>
      <c r="G117">
        <f t="shared" si="17"/>
      </c>
      <c r="L117" s="3">
        <f t="shared" si="18"/>
        <v>4.676475343573161</v>
      </c>
      <c r="M117" s="3">
        <f t="shared" si="19"/>
        <v>1.4695702870171499</v>
      </c>
      <c r="N117" s="3">
        <f t="shared" si="20"/>
        <v>1.3021072925717947</v>
      </c>
      <c r="O117" s="3" t="e">
        <f t="shared" si="21"/>
        <v>#N/A</v>
      </c>
      <c r="P117" s="7"/>
    </row>
    <row r="118" spans="1:16" ht="12.75">
      <c r="A118">
        <f t="shared" si="16"/>
        <v>2003</v>
      </c>
      <c r="B118" s="2" t="s">
        <v>126</v>
      </c>
      <c r="C118" s="13">
        <v>0</v>
      </c>
      <c r="D118">
        <v>294.11</v>
      </c>
      <c r="E118" s="2">
        <v>175.0333333333333</v>
      </c>
      <c r="F118" s="2">
        <v>206.1</v>
      </c>
      <c r="G118">
        <f t="shared" si="17"/>
      </c>
      <c r="L118" s="3">
        <f t="shared" si="18"/>
        <v>4.755214227970898</v>
      </c>
      <c r="M118" s="3">
        <f t="shared" si="19"/>
        <v>1.4860610451533505</v>
      </c>
      <c r="N118" s="3">
        <f t="shared" si="20"/>
        <v>1.3158938288950681</v>
      </c>
      <c r="O118" s="3" t="e">
        <f t="shared" si="21"/>
        <v>#N/A</v>
      </c>
      <c r="P118" s="7"/>
    </row>
    <row r="119" spans="1:16" ht="12.75">
      <c r="A119">
        <f t="shared" si="16"/>
        <v>2003</v>
      </c>
      <c r="B119" s="2" t="s">
        <v>127</v>
      </c>
      <c r="C119" s="13">
        <v>0</v>
      </c>
      <c r="D119">
        <v>304.18</v>
      </c>
      <c r="E119" s="2">
        <v>175.0666666666667</v>
      </c>
      <c r="F119" s="2">
        <v>207.4333333333333</v>
      </c>
      <c r="G119">
        <f t="shared" si="17"/>
        <v>43318</v>
      </c>
      <c r="L119" s="3">
        <f t="shared" si="18"/>
        <v>4.918027485852869</v>
      </c>
      <c r="M119" s="3">
        <f t="shared" si="19"/>
        <v>1.536649486725925</v>
      </c>
      <c r="N119" s="3">
        <f t="shared" si="20"/>
        <v>1.352200711601199</v>
      </c>
      <c r="O119" s="3">
        <f t="shared" si="21"/>
        <v>1.277011173405978</v>
      </c>
      <c r="P119" s="7"/>
    </row>
    <row r="120" spans="1:16" ht="12.75">
      <c r="A120">
        <f t="shared" si="16"/>
        <v>2004</v>
      </c>
      <c r="B120" s="2" t="s">
        <v>128</v>
      </c>
      <c r="C120" s="13">
        <v>0</v>
      </c>
      <c r="D120">
        <v>309.39</v>
      </c>
      <c r="E120" s="2">
        <v>177</v>
      </c>
      <c r="F120" s="2">
        <v>208.76666666666665</v>
      </c>
      <c r="G120">
        <f t="shared" si="17"/>
      </c>
      <c r="L120" s="3">
        <f t="shared" si="18"/>
        <v>5.0022635408245755</v>
      </c>
      <c r="M120" s="3">
        <f t="shared" si="19"/>
        <v>1.545897263746352</v>
      </c>
      <c r="N120" s="3">
        <f t="shared" si="20"/>
        <v>1.3665771863884477</v>
      </c>
      <c r="O120" s="3" t="e">
        <f t="shared" si="21"/>
        <v>#N/A</v>
      </c>
      <c r="P120" s="7"/>
    </row>
    <row r="121" spans="1:16" ht="12.75">
      <c r="A121">
        <f t="shared" si="16"/>
        <v>2004</v>
      </c>
      <c r="B121" s="2" t="s">
        <v>129</v>
      </c>
      <c r="C121" s="13">
        <v>0</v>
      </c>
      <c r="D121">
        <v>317.99</v>
      </c>
      <c r="E121" s="2">
        <v>179.0666666666667</v>
      </c>
      <c r="F121" s="2">
        <v>210.2</v>
      </c>
      <c r="G121">
        <f t="shared" si="17"/>
      </c>
      <c r="L121" s="3">
        <f t="shared" si="18"/>
        <v>5.141309620048505</v>
      </c>
      <c r="M121" s="3">
        <f t="shared" si="19"/>
        <v>1.5705303586186885</v>
      </c>
      <c r="N121" s="3">
        <f t="shared" si="20"/>
        <v>1.3949858483829671</v>
      </c>
      <c r="O121" s="3" t="e">
        <f t="shared" si="21"/>
        <v>#N/A</v>
      </c>
      <c r="P121" s="7"/>
    </row>
    <row r="122" spans="1:16" ht="12.75">
      <c r="A122">
        <f t="shared" si="16"/>
        <v>2004</v>
      </c>
      <c r="B122" s="2" t="s">
        <v>130</v>
      </c>
      <c r="C122" s="13">
        <v>0</v>
      </c>
      <c r="D122">
        <v>332.88</v>
      </c>
      <c r="E122" s="2">
        <v>179.5666666666667</v>
      </c>
      <c r="F122" s="2">
        <v>211.83333333333334</v>
      </c>
      <c r="G122">
        <f t="shared" si="17"/>
      </c>
      <c r="L122" s="3">
        <f t="shared" si="18"/>
        <v>5.382053354890865</v>
      </c>
      <c r="M122" s="3">
        <f t="shared" si="19"/>
        <v>1.6394931418926877</v>
      </c>
      <c r="N122" s="3">
        <f t="shared" si="20"/>
        <v>1.449046937878563</v>
      </c>
      <c r="O122" s="3" t="e">
        <f t="shared" si="21"/>
        <v>#N/A</v>
      </c>
      <c r="P122" s="7"/>
    </row>
    <row r="123" spans="1:16" ht="12.75">
      <c r="A123">
        <f t="shared" si="16"/>
        <v>2004</v>
      </c>
      <c r="B123" s="2" t="s">
        <v>131</v>
      </c>
      <c r="C123" s="13">
        <v>0</v>
      </c>
      <c r="D123">
        <v>341</v>
      </c>
      <c r="E123" s="2">
        <v>181.4333333333333</v>
      </c>
      <c r="F123" s="2">
        <v>213.3</v>
      </c>
      <c r="G123">
        <f t="shared" si="17"/>
        <v>44389</v>
      </c>
      <c r="L123" s="3">
        <f t="shared" si="18"/>
        <v>5.513338722716249</v>
      </c>
      <c r="M123" s="3">
        <f t="shared" si="19"/>
        <v>1.6622062913792697</v>
      </c>
      <c r="N123" s="3">
        <f t="shared" si="20"/>
        <v>1.4741869908684953</v>
      </c>
      <c r="O123" s="3">
        <f t="shared" si="21"/>
        <v>1.3970484129331284</v>
      </c>
      <c r="P123" s="7"/>
    </row>
    <row r="124" spans="1:15" ht="12.75">
      <c r="A124">
        <f t="shared" si="16"/>
        <v>2005</v>
      </c>
      <c r="B124" s="2" t="s">
        <v>132</v>
      </c>
      <c r="C124" s="13">
        <v>0</v>
      </c>
      <c r="D124">
        <v>350.09</v>
      </c>
      <c r="E124" s="2">
        <v>182.4</v>
      </c>
      <c r="F124" s="2">
        <v>215</v>
      </c>
      <c r="G124">
        <f t="shared" si="17"/>
      </c>
      <c r="L124" s="3">
        <f t="shared" si="18"/>
        <v>5.660307194826192</v>
      </c>
      <c r="M124" s="3">
        <f t="shared" si="19"/>
        <v>1.6974715107291265</v>
      </c>
      <c r="N124" s="3">
        <f t="shared" si="20"/>
        <v>1.501517148891103</v>
      </c>
      <c r="O124" s="3" t="e">
        <f t="shared" si="21"/>
        <v>#N/A</v>
      </c>
    </row>
    <row r="125" spans="1:15" ht="12.75">
      <c r="A125">
        <f t="shared" si="16"/>
        <v>2005</v>
      </c>
      <c r="B125" s="2" t="s">
        <v>133</v>
      </c>
      <c r="C125" s="13">
        <v>0</v>
      </c>
      <c r="D125">
        <v>362.53</v>
      </c>
      <c r="E125" s="2">
        <v>184.7</v>
      </c>
      <c r="F125" s="2">
        <v>216.4</v>
      </c>
      <c r="G125">
        <f t="shared" si="17"/>
      </c>
      <c r="L125" s="3">
        <f t="shared" si="18"/>
        <v>5.86143896523848</v>
      </c>
      <c r="M125" s="3">
        <f t="shared" si="19"/>
        <v>1.7358998992882775</v>
      </c>
      <c r="N125" s="3">
        <f t="shared" si="20"/>
        <v>1.5448123951822301</v>
      </c>
      <c r="O125" s="3" t="e">
        <f t="shared" si="21"/>
        <v>#N/A</v>
      </c>
    </row>
    <row r="126" spans="1:15" ht="12.75">
      <c r="A126">
        <f t="shared" si="16"/>
        <v>2005</v>
      </c>
      <c r="B126" s="2" t="s">
        <v>134</v>
      </c>
      <c r="C126" s="13">
        <v>0</v>
      </c>
      <c r="D126">
        <v>372.89</v>
      </c>
      <c r="E126" s="2">
        <v>187.73333333333335</v>
      </c>
      <c r="F126" s="2">
        <v>218.03333333333333</v>
      </c>
      <c r="G126">
        <f t="shared" si="17"/>
      </c>
      <c r="L126" s="3">
        <f t="shared" si="18"/>
        <v>6.028940986257073</v>
      </c>
      <c r="M126" s="3">
        <f t="shared" si="19"/>
        <v>1.7566569883607699</v>
      </c>
      <c r="N126" s="3">
        <f t="shared" si="20"/>
        <v>1.577055194539956</v>
      </c>
      <c r="O126" s="3" t="e">
        <f t="shared" si="21"/>
        <v>#N/A</v>
      </c>
    </row>
    <row r="127" spans="1:15" ht="12.75">
      <c r="A127">
        <f t="shared" si="16"/>
        <v>2005</v>
      </c>
      <c r="B127" s="2" t="s">
        <v>187</v>
      </c>
      <c r="C127" s="13">
        <v>0</v>
      </c>
      <c r="D127" s="2"/>
      <c r="E127" s="2">
        <v>189.3</v>
      </c>
      <c r="F127" s="2">
        <v>219.9333333333333</v>
      </c>
      <c r="L127" s="3"/>
      <c r="M127" s="3"/>
      <c r="N127" s="3"/>
      <c r="O127" s="3"/>
    </row>
    <row r="128" spans="2:6" ht="12.75">
      <c r="B128" s="2"/>
      <c r="C128" s="2"/>
      <c r="D128" s="2"/>
      <c r="E128" s="2"/>
      <c r="F128" s="2"/>
    </row>
    <row r="129" spans="2:6" ht="12.75">
      <c r="B129" s="2"/>
      <c r="C129" s="2"/>
      <c r="D129" s="2"/>
      <c r="E129" s="2"/>
      <c r="F129" s="2"/>
    </row>
    <row r="130" spans="2:6" ht="12.75">
      <c r="B130" s="2"/>
      <c r="C130" s="2"/>
      <c r="D130" s="2"/>
      <c r="E130" s="2"/>
      <c r="F130" s="2"/>
    </row>
    <row r="131" spans="2:6" ht="12.75">
      <c r="B131" s="2"/>
      <c r="C131" s="2"/>
      <c r="D131" s="2"/>
      <c r="E131" s="2"/>
      <c r="F131" s="2"/>
    </row>
    <row r="132" spans="2:6" ht="12.75">
      <c r="B132" s="2"/>
      <c r="C132" s="2"/>
      <c r="D132" s="2"/>
      <c r="E132" s="2"/>
      <c r="F132" s="2"/>
    </row>
    <row r="133" spans="2:6" ht="12.75">
      <c r="B133" s="2"/>
      <c r="C133" s="2"/>
      <c r="D133" s="2"/>
      <c r="E133" s="2"/>
      <c r="F133" s="2"/>
    </row>
    <row r="134" spans="2:6" ht="12.75">
      <c r="B134" s="2"/>
      <c r="C134" s="2"/>
      <c r="D134" s="2"/>
      <c r="E134" s="2"/>
      <c r="F134" s="2"/>
    </row>
    <row r="135" spans="2:6" ht="12.75">
      <c r="B135" s="2"/>
      <c r="C135" s="2"/>
      <c r="D135" s="2"/>
      <c r="E135" s="2"/>
      <c r="F135" s="2"/>
    </row>
    <row r="136" spans="2:6" ht="12.75">
      <c r="B136" s="2"/>
      <c r="C136" s="2"/>
      <c r="D136" s="2"/>
      <c r="E136" s="2"/>
      <c r="F136" s="2"/>
    </row>
    <row r="137" spans="2:6" ht="12.75">
      <c r="B137" s="2"/>
      <c r="C137" s="2"/>
      <c r="D137" s="2"/>
      <c r="E137" s="2"/>
      <c r="F137" s="2"/>
    </row>
    <row r="138" spans="2:6" ht="12.75">
      <c r="B138" s="2"/>
      <c r="C138" s="2"/>
      <c r="D138" s="2"/>
      <c r="E138" s="2"/>
      <c r="F138" s="2"/>
    </row>
    <row r="139" spans="2:6" ht="12.75">
      <c r="B139" s="2"/>
      <c r="C139" s="2"/>
      <c r="D139" s="2"/>
      <c r="E139" s="2"/>
      <c r="F139" s="2"/>
    </row>
    <row r="140" spans="2:6" ht="12.75">
      <c r="B140" s="2"/>
      <c r="C140" s="2"/>
      <c r="D140" s="2"/>
      <c r="E140" s="2"/>
      <c r="F140" s="2"/>
    </row>
    <row r="141" spans="2:6" ht="12.75">
      <c r="B141" s="2"/>
      <c r="C141" s="2"/>
      <c r="D141" s="2"/>
      <c r="E141" s="2"/>
      <c r="F141" s="2"/>
    </row>
    <row r="142" spans="2:6" ht="12.75">
      <c r="B142" s="2"/>
      <c r="C142" s="2"/>
      <c r="D142" s="2"/>
      <c r="E142" s="2"/>
      <c r="F142" s="2"/>
    </row>
    <row r="143" spans="2:6" ht="12.75">
      <c r="B143" s="2"/>
      <c r="C143" s="2"/>
      <c r="D143" s="2"/>
      <c r="E143" s="2"/>
      <c r="F143" s="2"/>
    </row>
    <row r="144" spans="2:6" ht="12.75">
      <c r="B144" s="2"/>
      <c r="C144" s="2"/>
      <c r="D144" s="2"/>
      <c r="E144" s="2"/>
      <c r="F144" s="2"/>
    </row>
    <row r="145" spans="2:6" ht="12.75">
      <c r="B145" s="2"/>
      <c r="C145" s="2"/>
      <c r="D145" s="2"/>
      <c r="E145" s="2"/>
      <c r="F145" s="2"/>
    </row>
    <row r="146" spans="2:6" ht="12.75">
      <c r="B146" s="2"/>
      <c r="C146" s="2"/>
      <c r="D146" s="2"/>
      <c r="E146" s="2"/>
      <c r="F146" s="2"/>
    </row>
    <row r="147" spans="2:6" ht="12.75">
      <c r="B147" s="2"/>
      <c r="C147" s="2"/>
      <c r="D147" s="2"/>
      <c r="E147" s="2"/>
      <c r="F147" s="2"/>
    </row>
    <row r="148" spans="2:6" ht="12.75">
      <c r="B148" s="2"/>
      <c r="C148" s="2"/>
      <c r="D148" s="2"/>
      <c r="E148" s="2"/>
      <c r="F148" s="2"/>
    </row>
    <row r="149" spans="2:6" ht="12.75">
      <c r="B149" s="2"/>
      <c r="C149" s="2"/>
      <c r="D149" s="2"/>
      <c r="E149" s="2"/>
      <c r="F149" s="2"/>
    </row>
    <row r="150" spans="2:6" ht="12.75">
      <c r="B150" s="2"/>
      <c r="C150" s="2"/>
      <c r="D150" s="2"/>
      <c r="E150" s="2"/>
      <c r="F150" s="2"/>
    </row>
    <row r="151" spans="2:6" ht="12.75">
      <c r="B151" s="2"/>
      <c r="C151" s="2"/>
      <c r="D151" s="2"/>
      <c r="E151" s="2"/>
      <c r="F151" s="2"/>
    </row>
    <row r="152" spans="2:6" ht="12.75">
      <c r="B152" s="2"/>
      <c r="C152" s="2"/>
      <c r="D152" s="2"/>
      <c r="E152" s="2"/>
      <c r="F152" s="2"/>
    </row>
    <row r="153" spans="2:6" ht="12.75">
      <c r="B153" s="2"/>
      <c r="C153" s="2"/>
      <c r="D153" s="2"/>
      <c r="E153" s="2"/>
      <c r="F153" s="2"/>
    </row>
    <row r="154" spans="2:6" ht="12.75">
      <c r="B154" s="2"/>
      <c r="C154" s="2"/>
      <c r="D154" s="2"/>
      <c r="E154" s="2"/>
      <c r="F154" s="2"/>
    </row>
    <row r="155" spans="2:6" ht="12.75">
      <c r="B155" s="2"/>
      <c r="C155" s="2"/>
      <c r="D155" s="2"/>
      <c r="E155" s="2"/>
      <c r="F155" s="2"/>
    </row>
    <row r="156" spans="2:6" ht="12.75">
      <c r="B156" s="2"/>
      <c r="C156" s="2"/>
      <c r="D156" s="2"/>
      <c r="E156" s="2"/>
      <c r="F156" s="2"/>
    </row>
    <row r="157" spans="2:6" ht="12.75">
      <c r="B157" s="2"/>
      <c r="C157" s="2"/>
      <c r="D157" s="2"/>
      <c r="E157" s="2"/>
      <c r="F157" s="2"/>
    </row>
    <row r="158" spans="2:6" ht="12.75">
      <c r="B158" s="2"/>
      <c r="C158" s="2"/>
      <c r="D158" s="2"/>
      <c r="E158" s="2"/>
      <c r="F158" s="2"/>
    </row>
    <row r="159" spans="2:6" ht="12.75">
      <c r="B159" s="2"/>
      <c r="C159" s="2"/>
      <c r="D159" s="2"/>
      <c r="E159" s="2"/>
      <c r="F159" s="2"/>
    </row>
    <row r="160" spans="2:6" ht="12.75">
      <c r="B160" s="2"/>
      <c r="C160" s="2"/>
      <c r="D160" s="2"/>
      <c r="E160" s="2"/>
      <c r="F160" s="2"/>
    </row>
    <row r="161" spans="2:6" ht="12.75">
      <c r="B161" s="2"/>
      <c r="C161" s="2"/>
      <c r="D161" s="2"/>
      <c r="E161" s="2"/>
      <c r="F161" s="2"/>
    </row>
    <row r="162" spans="2:6" ht="12.75">
      <c r="B162" s="2"/>
      <c r="C162" s="2"/>
      <c r="D162" s="2"/>
      <c r="E162" s="2"/>
      <c r="F162" s="2"/>
    </row>
    <row r="163" spans="2:6" ht="12.75">
      <c r="B163" s="2"/>
      <c r="C163" s="2"/>
      <c r="D163" s="2"/>
      <c r="E163" s="2"/>
      <c r="F163" s="2"/>
    </row>
    <row r="164" spans="2:6" ht="12.75">
      <c r="B164" s="2"/>
      <c r="C164" s="2"/>
      <c r="D164" s="2"/>
      <c r="E164" s="2"/>
      <c r="F164" s="2"/>
    </row>
    <row r="165" spans="2:6" ht="12.75">
      <c r="B165" s="2"/>
      <c r="C165" s="2"/>
      <c r="D165" s="2"/>
      <c r="E165" s="2"/>
      <c r="F165" s="2"/>
    </row>
    <row r="166" spans="2:6" ht="12.75">
      <c r="B166" s="2"/>
      <c r="C166" s="2"/>
      <c r="D166" s="2"/>
      <c r="E166" s="2"/>
      <c r="F166" s="2"/>
    </row>
    <row r="167" spans="2:6" ht="12.75">
      <c r="B167" s="2"/>
      <c r="C167" s="2"/>
      <c r="D167" s="2"/>
      <c r="E167" s="2"/>
      <c r="F167" s="2"/>
    </row>
    <row r="168" spans="2:6" ht="12.75">
      <c r="B168" s="2"/>
      <c r="C168" s="2"/>
      <c r="D168" s="2"/>
      <c r="E168" s="2"/>
      <c r="F168" s="2"/>
    </row>
    <row r="169" spans="2:6" ht="12.75">
      <c r="B169" s="2"/>
      <c r="C169" s="2"/>
      <c r="D169" s="2"/>
      <c r="E169" s="2"/>
      <c r="F169" s="2"/>
    </row>
    <row r="170" spans="2:6" ht="12.75">
      <c r="B170" s="2"/>
      <c r="C170" s="2"/>
      <c r="D170" s="2"/>
      <c r="E170" s="2"/>
      <c r="F170" s="2"/>
    </row>
    <row r="171" spans="2:6" ht="12.75">
      <c r="B171" s="2"/>
      <c r="C171" s="2"/>
      <c r="D171" s="2"/>
      <c r="E171" s="2"/>
      <c r="F171" s="2"/>
    </row>
    <row r="172" spans="2:6" ht="12.75">
      <c r="B172" s="2"/>
      <c r="C172" s="2"/>
      <c r="D172" s="2"/>
      <c r="E172" s="2"/>
      <c r="F172" s="2"/>
    </row>
    <row r="173" spans="2:6" ht="12.75">
      <c r="B173" s="2"/>
      <c r="C173" s="2"/>
      <c r="D173" s="2"/>
      <c r="E173" s="2"/>
      <c r="F173" s="2"/>
    </row>
    <row r="174" spans="2:6" ht="12.75">
      <c r="B174" s="2"/>
      <c r="C174" s="2"/>
      <c r="D174" s="2"/>
      <c r="E174" s="2"/>
      <c r="F174" s="2"/>
    </row>
    <row r="175" spans="2:6" ht="12.75">
      <c r="B175" s="2"/>
      <c r="C175" s="2"/>
      <c r="D175" s="2"/>
      <c r="E175" s="2"/>
      <c r="F175" s="2"/>
    </row>
    <row r="176" spans="2:6" ht="12.75">
      <c r="B176" s="2"/>
      <c r="C176" s="2"/>
      <c r="D176" s="2"/>
      <c r="E176" s="2"/>
      <c r="F176" s="2"/>
    </row>
    <row r="177" spans="2:6" ht="12.75">
      <c r="B177" s="2"/>
      <c r="C177" s="2"/>
      <c r="D177" s="2"/>
      <c r="E177" s="2"/>
      <c r="F177" s="2"/>
    </row>
    <row r="178" spans="2:6" ht="12.75">
      <c r="B178" s="2"/>
      <c r="C178" s="2"/>
      <c r="D178" s="2"/>
      <c r="E178" s="2"/>
      <c r="F178" s="2"/>
    </row>
    <row r="179" spans="2:6" ht="12.75">
      <c r="B179" s="2"/>
      <c r="C179" s="2"/>
      <c r="D179" s="2"/>
      <c r="E179" s="2"/>
      <c r="F179" s="2"/>
    </row>
    <row r="180" spans="2:6" ht="12.75">
      <c r="B180" s="2"/>
      <c r="C180" s="2"/>
      <c r="D180" s="2"/>
      <c r="E180" s="2"/>
      <c r="F180" s="2"/>
    </row>
    <row r="181" spans="2:6" ht="12.75">
      <c r="B181" s="2"/>
      <c r="C181" s="2"/>
      <c r="D181" s="2"/>
      <c r="E181" s="2"/>
      <c r="F181" s="2"/>
    </row>
    <row r="182" spans="2:6" ht="12.75">
      <c r="B182" s="2"/>
      <c r="C182" s="2"/>
      <c r="D182" s="2"/>
      <c r="E182" s="2"/>
      <c r="F182" s="2"/>
    </row>
    <row r="183" spans="2:6" ht="12.75">
      <c r="B183" s="2"/>
      <c r="C183" s="2"/>
      <c r="D183" s="2"/>
      <c r="E183" s="2"/>
      <c r="F183" s="2"/>
    </row>
    <row r="184" spans="2:6" ht="12.75">
      <c r="B184" s="2"/>
      <c r="C184" s="2"/>
      <c r="D184" s="2"/>
      <c r="E184" s="2"/>
      <c r="F184" s="2"/>
    </row>
    <row r="185" spans="2:6" ht="12.75">
      <c r="B185" s="2"/>
      <c r="C185" s="2"/>
      <c r="D185" s="2"/>
      <c r="E185" s="2"/>
      <c r="F185" s="2"/>
    </row>
    <row r="186" spans="2:6" ht="12.75">
      <c r="B186" s="2"/>
      <c r="C186" s="2"/>
      <c r="D186" s="2"/>
      <c r="E186" s="2"/>
      <c r="F186" s="2"/>
    </row>
    <row r="187" spans="2:6" ht="12.75">
      <c r="B187" s="2"/>
      <c r="C187" s="2"/>
      <c r="D187" s="2"/>
      <c r="E187" s="2"/>
      <c r="F187" s="2"/>
    </row>
    <row r="188" spans="2:6" ht="12.75">
      <c r="B188" s="2"/>
      <c r="C188" s="2"/>
      <c r="D188" s="2"/>
      <c r="E188" s="2"/>
      <c r="F188" s="2"/>
    </row>
    <row r="189" spans="2:6" ht="12.75">
      <c r="B189" s="2"/>
      <c r="C189" s="2"/>
      <c r="D189" s="2"/>
      <c r="E189" s="2"/>
      <c r="F189" s="2"/>
    </row>
    <row r="190" spans="2:6" ht="12.75">
      <c r="B190" s="2"/>
      <c r="C190" s="2"/>
      <c r="D190" s="2"/>
      <c r="E190" s="2"/>
      <c r="F190" s="2"/>
    </row>
    <row r="191" spans="2:6" ht="12.75">
      <c r="B191" s="2"/>
      <c r="C191" s="2"/>
      <c r="D191" s="2"/>
      <c r="E191" s="2"/>
      <c r="F191" s="2"/>
    </row>
    <row r="192" spans="2:6" ht="12.75">
      <c r="B192" s="2"/>
      <c r="C192" s="2"/>
      <c r="D192" s="2"/>
      <c r="E192" s="2"/>
      <c r="F192" s="2"/>
    </row>
    <row r="193" spans="2:6" ht="12.75">
      <c r="B193" s="2"/>
      <c r="C193" s="2"/>
      <c r="D193" s="2"/>
      <c r="E193" s="2"/>
      <c r="F193" s="2"/>
    </row>
    <row r="194" spans="2:6" ht="12.75">
      <c r="B194" s="2"/>
      <c r="C194" s="2"/>
      <c r="D194" s="2"/>
      <c r="E194" s="2"/>
      <c r="F194" s="2"/>
    </row>
    <row r="195" spans="2:6" ht="12.75">
      <c r="B195" s="2"/>
      <c r="C195" s="2"/>
      <c r="D195" s="2"/>
      <c r="E195" s="2"/>
      <c r="F195" s="2"/>
    </row>
    <row r="196" spans="2:6" ht="12.75">
      <c r="B196" s="2"/>
      <c r="C196" s="2"/>
      <c r="D196" s="2"/>
      <c r="E196" s="2"/>
      <c r="F196" s="2"/>
    </row>
    <row r="197" spans="2:6" ht="12.75">
      <c r="B197" s="2"/>
      <c r="C197" s="2"/>
      <c r="D197" s="2"/>
      <c r="E197" s="2"/>
      <c r="F197" s="2"/>
    </row>
    <row r="198" spans="2:6" ht="12.75">
      <c r="B198" s="2"/>
      <c r="C198" s="2"/>
      <c r="D198" s="2"/>
      <c r="E198" s="2"/>
      <c r="F198" s="2"/>
    </row>
    <row r="199" spans="2:6" ht="12.75">
      <c r="B199" s="2"/>
      <c r="C199" s="2"/>
      <c r="D199" s="2"/>
      <c r="E199" s="2"/>
      <c r="F199" s="2"/>
    </row>
    <row r="200" spans="2:6" ht="12.75">
      <c r="B200" s="2"/>
      <c r="C200" s="2"/>
      <c r="D200" s="2"/>
      <c r="E200" s="2"/>
      <c r="F200" s="2"/>
    </row>
    <row r="201" spans="2:6" ht="12.75">
      <c r="B201" s="2"/>
      <c r="C201" s="2"/>
      <c r="D201" s="2"/>
      <c r="E201" s="2"/>
      <c r="F201" s="2"/>
    </row>
    <row r="202" spans="2:6" ht="12.75">
      <c r="B202" s="2"/>
      <c r="C202" s="2"/>
      <c r="D202" s="2"/>
      <c r="E202" s="2"/>
      <c r="F202" s="2"/>
    </row>
    <row r="203" spans="2:6" ht="12.75">
      <c r="B203" s="2"/>
      <c r="C203" s="2"/>
      <c r="D203" s="2"/>
      <c r="E203" s="2"/>
      <c r="F203" s="2"/>
    </row>
    <row r="204" spans="2:6" ht="12.75">
      <c r="B204" s="2"/>
      <c r="C204" s="2"/>
      <c r="D204" s="2"/>
      <c r="E204" s="2"/>
      <c r="F204" s="2"/>
    </row>
    <row r="205" spans="2:6" ht="12.75">
      <c r="B205" s="2"/>
      <c r="C205" s="2"/>
      <c r="D205" s="2"/>
      <c r="E205" s="2"/>
      <c r="F205" s="2"/>
    </row>
    <row r="206" spans="2:6" ht="12.75">
      <c r="B206" s="2"/>
      <c r="C206" s="2"/>
      <c r="D206" s="2"/>
      <c r="E206" s="2"/>
      <c r="F206" s="2"/>
    </row>
    <row r="207" spans="2:6" ht="12.75">
      <c r="B207" s="2"/>
      <c r="C207" s="2"/>
      <c r="D207" s="2"/>
      <c r="E207" s="2"/>
      <c r="F207" s="2"/>
    </row>
    <row r="208" spans="2:6" ht="12.75">
      <c r="B208" s="2"/>
      <c r="C208" s="2"/>
      <c r="D208" s="2"/>
      <c r="E208" s="2"/>
      <c r="F208" s="2"/>
    </row>
    <row r="209" spans="2:6" ht="12.75">
      <c r="B209" s="2"/>
      <c r="C209" s="2"/>
      <c r="D209" s="2"/>
      <c r="E209" s="2"/>
      <c r="F209" s="2"/>
    </row>
    <row r="210" spans="2:6" ht="12.75">
      <c r="B210" s="2"/>
      <c r="C210" s="2"/>
      <c r="D210" s="2"/>
      <c r="E210" s="2"/>
      <c r="F210" s="2"/>
    </row>
    <row r="211" spans="2:6" ht="12.75">
      <c r="B211" s="2"/>
      <c r="C211" s="2"/>
      <c r="D211" s="2"/>
      <c r="E211" s="2"/>
      <c r="F211" s="2"/>
    </row>
    <row r="212" spans="2:6" ht="12.75">
      <c r="B212" s="2"/>
      <c r="C212" s="2"/>
      <c r="D212" s="2"/>
      <c r="E212" s="2"/>
      <c r="F212" s="2"/>
    </row>
    <row r="213" spans="2:6" ht="12.75">
      <c r="B213" s="2"/>
      <c r="C213" s="2"/>
      <c r="D213" s="2"/>
      <c r="E213" s="2"/>
      <c r="F213" s="2"/>
    </row>
    <row r="214" spans="2:6" ht="12.75">
      <c r="B214" s="2"/>
      <c r="C214" s="2"/>
      <c r="D214" s="2"/>
      <c r="E214" s="2"/>
      <c r="F214" s="2"/>
    </row>
    <row r="215" spans="2:6" ht="12.75">
      <c r="B215" s="2"/>
      <c r="C215" s="2"/>
      <c r="D215" s="2"/>
      <c r="E215" s="2"/>
      <c r="F215" s="2"/>
    </row>
    <row r="216" spans="2:6" ht="12.75">
      <c r="B216" s="2"/>
      <c r="C216" s="2"/>
      <c r="D216" s="2"/>
      <c r="E216" s="2"/>
      <c r="F216" s="2"/>
    </row>
    <row r="217" spans="2:6" ht="12.75">
      <c r="B217" s="2"/>
      <c r="C217" s="2"/>
      <c r="D217" s="2"/>
      <c r="E217" s="2"/>
      <c r="F217" s="2"/>
    </row>
    <row r="218" spans="2:6" ht="12.75">
      <c r="B218" s="2"/>
      <c r="C218" s="2"/>
      <c r="D218" s="2"/>
      <c r="E218" s="2"/>
      <c r="F218" s="2"/>
    </row>
    <row r="219" spans="2:6" ht="12.75">
      <c r="B219" s="2"/>
      <c r="C219" s="2"/>
      <c r="D219" s="2"/>
      <c r="E219" s="2"/>
      <c r="F219" s="2"/>
    </row>
    <row r="220" spans="2:6" ht="12.75">
      <c r="B220" s="2"/>
      <c r="C220" s="2"/>
      <c r="D220" s="2"/>
      <c r="E220" s="2"/>
      <c r="F220" s="2"/>
    </row>
    <row r="221" spans="2:6" ht="12.75">
      <c r="B221" s="2"/>
      <c r="C221" s="2"/>
      <c r="D221" s="2"/>
      <c r="E221" s="2"/>
      <c r="F221" s="2"/>
    </row>
    <row r="222" spans="2:6" ht="12.75">
      <c r="B222" s="2"/>
      <c r="C222" s="2"/>
      <c r="D222" s="2"/>
      <c r="E222" s="2"/>
      <c r="F222" s="2"/>
    </row>
    <row r="223" spans="2:6" ht="12.75">
      <c r="B223" s="2"/>
      <c r="C223" s="2"/>
      <c r="D223" s="2"/>
      <c r="E223" s="2"/>
      <c r="F223" s="2"/>
    </row>
    <row r="224" spans="2:6" ht="12.75">
      <c r="B224" s="2"/>
      <c r="C224" s="2"/>
      <c r="D224" s="2"/>
      <c r="E224" s="2"/>
      <c r="F224" s="2"/>
    </row>
    <row r="225" spans="2:6" ht="12.75">
      <c r="B225" s="2"/>
      <c r="C225" s="2"/>
      <c r="D225" s="2"/>
      <c r="E225" s="2"/>
      <c r="F225" s="2"/>
    </row>
    <row r="226" spans="2:6" ht="12.75">
      <c r="B226" s="2"/>
      <c r="C226" s="2"/>
      <c r="D226" s="2"/>
      <c r="E226" s="2"/>
      <c r="F226" s="2"/>
    </row>
    <row r="227" spans="2:6" ht="12.75">
      <c r="B227" s="2"/>
      <c r="C227" s="2"/>
      <c r="D227" s="2"/>
      <c r="E227" s="2"/>
      <c r="F227" s="2"/>
    </row>
    <row r="228" spans="2:6" ht="12.75">
      <c r="B228" s="2"/>
      <c r="C228" s="2"/>
      <c r="D228" s="2"/>
      <c r="E228" s="2"/>
      <c r="F228" s="2"/>
    </row>
    <row r="229" spans="2:6" ht="12.75">
      <c r="B229" s="2"/>
      <c r="C229" s="2"/>
      <c r="D229" s="2"/>
      <c r="E229" s="2"/>
      <c r="F229" s="2"/>
    </row>
    <row r="230" spans="2:6" ht="12.75">
      <c r="B230" s="2"/>
      <c r="C230" s="2"/>
      <c r="D230" s="2"/>
      <c r="E230" s="2"/>
      <c r="F230" s="2"/>
    </row>
    <row r="231" spans="2:6" ht="12.75">
      <c r="B231" s="2"/>
      <c r="C231" s="2"/>
      <c r="D231" s="2"/>
      <c r="E231" s="2"/>
      <c r="F231" s="2"/>
    </row>
    <row r="232" spans="2:6" ht="12.75">
      <c r="B232" s="2"/>
      <c r="C232" s="2"/>
      <c r="D232" s="2"/>
      <c r="E232" s="2"/>
      <c r="F232" s="2"/>
    </row>
    <row r="233" spans="2:6" ht="12.75">
      <c r="B233" s="2"/>
      <c r="C233" s="2"/>
      <c r="D233" s="2"/>
      <c r="E233" s="2"/>
      <c r="F233" s="2"/>
    </row>
    <row r="234" spans="2:6" ht="12.75">
      <c r="B234" s="2"/>
      <c r="C234" s="2"/>
      <c r="D234" s="2"/>
      <c r="E234" s="2"/>
      <c r="F234" s="2"/>
    </row>
    <row r="235" spans="2:6" ht="12.75">
      <c r="B235" s="2"/>
      <c r="C235" s="2"/>
      <c r="D235" s="2"/>
      <c r="E235" s="2"/>
      <c r="F235" s="2"/>
    </row>
    <row r="236" spans="2:6" ht="12.75">
      <c r="B236" s="2"/>
      <c r="C236" s="2"/>
      <c r="D236" s="2"/>
      <c r="E236" s="2"/>
      <c r="F236" s="2"/>
    </row>
    <row r="237" spans="2:6" ht="12.75">
      <c r="B237" s="2"/>
      <c r="C237" s="2"/>
      <c r="D237" s="2"/>
      <c r="E237" s="2"/>
      <c r="F237" s="2"/>
    </row>
    <row r="238" spans="2:6" ht="12.75">
      <c r="B238" s="2"/>
      <c r="C238" s="2"/>
      <c r="D238" s="2"/>
      <c r="E238" s="2"/>
      <c r="F238" s="2"/>
    </row>
    <row r="239" spans="2:6" ht="12.75">
      <c r="B239" s="2"/>
      <c r="C239" s="2"/>
      <c r="D239" s="2"/>
      <c r="E239" s="2"/>
      <c r="F239" s="2"/>
    </row>
    <row r="240" spans="2:6" ht="12.75">
      <c r="B240" s="2"/>
      <c r="C240" s="2"/>
      <c r="D240" s="2"/>
      <c r="E240" s="2"/>
      <c r="F240" s="2"/>
    </row>
    <row r="241" spans="2:6" ht="12.75">
      <c r="B241" s="2"/>
      <c r="C241" s="2"/>
      <c r="D241" s="2"/>
      <c r="E241" s="2"/>
      <c r="F241" s="2"/>
    </row>
    <row r="242" spans="2:6" ht="12.75">
      <c r="B242" s="2"/>
      <c r="C242" s="2"/>
      <c r="D242" s="2"/>
      <c r="E242" s="2"/>
      <c r="F242" s="2"/>
    </row>
    <row r="243" spans="2:6" ht="12.75">
      <c r="B243" s="2"/>
      <c r="C243" s="2"/>
      <c r="D243" s="2"/>
      <c r="E243" s="2"/>
      <c r="F243" s="2"/>
    </row>
    <row r="244" spans="2:6" ht="12.75">
      <c r="B244" s="2"/>
      <c r="C244" s="2"/>
      <c r="D244" s="2"/>
      <c r="E244" s="2"/>
      <c r="F244" s="2"/>
    </row>
    <row r="245" spans="2:6" ht="12.75">
      <c r="B245" s="2"/>
      <c r="C245" s="2"/>
      <c r="D245" s="2"/>
      <c r="E245" s="2"/>
      <c r="F245" s="2"/>
    </row>
    <row r="246" spans="2:6" ht="12.75">
      <c r="B246" s="2"/>
      <c r="C246" s="2"/>
      <c r="D246" s="2"/>
      <c r="E246" s="2"/>
      <c r="F246" s="2"/>
    </row>
    <row r="247" spans="2:6" ht="12.75">
      <c r="B247" s="2"/>
      <c r="C247" s="2"/>
      <c r="D247" s="2"/>
      <c r="E247" s="2"/>
      <c r="F247" s="2"/>
    </row>
    <row r="248" spans="2:6" ht="12.75">
      <c r="B248" s="2"/>
      <c r="C248" s="2"/>
      <c r="D248" s="2"/>
      <c r="E248" s="2"/>
      <c r="F248" s="2"/>
    </row>
    <row r="249" spans="2:6" ht="12.75">
      <c r="B249" s="2"/>
      <c r="C249" s="2"/>
      <c r="D249" s="2"/>
      <c r="E249" s="2"/>
      <c r="F249" s="2"/>
    </row>
    <row r="250" spans="2:6" ht="12.75">
      <c r="B250" s="2"/>
      <c r="C250" s="2"/>
      <c r="D250" s="2"/>
      <c r="E250" s="2"/>
      <c r="F250" s="2"/>
    </row>
    <row r="251" spans="2:6" ht="12.75">
      <c r="B251" s="2"/>
      <c r="C251" s="2"/>
      <c r="D251" s="2"/>
      <c r="E251" s="2"/>
      <c r="F251" s="2"/>
    </row>
    <row r="252" spans="2:6" ht="12.75">
      <c r="B252" s="2"/>
      <c r="C252" s="2"/>
      <c r="D252" s="2"/>
      <c r="E252" s="2"/>
      <c r="F252" s="2"/>
    </row>
    <row r="253" spans="2:6" ht="12.75">
      <c r="B253" s="2"/>
      <c r="C253" s="2"/>
      <c r="D253" s="2"/>
      <c r="E253" s="2"/>
      <c r="F253" s="2"/>
    </row>
    <row r="254" spans="2:6" ht="12.75">
      <c r="B254" s="2"/>
      <c r="C254" s="2"/>
      <c r="D254" s="2"/>
      <c r="E254" s="2"/>
      <c r="F254" s="2"/>
    </row>
    <row r="255" spans="2:6" ht="12.75">
      <c r="B255" s="2"/>
      <c r="C255" s="2"/>
      <c r="D255" s="2"/>
      <c r="E255" s="2"/>
      <c r="F255" s="2"/>
    </row>
    <row r="256" spans="2:6" ht="12.75">
      <c r="B256" s="2"/>
      <c r="C256" s="2"/>
      <c r="D256" s="2"/>
      <c r="E256" s="2"/>
      <c r="F256" s="2"/>
    </row>
    <row r="257" spans="2:6" ht="12.75">
      <c r="B257" s="2"/>
      <c r="C257" s="2"/>
      <c r="D257" s="2"/>
      <c r="E257" s="2"/>
      <c r="F257" s="2"/>
    </row>
    <row r="258" spans="2:6" ht="12.75">
      <c r="B258" s="2"/>
      <c r="C258" s="2"/>
      <c r="D258" s="2"/>
      <c r="E258" s="2"/>
      <c r="F258" s="2"/>
    </row>
    <row r="259" spans="2:6" ht="12.75">
      <c r="B259" s="2"/>
      <c r="C259" s="2"/>
      <c r="D259" s="2"/>
      <c r="E259" s="2"/>
      <c r="F259" s="2"/>
    </row>
    <row r="260" spans="2:6" ht="12.75">
      <c r="B260" s="2"/>
      <c r="C260" s="2"/>
      <c r="D260" s="2"/>
      <c r="E260" s="2"/>
      <c r="F260" s="2"/>
    </row>
    <row r="261" spans="2:6" ht="12.75">
      <c r="B261" s="2"/>
      <c r="C261" s="2"/>
      <c r="D261" s="2"/>
      <c r="E261" s="2"/>
      <c r="F261" s="2"/>
    </row>
    <row r="262" spans="2:6" ht="12.75">
      <c r="B262" s="2"/>
      <c r="C262" s="2"/>
      <c r="D262" s="2"/>
      <c r="E262" s="2"/>
      <c r="F262" s="2"/>
    </row>
    <row r="263" spans="2:6" ht="12.75">
      <c r="B263" s="2"/>
      <c r="C263" s="2"/>
      <c r="D263" s="2"/>
      <c r="E263" s="2"/>
      <c r="F263" s="2"/>
    </row>
    <row r="264" spans="2:6" ht="12.75">
      <c r="B264" s="2"/>
      <c r="C264" s="2"/>
      <c r="D264" s="2"/>
      <c r="E264" s="2"/>
      <c r="F264" s="2"/>
    </row>
    <row r="265" spans="2:6" ht="12.75">
      <c r="B265" s="2"/>
      <c r="C265" s="2"/>
      <c r="D265" s="2"/>
      <c r="E265" s="2"/>
      <c r="F265" s="2"/>
    </row>
    <row r="266" spans="2:6" ht="12.75">
      <c r="B266" s="2"/>
      <c r="C266" s="2"/>
      <c r="D266" s="2"/>
      <c r="E266" s="2"/>
      <c r="F266" s="2"/>
    </row>
    <row r="267" spans="2:6" ht="12.75">
      <c r="B267" s="2"/>
      <c r="C267" s="2"/>
      <c r="D267" s="2"/>
      <c r="E267" s="2"/>
      <c r="F267" s="2"/>
    </row>
    <row r="268" spans="2:6" ht="12.75">
      <c r="B268" s="2"/>
      <c r="C268" s="2"/>
      <c r="D268" s="2"/>
      <c r="E268" s="2"/>
      <c r="F268" s="2"/>
    </row>
    <row r="269" spans="2:6" ht="12.75">
      <c r="B269" s="2"/>
      <c r="C269" s="2"/>
      <c r="D269" s="2"/>
      <c r="E269" s="2"/>
      <c r="F269" s="2"/>
    </row>
    <row r="270" spans="2:6" ht="12.75">
      <c r="B270" s="2"/>
      <c r="C270" s="2"/>
      <c r="D270" s="2"/>
      <c r="E270" s="2"/>
      <c r="F270" s="2"/>
    </row>
    <row r="271" spans="2:6" ht="12.75">
      <c r="B271" s="2"/>
      <c r="C271" s="2"/>
      <c r="D271" s="2"/>
      <c r="E271" s="2"/>
      <c r="F271" s="2"/>
    </row>
    <row r="272" spans="2:6" ht="12.75">
      <c r="B272" s="2"/>
      <c r="C272" s="2"/>
      <c r="D272" s="2"/>
      <c r="E272" s="2"/>
      <c r="F272" s="2"/>
    </row>
    <row r="273" spans="2:6" ht="12.75">
      <c r="B273" s="2"/>
      <c r="C273" s="2"/>
      <c r="D273" s="2"/>
      <c r="E273" s="2"/>
      <c r="F273" s="2"/>
    </row>
    <row r="274" spans="2:6" ht="12.75">
      <c r="B274" s="2"/>
      <c r="C274" s="2"/>
      <c r="D274" s="2"/>
      <c r="E274" s="2"/>
      <c r="F274" s="2"/>
    </row>
    <row r="275" spans="2:6" ht="12.75">
      <c r="B275" s="2"/>
      <c r="C275" s="2"/>
      <c r="D275" s="2"/>
      <c r="E275" s="2"/>
      <c r="F275" s="2"/>
    </row>
    <row r="276" spans="2:6" ht="12.75">
      <c r="B276" s="2"/>
      <c r="C276" s="2"/>
      <c r="D276" s="2"/>
      <c r="E276" s="2"/>
      <c r="F276" s="2"/>
    </row>
    <row r="277" spans="2:6" ht="12.75">
      <c r="B277" s="2"/>
      <c r="C277" s="2"/>
      <c r="D277" s="2"/>
      <c r="E277" s="2"/>
      <c r="F277" s="2"/>
    </row>
    <row r="278" spans="2:6" ht="12.75">
      <c r="B278" s="2"/>
      <c r="C278" s="2"/>
      <c r="D278" s="2"/>
      <c r="E278" s="2"/>
      <c r="F278" s="2"/>
    </row>
    <row r="279" spans="2:6" ht="12.75">
      <c r="B279" s="2"/>
      <c r="C279" s="2"/>
      <c r="D279" s="2"/>
      <c r="E279" s="2"/>
      <c r="F279" s="2"/>
    </row>
    <row r="280" spans="2:6" ht="12.75">
      <c r="B280" s="2"/>
      <c r="C280" s="2"/>
      <c r="D280" s="2"/>
      <c r="E280" s="2"/>
      <c r="F280" s="2"/>
    </row>
    <row r="281" spans="2:6" ht="12.75">
      <c r="B281" s="2"/>
      <c r="C281" s="2"/>
      <c r="D281" s="2"/>
      <c r="E281" s="2"/>
      <c r="F281" s="2"/>
    </row>
    <row r="282" spans="2:6" ht="12.75">
      <c r="B282" s="2"/>
      <c r="C282" s="2"/>
      <c r="D282" s="2"/>
      <c r="E282" s="2"/>
      <c r="F282" s="2"/>
    </row>
    <row r="283" spans="2:6" ht="12.75">
      <c r="B283" s="2"/>
      <c r="C283" s="2"/>
      <c r="D283" s="2"/>
      <c r="E283" s="2"/>
      <c r="F283" s="2"/>
    </row>
    <row r="284" spans="2:6" ht="12.75">
      <c r="B284" s="2"/>
      <c r="C284" s="2"/>
      <c r="D284" s="2"/>
      <c r="E284" s="2"/>
      <c r="F284" s="2"/>
    </row>
    <row r="285" spans="2:6" ht="12.75">
      <c r="B285" s="2"/>
      <c r="C285" s="2"/>
      <c r="D285" s="2"/>
      <c r="E285" s="2"/>
      <c r="F285" s="2"/>
    </row>
    <row r="286" spans="2:6" ht="12.75">
      <c r="B286" s="2"/>
      <c r="C286" s="2"/>
      <c r="D286" s="2"/>
      <c r="E286" s="2"/>
      <c r="F286" s="2"/>
    </row>
    <row r="287" spans="2:6" ht="12.75">
      <c r="B287" s="2"/>
      <c r="C287" s="2"/>
      <c r="D287" s="2"/>
      <c r="E287" s="2"/>
      <c r="F287" s="2"/>
    </row>
    <row r="288" spans="2:6" ht="12.75">
      <c r="B288" s="2"/>
      <c r="C288" s="2"/>
      <c r="D288" s="2"/>
      <c r="E288" s="2"/>
      <c r="F288" s="2"/>
    </row>
    <row r="289" spans="2:6" ht="12.75">
      <c r="B289" s="2"/>
      <c r="C289" s="2"/>
      <c r="D289" s="2"/>
      <c r="E289" s="2"/>
      <c r="F289" s="2"/>
    </row>
    <row r="290" spans="2:6" ht="12.75">
      <c r="B290" s="2"/>
      <c r="C290" s="2"/>
      <c r="D290" s="2"/>
      <c r="E290" s="2"/>
      <c r="F290" s="2"/>
    </row>
    <row r="291" spans="2:6" ht="12.75">
      <c r="B291" s="2"/>
      <c r="C291" s="2"/>
      <c r="D291" s="2"/>
      <c r="E291" s="2"/>
      <c r="F291" s="2"/>
    </row>
    <row r="292" spans="2:6" ht="12.75">
      <c r="B292" s="2"/>
      <c r="C292" s="2"/>
      <c r="D292" s="2"/>
      <c r="E292" s="2"/>
      <c r="F292" s="2"/>
    </row>
    <row r="293" spans="2:6" ht="12.75">
      <c r="B293" s="2"/>
      <c r="C293" s="2"/>
      <c r="D293" s="2"/>
      <c r="E293" s="2"/>
      <c r="F293" s="2"/>
    </row>
    <row r="294" spans="2:6" ht="12.75">
      <c r="B294" s="2"/>
      <c r="C294" s="2"/>
      <c r="D294" s="2"/>
      <c r="E294" s="2"/>
      <c r="F294" s="2"/>
    </row>
    <row r="295" spans="2:6" ht="12.75">
      <c r="B295" s="2"/>
      <c r="C295" s="2"/>
      <c r="D295" s="2"/>
      <c r="E295" s="2"/>
      <c r="F295" s="2"/>
    </row>
    <row r="296" spans="2:6" ht="12.75">
      <c r="B296" s="2"/>
      <c r="C296" s="2"/>
      <c r="D296" s="2"/>
      <c r="E296" s="2"/>
      <c r="F296" s="2"/>
    </row>
    <row r="297" spans="2:6" ht="12.75">
      <c r="B297" s="2"/>
      <c r="C297" s="2"/>
      <c r="D297" s="2"/>
      <c r="E297" s="2"/>
      <c r="F297" s="2"/>
    </row>
    <row r="298" spans="2:6" ht="12.75">
      <c r="B298" s="2"/>
      <c r="C298" s="2"/>
      <c r="D298" s="2"/>
      <c r="E298" s="2"/>
      <c r="F298" s="2"/>
    </row>
    <row r="299" spans="2:6" ht="12.75">
      <c r="B299" s="2"/>
      <c r="C299" s="2"/>
      <c r="D299" s="2"/>
      <c r="E299" s="2"/>
      <c r="F299" s="2"/>
    </row>
    <row r="300" spans="2:6" ht="12.75">
      <c r="B300" s="2"/>
      <c r="C300" s="2"/>
      <c r="D300" s="2"/>
      <c r="E300" s="2"/>
      <c r="F300" s="2"/>
    </row>
    <row r="301" spans="2:6" ht="12.75">
      <c r="B301" s="2"/>
      <c r="C301" s="2"/>
      <c r="D301" s="2"/>
      <c r="E301" s="2"/>
      <c r="F301" s="2"/>
    </row>
    <row r="302" spans="2:6" ht="12.75">
      <c r="B302" s="2"/>
      <c r="C302" s="2"/>
      <c r="D302" s="2"/>
      <c r="E302" s="2"/>
      <c r="F302" s="2"/>
    </row>
    <row r="303" spans="2:6" ht="12.75">
      <c r="B303" s="2"/>
      <c r="C303" s="2"/>
      <c r="D303" s="2"/>
      <c r="E303" s="2"/>
      <c r="F303" s="2"/>
    </row>
    <row r="304" spans="2:6" ht="12.75">
      <c r="B304" s="2"/>
      <c r="C304" s="2"/>
      <c r="D304" s="2"/>
      <c r="E304" s="2"/>
      <c r="F304" s="2"/>
    </row>
    <row r="305" spans="2:6" ht="12.75">
      <c r="B305" s="2"/>
      <c r="C305" s="2"/>
      <c r="D305" s="2"/>
      <c r="E305" s="2"/>
      <c r="F305" s="2"/>
    </row>
    <row r="306" spans="2:6" ht="12.75">
      <c r="B306" s="2"/>
      <c r="C306" s="2"/>
      <c r="D306" s="2"/>
      <c r="E306" s="2"/>
      <c r="F306" s="2"/>
    </row>
    <row r="307" spans="2:6" ht="12.75">
      <c r="B307" s="2"/>
      <c r="C307" s="2"/>
      <c r="D307" s="2"/>
      <c r="E307" s="2"/>
      <c r="F307" s="2"/>
    </row>
    <row r="308" spans="2:6" ht="12.75">
      <c r="B308" s="2"/>
      <c r="C308" s="2"/>
      <c r="D308" s="2"/>
      <c r="E308" s="2"/>
      <c r="F308" s="2"/>
    </row>
    <row r="309" spans="2:6" ht="12.75">
      <c r="B309" s="2"/>
      <c r="C309" s="2"/>
      <c r="D309" s="2"/>
      <c r="E309" s="2"/>
      <c r="F309" s="2"/>
    </row>
    <row r="310" spans="2:6" ht="12.75">
      <c r="B310" s="2"/>
      <c r="C310" s="2"/>
      <c r="D310" s="2"/>
      <c r="E310" s="2"/>
      <c r="F310" s="2"/>
    </row>
    <row r="311" spans="2:6" ht="12.75">
      <c r="B311" s="2"/>
      <c r="C311" s="2"/>
      <c r="D311" s="2"/>
      <c r="E311" s="2"/>
      <c r="F311" s="2"/>
    </row>
    <row r="312" spans="2:6" ht="12.75">
      <c r="B312" s="2"/>
      <c r="C312" s="2"/>
      <c r="D312" s="2"/>
      <c r="E312" s="2"/>
      <c r="F312" s="2"/>
    </row>
    <row r="313" spans="2:6" ht="12.75">
      <c r="B313" s="2"/>
      <c r="C313" s="2"/>
      <c r="D313" s="2"/>
      <c r="E313" s="2"/>
      <c r="F313" s="2"/>
    </row>
    <row r="314" spans="2:6" ht="12.75">
      <c r="B314" s="2"/>
      <c r="C314" s="2"/>
      <c r="D314" s="2"/>
      <c r="E314" s="2"/>
      <c r="F314" s="2"/>
    </row>
    <row r="315" spans="2:6" ht="12.75">
      <c r="B315" s="2"/>
      <c r="C315" s="2"/>
      <c r="D315" s="2"/>
      <c r="E315" s="2"/>
      <c r="F315" s="2"/>
    </row>
    <row r="316" spans="2:6" ht="12.75">
      <c r="B316" s="2"/>
      <c r="C316" s="2"/>
      <c r="D316" s="2"/>
      <c r="E316" s="2"/>
      <c r="F316" s="2"/>
    </row>
    <row r="317" spans="2:6" ht="12.75">
      <c r="B317" s="2"/>
      <c r="C317" s="2"/>
      <c r="D317" s="2"/>
      <c r="E317" s="2"/>
      <c r="F317" s="2"/>
    </row>
    <row r="318" spans="2:6" ht="12.75">
      <c r="B318" s="2"/>
      <c r="C318" s="2"/>
      <c r="D318" s="2"/>
      <c r="E318" s="2"/>
      <c r="F318" s="2"/>
    </row>
    <row r="319" spans="2:6" ht="12.75">
      <c r="B319" s="2"/>
      <c r="C319" s="2"/>
      <c r="D319" s="2"/>
      <c r="E319" s="2"/>
      <c r="F319" s="2"/>
    </row>
    <row r="320" spans="2:6" ht="12.75">
      <c r="B320" s="2"/>
      <c r="C320" s="2"/>
      <c r="D320" s="2"/>
      <c r="E320" s="2"/>
      <c r="F320" s="2"/>
    </row>
    <row r="321" spans="2:6" ht="12.75">
      <c r="B321" s="2"/>
      <c r="C321" s="2"/>
      <c r="D321" s="2"/>
      <c r="E321" s="2"/>
      <c r="F321" s="2"/>
    </row>
    <row r="322" spans="2:6" ht="12.75">
      <c r="B322" s="2"/>
      <c r="C322" s="2"/>
      <c r="D322" s="2"/>
      <c r="E322" s="2"/>
      <c r="F322" s="2"/>
    </row>
    <row r="323" spans="2:6" ht="12.75">
      <c r="B323" s="2"/>
      <c r="C323" s="2"/>
      <c r="D323" s="2"/>
      <c r="E323" s="2"/>
      <c r="F323" s="2"/>
    </row>
    <row r="324" spans="2:6" ht="12.75">
      <c r="B324" s="2"/>
      <c r="C324" s="2"/>
      <c r="D324" s="2"/>
      <c r="E324" s="2"/>
      <c r="F324" s="2"/>
    </row>
    <row r="325" spans="2:6" ht="12.75">
      <c r="B325" s="2"/>
      <c r="C325" s="2"/>
      <c r="D325" s="2"/>
      <c r="E325" s="2"/>
      <c r="F325" s="2"/>
    </row>
    <row r="326" spans="2:6" ht="12.75">
      <c r="B326" s="2"/>
      <c r="C326" s="2"/>
      <c r="D326" s="2"/>
      <c r="E326" s="2"/>
      <c r="F326" s="2"/>
    </row>
    <row r="327" spans="2:6" ht="12.75">
      <c r="B327" s="2"/>
      <c r="C327" s="2"/>
      <c r="D327" s="2"/>
      <c r="E327" s="2"/>
      <c r="F327" s="2"/>
    </row>
    <row r="328" spans="2:6" ht="12.75">
      <c r="B328" s="2"/>
      <c r="C328" s="2"/>
      <c r="D328" s="2"/>
      <c r="E328" s="2"/>
      <c r="F328" s="2"/>
    </row>
    <row r="329" spans="2:6" ht="12.75">
      <c r="B329" s="2"/>
      <c r="C329" s="2"/>
      <c r="D329" s="2"/>
      <c r="E329" s="2"/>
      <c r="F329" s="2"/>
    </row>
    <row r="330" spans="2:6" ht="12.75">
      <c r="B330" s="2"/>
      <c r="C330" s="2"/>
      <c r="D330" s="2"/>
      <c r="E330" s="2"/>
      <c r="F330" s="2"/>
    </row>
    <row r="331" spans="2:6" ht="12.75">
      <c r="B331" s="2"/>
      <c r="C331" s="2"/>
      <c r="D331" s="2"/>
      <c r="E331" s="2"/>
      <c r="F331" s="2"/>
    </row>
    <row r="332" spans="2:6" ht="12.75">
      <c r="B332" s="2"/>
      <c r="C332" s="2"/>
      <c r="D332" s="2"/>
      <c r="E332" s="2"/>
      <c r="F332" s="2"/>
    </row>
    <row r="333" spans="2:6" ht="12.75">
      <c r="B333" s="2"/>
      <c r="C333" s="2"/>
      <c r="D333" s="2"/>
      <c r="E333" s="2"/>
      <c r="F333" s="2"/>
    </row>
    <row r="334" spans="2:6" ht="12.75">
      <c r="B334" s="2"/>
      <c r="C334" s="2"/>
      <c r="D334" s="2"/>
      <c r="E334" s="2"/>
      <c r="F334" s="2"/>
    </row>
    <row r="335" spans="2:6" ht="12.75">
      <c r="B335" s="2"/>
      <c r="C335" s="2"/>
      <c r="D335" s="2"/>
      <c r="E335" s="2"/>
      <c r="F335" s="2"/>
    </row>
    <row r="336" spans="2:6" ht="12.75">
      <c r="B336" s="2"/>
      <c r="C336" s="2"/>
      <c r="D336" s="2"/>
      <c r="E336" s="2"/>
      <c r="F336" s="2"/>
    </row>
    <row r="337" spans="2:6" ht="12.75">
      <c r="B337" s="2"/>
      <c r="C337" s="2"/>
      <c r="D337" s="2"/>
      <c r="E337" s="2"/>
      <c r="F337" s="2"/>
    </row>
    <row r="338" spans="2:6" ht="12.75">
      <c r="B338" s="2"/>
      <c r="C338" s="2"/>
      <c r="D338" s="2"/>
      <c r="E338" s="2"/>
      <c r="F338" s="2"/>
    </row>
    <row r="339" spans="2:6" ht="12.75">
      <c r="B339" s="2"/>
      <c r="C339" s="2"/>
      <c r="D339" s="2"/>
      <c r="E339" s="2"/>
      <c r="F339" s="2"/>
    </row>
    <row r="340" spans="2:6" ht="12.75">
      <c r="B340" s="2"/>
      <c r="C340" s="2"/>
      <c r="D340" s="2"/>
      <c r="E340" s="2"/>
      <c r="F340" s="2"/>
    </row>
    <row r="341" spans="2:6" ht="12.75">
      <c r="B341" s="2"/>
      <c r="C341" s="2"/>
      <c r="D341" s="2"/>
      <c r="E341" s="2"/>
      <c r="F341" s="2"/>
    </row>
    <row r="342" spans="2:6" ht="12.75">
      <c r="B342" s="2"/>
      <c r="C342" s="2"/>
      <c r="D342" s="2"/>
      <c r="E342" s="2"/>
      <c r="F342" s="2"/>
    </row>
    <row r="343" spans="2:6" ht="12.75">
      <c r="B343" s="2"/>
      <c r="C343" s="2"/>
      <c r="D343" s="2"/>
      <c r="E343" s="2"/>
      <c r="F343" s="2"/>
    </row>
    <row r="344" spans="2:6" ht="12.75">
      <c r="B344" s="2"/>
      <c r="C344" s="2"/>
      <c r="D344" s="2"/>
      <c r="E344" s="2"/>
      <c r="F344" s="2"/>
    </row>
    <row r="345" spans="2:6" ht="12.75">
      <c r="B345" s="2"/>
      <c r="C345" s="2"/>
      <c r="D345" s="2"/>
      <c r="E345" s="2"/>
      <c r="F345" s="2"/>
    </row>
    <row r="346" spans="2:6" ht="12.75">
      <c r="B346" s="2"/>
      <c r="C346" s="2"/>
      <c r="D346" s="2"/>
      <c r="E346" s="2"/>
      <c r="F346" s="2"/>
    </row>
    <row r="347" spans="2:6" ht="12.75">
      <c r="B347" s="2"/>
      <c r="C347" s="2"/>
      <c r="D347" s="2"/>
      <c r="E347" s="2"/>
      <c r="F347" s="2"/>
    </row>
    <row r="348" spans="2:6" ht="12.75">
      <c r="B348" s="2"/>
      <c r="C348" s="2"/>
      <c r="D348" s="2"/>
      <c r="E348" s="2"/>
      <c r="F348" s="2"/>
    </row>
    <row r="349" spans="2:6" ht="12.75">
      <c r="B349" s="2"/>
      <c r="C349" s="2"/>
      <c r="D349" s="2"/>
      <c r="E349" s="2"/>
      <c r="F349" s="2"/>
    </row>
    <row r="350" spans="2:6" ht="12.75">
      <c r="B350" s="2"/>
      <c r="C350" s="2"/>
      <c r="D350" s="2"/>
      <c r="E350" s="2"/>
      <c r="F350" s="2"/>
    </row>
    <row r="351" spans="2:6" ht="12.75">
      <c r="B351" s="2"/>
      <c r="C351" s="2"/>
      <c r="D351" s="2"/>
      <c r="E351" s="2"/>
      <c r="F351" s="2"/>
    </row>
    <row r="352" spans="2:6" ht="12.75">
      <c r="B352" s="2"/>
      <c r="C352" s="2"/>
      <c r="D352" s="2"/>
      <c r="E352" s="2"/>
      <c r="F352" s="2"/>
    </row>
    <row r="353" spans="2:6" ht="12.75">
      <c r="B353" s="2"/>
      <c r="C353" s="2"/>
      <c r="D353" s="2"/>
      <c r="E353" s="2"/>
      <c r="F353" s="2"/>
    </row>
    <row r="354" spans="2:6" ht="12.75">
      <c r="B354" s="2"/>
      <c r="C354" s="2"/>
      <c r="D354" s="2"/>
      <c r="E354" s="2"/>
      <c r="F354" s="2"/>
    </row>
    <row r="355" spans="2:6" ht="12.75">
      <c r="B355" s="2"/>
      <c r="C355" s="2"/>
      <c r="D355" s="2"/>
      <c r="E355" s="2"/>
      <c r="F355" s="2"/>
    </row>
    <row r="356" spans="2:6" ht="12.75">
      <c r="B356" s="2"/>
      <c r="C356" s="2"/>
      <c r="D356" s="2"/>
      <c r="E356" s="2"/>
      <c r="F356" s="2"/>
    </row>
    <row r="357" spans="2:6" ht="12.75">
      <c r="B357" s="2"/>
      <c r="C357" s="2"/>
      <c r="D357" s="2"/>
      <c r="E357" s="2"/>
      <c r="F357" s="2"/>
    </row>
    <row r="358" spans="2:6" ht="12.75">
      <c r="B358" s="2"/>
      <c r="C358" s="2"/>
      <c r="D358" s="2"/>
      <c r="E358" s="2"/>
      <c r="F358" s="2"/>
    </row>
    <row r="359" spans="2:6" ht="12.75">
      <c r="B359" s="2"/>
      <c r="C359" s="2"/>
      <c r="D359" s="2"/>
      <c r="E359" s="2"/>
      <c r="F359" s="2"/>
    </row>
    <row r="360" spans="2:6" ht="12.75">
      <c r="B360" s="2"/>
      <c r="C360" s="2"/>
      <c r="D360" s="2"/>
      <c r="E360" s="2"/>
      <c r="F360" s="2"/>
    </row>
    <row r="361" spans="2:6" ht="12.75">
      <c r="B361" s="2"/>
      <c r="C361" s="2"/>
      <c r="D361" s="2"/>
      <c r="E361" s="2"/>
      <c r="F361" s="2"/>
    </row>
    <row r="362" spans="2:6" ht="12.75">
      <c r="B362" s="2"/>
      <c r="C362" s="2"/>
      <c r="D362" s="2"/>
      <c r="E362" s="2"/>
      <c r="F362" s="2"/>
    </row>
    <row r="363" spans="2:6" ht="12.75">
      <c r="B363" s="2"/>
      <c r="C363" s="2"/>
      <c r="D363" s="2"/>
      <c r="E363" s="2"/>
      <c r="F363" s="2"/>
    </row>
    <row r="364" spans="2:6" ht="12.75">
      <c r="B364" s="2"/>
      <c r="C364" s="2"/>
      <c r="D364" s="2"/>
      <c r="E364" s="2"/>
      <c r="F364" s="2"/>
    </row>
    <row r="365" spans="2:6" ht="12.75">
      <c r="B365" s="2"/>
      <c r="C365" s="2"/>
      <c r="D365" s="2"/>
      <c r="E365" s="2"/>
      <c r="F365" s="2"/>
    </row>
    <row r="366" spans="2:6" ht="12.75">
      <c r="B366" s="2"/>
      <c r="C366" s="2"/>
      <c r="D366" s="2"/>
      <c r="E366" s="2"/>
      <c r="F366" s="2"/>
    </row>
    <row r="367" spans="2:6" ht="12.75">
      <c r="B367" s="2"/>
      <c r="C367" s="2"/>
      <c r="D367" s="2"/>
      <c r="E367" s="2"/>
      <c r="F367" s="2"/>
    </row>
    <row r="368" spans="2:6" ht="12.75">
      <c r="B368" s="2"/>
      <c r="C368" s="2"/>
      <c r="D368" s="2"/>
      <c r="E368" s="2"/>
      <c r="F368" s="2"/>
    </row>
    <row r="369" spans="2:6" ht="12.75">
      <c r="B369" s="2"/>
      <c r="C369" s="2"/>
      <c r="D369" s="2"/>
      <c r="E369" s="2"/>
      <c r="F369" s="2"/>
    </row>
    <row r="370" spans="2:6" ht="12.75">
      <c r="B370" s="2"/>
      <c r="C370" s="2"/>
      <c r="D370" s="2"/>
      <c r="E370" s="2"/>
      <c r="F370" s="2"/>
    </row>
    <row r="371" spans="2:6" ht="12.75">
      <c r="B371" s="2"/>
      <c r="C371" s="2"/>
      <c r="D371" s="2"/>
      <c r="E371" s="2"/>
      <c r="F371" s="2"/>
    </row>
    <row r="372" spans="2:6" ht="12.75">
      <c r="B372" s="2"/>
      <c r="C372" s="2"/>
      <c r="D372" s="2"/>
      <c r="E372" s="2"/>
      <c r="F372" s="2"/>
    </row>
    <row r="373" spans="2:6" ht="12.75">
      <c r="B373" s="2"/>
      <c r="C373" s="2"/>
      <c r="D373" s="2"/>
      <c r="E373" s="2"/>
      <c r="F373" s="2"/>
    </row>
    <row r="374" spans="2:6" ht="12.75">
      <c r="B374" s="2"/>
      <c r="C374" s="2"/>
      <c r="D374" s="2"/>
      <c r="E374" s="2"/>
      <c r="F374" s="2"/>
    </row>
    <row r="375" spans="2:6" ht="12.75">
      <c r="B375" s="2"/>
      <c r="C375" s="2"/>
      <c r="D375" s="2"/>
      <c r="E375" s="2"/>
      <c r="F375" s="2"/>
    </row>
    <row r="376" spans="2:6" ht="12.75">
      <c r="B376" s="2"/>
      <c r="C376" s="2"/>
      <c r="D376" s="2"/>
      <c r="E376" s="2"/>
      <c r="F376" s="2"/>
    </row>
    <row r="377" spans="2:6" ht="12.75">
      <c r="B377" s="2"/>
      <c r="C377" s="2"/>
      <c r="D377" s="2"/>
      <c r="E377" s="2"/>
      <c r="F377" s="2"/>
    </row>
    <row r="378" spans="2:6" ht="12.75">
      <c r="B378" s="2"/>
      <c r="C378" s="2"/>
      <c r="D378" s="2"/>
      <c r="E378" s="2"/>
      <c r="F378" s="2"/>
    </row>
    <row r="379" spans="2:6" ht="12.75">
      <c r="B379" s="2"/>
      <c r="C379" s="2"/>
      <c r="D379" s="2"/>
      <c r="E379" s="2"/>
      <c r="F379" s="2"/>
    </row>
    <row r="380" spans="2:6" ht="12.75">
      <c r="B380" s="2"/>
      <c r="C380" s="2"/>
      <c r="D380" s="2"/>
      <c r="E380" s="2"/>
      <c r="F380" s="2"/>
    </row>
    <row r="381" spans="2:6" ht="12.75">
      <c r="B381" s="2"/>
      <c r="C381" s="2"/>
      <c r="D381" s="2"/>
      <c r="E381" s="2"/>
      <c r="F381" s="2"/>
    </row>
    <row r="382" spans="2:6" ht="12.75">
      <c r="B382" s="2"/>
      <c r="C382" s="2"/>
      <c r="D382" s="2"/>
      <c r="E382" s="2"/>
      <c r="F382" s="2"/>
    </row>
    <row r="383" spans="2:6" ht="12.75">
      <c r="B383" s="2"/>
      <c r="C383" s="2"/>
      <c r="D383" s="2"/>
      <c r="E383" s="2"/>
      <c r="F383" s="2"/>
    </row>
    <row r="384" spans="2:6" ht="12.75">
      <c r="B384" s="2"/>
      <c r="C384" s="2"/>
      <c r="D384" s="2"/>
      <c r="E384" s="2"/>
      <c r="F384" s="2"/>
    </row>
    <row r="385" spans="2:6" ht="12.75">
      <c r="B385" s="2"/>
      <c r="C385" s="2"/>
      <c r="D385" s="2"/>
      <c r="E385" s="2"/>
      <c r="F385" s="2"/>
    </row>
    <row r="386" spans="2:6" ht="12.75">
      <c r="B386" s="2"/>
      <c r="C386" s="2"/>
      <c r="D386" s="2"/>
      <c r="E386" s="2"/>
      <c r="F386" s="2"/>
    </row>
    <row r="387" spans="2:6" ht="12.75">
      <c r="B387" s="2"/>
      <c r="C387" s="2"/>
      <c r="D387" s="2"/>
      <c r="E387" s="2"/>
      <c r="F387" s="2"/>
    </row>
    <row r="388" spans="2:6" ht="12.75">
      <c r="B388" s="2"/>
      <c r="C388" s="2"/>
      <c r="D388" s="2"/>
      <c r="E388" s="2"/>
      <c r="F388" s="2"/>
    </row>
    <row r="389" spans="2:6" ht="12.75">
      <c r="B389" s="2"/>
      <c r="C389" s="2"/>
      <c r="D389" s="2"/>
      <c r="E389" s="2"/>
      <c r="F389" s="2"/>
    </row>
    <row r="390" spans="2:6" ht="12.75">
      <c r="B390" s="2"/>
      <c r="C390" s="2"/>
      <c r="D390" s="2"/>
      <c r="E390" s="2"/>
      <c r="F390" s="2"/>
    </row>
    <row r="391" spans="2:6" ht="12.75">
      <c r="B391" s="2"/>
      <c r="C391" s="2"/>
      <c r="D391" s="2"/>
      <c r="E391" s="2"/>
      <c r="F391" s="2"/>
    </row>
    <row r="392" spans="2:6" ht="12.75">
      <c r="B392" s="2"/>
      <c r="C392" s="2"/>
      <c r="D392" s="2"/>
      <c r="E392" s="2"/>
      <c r="F392" s="2"/>
    </row>
    <row r="393" spans="2:6" ht="12.75">
      <c r="B393" s="2"/>
      <c r="C393" s="2"/>
      <c r="D393" s="2"/>
      <c r="E393" s="2"/>
      <c r="F393" s="2"/>
    </row>
    <row r="394" spans="2:6" ht="12.75">
      <c r="B394" s="2"/>
      <c r="C394" s="2"/>
      <c r="D394" s="2"/>
      <c r="E394" s="2"/>
      <c r="F394" s="2"/>
    </row>
    <row r="395" spans="2:6" ht="12.75">
      <c r="B395" s="2"/>
      <c r="C395" s="2"/>
      <c r="D395" s="2"/>
      <c r="E395" s="2"/>
      <c r="F395" s="2"/>
    </row>
    <row r="396" spans="2:6" ht="12.75">
      <c r="B396" s="2"/>
      <c r="C396" s="2"/>
      <c r="D396" s="2"/>
      <c r="E396" s="2"/>
      <c r="F396" s="2"/>
    </row>
    <row r="397" spans="2:6" ht="12.75">
      <c r="B397" s="2"/>
      <c r="C397" s="2"/>
      <c r="D397" s="2"/>
      <c r="E397" s="2"/>
      <c r="F397" s="2"/>
    </row>
    <row r="398" spans="2:6" ht="12.75">
      <c r="B398" s="2"/>
      <c r="C398" s="2"/>
      <c r="D398" s="2"/>
      <c r="E398" s="2"/>
      <c r="F398" s="2"/>
    </row>
    <row r="399" spans="2:6" ht="12.75">
      <c r="B399" s="2"/>
      <c r="C399" s="2"/>
      <c r="D399" s="2"/>
      <c r="E399" s="2"/>
      <c r="F399" s="2"/>
    </row>
    <row r="400" spans="2:6" ht="12.75">
      <c r="B400" s="2"/>
      <c r="C400" s="2"/>
      <c r="D400" s="2"/>
      <c r="E400" s="2"/>
      <c r="F400" s="2"/>
    </row>
    <row r="401" spans="2:6" ht="12.75">
      <c r="B401" s="2"/>
      <c r="C401" s="2"/>
      <c r="D401" s="2"/>
      <c r="E401" s="2"/>
      <c r="F401" s="2"/>
    </row>
    <row r="402" spans="2:6" ht="12.75">
      <c r="B402" s="2"/>
      <c r="C402" s="2"/>
      <c r="D402" s="2"/>
      <c r="E402" s="2"/>
      <c r="F402" s="2"/>
    </row>
    <row r="403" spans="2:6" ht="12.75">
      <c r="B403" s="2"/>
      <c r="C403" s="2"/>
      <c r="D403" s="2"/>
      <c r="E403" s="2"/>
      <c r="F403" s="2"/>
    </row>
    <row r="404" spans="2:6" ht="12.75">
      <c r="B404" s="2"/>
      <c r="C404" s="2"/>
      <c r="D404" s="2"/>
      <c r="E404" s="2"/>
      <c r="F404" s="2"/>
    </row>
    <row r="405" spans="2:6" ht="12.75">
      <c r="B405" s="2"/>
      <c r="C405" s="2"/>
      <c r="D405" s="2"/>
      <c r="E405" s="2"/>
      <c r="F405" s="2"/>
    </row>
    <row r="406" spans="2:6" ht="12.75">
      <c r="B406" s="2"/>
      <c r="C406" s="2"/>
      <c r="D406" s="2"/>
      <c r="E406" s="2"/>
      <c r="F406" s="2"/>
    </row>
    <row r="407" spans="2:6" ht="12.75">
      <c r="B407" s="2"/>
      <c r="C407" s="2"/>
      <c r="D407" s="2"/>
      <c r="E407" s="2"/>
      <c r="F407" s="2"/>
    </row>
    <row r="408" spans="2:6" ht="12.75">
      <c r="B408" s="2"/>
      <c r="C408" s="2"/>
      <c r="D408" s="2"/>
      <c r="E408" s="2"/>
      <c r="F408" s="2"/>
    </row>
    <row r="409" spans="2:6" ht="12.75">
      <c r="B409" s="2"/>
      <c r="C409" s="2"/>
      <c r="D409" s="2"/>
      <c r="E409" s="2"/>
      <c r="F409" s="2"/>
    </row>
    <row r="410" spans="2:6" ht="12.75">
      <c r="B410" s="2"/>
      <c r="C410" s="2"/>
      <c r="D410" s="2"/>
      <c r="E410" s="2"/>
      <c r="F410" s="2"/>
    </row>
    <row r="411" spans="2:6" ht="12.75">
      <c r="B411" s="2"/>
      <c r="C411" s="2"/>
      <c r="D411" s="2"/>
      <c r="E411" s="2"/>
      <c r="F411" s="2"/>
    </row>
    <row r="412" spans="2:6" ht="12.75">
      <c r="B412" s="2"/>
      <c r="C412" s="2"/>
      <c r="D412" s="2"/>
      <c r="E412" s="2"/>
      <c r="F412" s="2"/>
    </row>
    <row r="413" spans="2:6" ht="12.75">
      <c r="B413" s="2"/>
      <c r="C413" s="2"/>
      <c r="D413" s="2"/>
      <c r="E413" s="2"/>
      <c r="F413" s="2"/>
    </row>
    <row r="414" spans="2:6" ht="12.75">
      <c r="B414" s="2"/>
      <c r="C414" s="2"/>
      <c r="D414" s="2"/>
      <c r="E414" s="2"/>
      <c r="F414" s="2"/>
    </row>
    <row r="415" spans="2:6" ht="12.75">
      <c r="B415" s="2"/>
      <c r="C415" s="2"/>
      <c r="D415" s="2"/>
      <c r="E415" s="2"/>
      <c r="F415" s="2"/>
    </row>
    <row r="416" spans="2:6" ht="12.75">
      <c r="B416" s="2"/>
      <c r="C416" s="2"/>
      <c r="D416" s="2"/>
      <c r="E416" s="2"/>
      <c r="F416" s="2"/>
    </row>
    <row r="417" spans="2:6" ht="12.75">
      <c r="B417" s="2"/>
      <c r="C417" s="2"/>
      <c r="D417" s="2"/>
      <c r="E417" s="2"/>
      <c r="F417" s="2"/>
    </row>
    <row r="418" spans="2:6" ht="12.75">
      <c r="B418" s="2"/>
      <c r="C418" s="2"/>
      <c r="D418" s="2"/>
      <c r="E418" s="2"/>
      <c r="F418" s="2"/>
    </row>
    <row r="419" spans="2:6" ht="12.75">
      <c r="B419" s="2"/>
      <c r="C419" s="2"/>
      <c r="D419" s="2"/>
      <c r="E419" s="2"/>
      <c r="F419" s="2"/>
    </row>
    <row r="420" spans="2:6" ht="12.75">
      <c r="B420" s="2"/>
      <c r="C420" s="2"/>
      <c r="D420" s="2"/>
      <c r="E420" s="2"/>
      <c r="F420" s="2"/>
    </row>
    <row r="421" spans="2:6" ht="12.75">
      <c r="B421" s="2"/>
      <c r="C421" s="2"/>
      <c r="D421" s="2"/>
      <c r="E421" s="2"/>
      <c r="F421" s="2"/>
    </row>
    <row r="422" spans="2:6" ht="12.75">
      <c r="B422" s="2"/>
      <c r="C422" s="2"/>
      <c r="D422" s="2"/>
      <c r="E422" s="2"/>
      <c r="F422" s="2"/>
    </row>
    <row r="423" spans="2:6" ht="12.75">
      <c r="B423" s="2"/>
      <c r="C423" s="2"/>
      <c r="D423" s="2"/>
      <c r="E423" s="2"/>
      <c r="F423" s="2"/>
    </row>
    <row r="424" spans="2:6" ht="12.75">
      <c r="B424" s="2"/>
      <c r="C424" s="2"/>
      <c r="D424" s="2"/>
      <c r="E424" s="2"/>
      <c r="F424" s="2"/>
    </row>
    <row r="425" spans="2:6" ht="12.75">
      <c r="B425" s="2"/>
      <c r="C425" s="2"/>
      <c r="D425" s="2"/>
      <c r="E425" s="2"/>
      <c r="F425" s="2"/>
    </row>
    <row r="426" spans="2:6" ht="12.75">
      <c r="B426" s="2"/>
      <c r="C426" s="2"/>
      <c r="D426" s="2"/>
      <c r="E426" s="2"/>
      <c r="F426" s="2"/>
    </row>
    <row r="427" spans="2:6" ht="12.75">
      <c r="B427" s="2"/>
      <c r="C427" s="2"/>
      <c r="D427" s="2"/>
      <c r="E427" s="2"/>
      <c r="F427" s="2"/>
    </row>
    <row r="428" spans="2:6" ht="12.75">
      <c r="B428" s="2"/>
      <c r="C428" s="2"/>
      <c r="D428" s="2"/>
      <c r="E428" s="2"/>
      <c r="F428" s="2"/>
    </row>
    <row r="429" spans="2:6" ht="12.75">
      <c r="B429" s="2"/>
      <c r="C429" s="2"/>
      <c r="D429" s="2"/>
      <c r="E429" s="2"/>
      <c r="F429" s="2"/>
    </row>
    <row r="430" spans="2:6" ht="12.75">
      <c r="B430" s="2"/>
      <c r="C430" s="2"/>
      <c r="D430" s="2"/>
      <c r="E430" s="2"/>
      <c r="F430" s="2"/>
    </row>
    <row r="431" spans="2:6" ht="12.75">
      <c r="B431" s="2"/>
      <c r="C431" s="2"/>
      <c r="D431" s="2"/>
      <c r="E431" s="2"/>
      <c r="F431" s="2"/>
    </row>
    <row r="432" spans="2:6" ht="12.75">
      <c r="B432" s="2"/>
      <c r="C432" s="2"/>
      <c r="D432" s="2"/>
      <c r="E432" s="2"/>
      <c r="F432" s="2"/>
    </row>
    <row r="433" spans="2:6" ht="12.75">
      <c r="B433" s="2"/>
      <c r="C433" s="2"/>
      <c r="D433" s="2"/>
      <c r="E433" s="2"/>
      <c r="F433" s="2"/>
    </row>
    <row r="434" spans="2:6" ht="12.75">
      <c r="B434" s="2"/>
      <c r="C434" s="2"/>
      <c r="D434" s="2"/>
      <c r="E434" s="2"/>
      <c r="F434" s="2"/>
    </row>
    <row r="435" spans="2:6" ht="12.75">
      <c r="B435" s="2"/>
      <c r="C435" s="2"/>
      <c r="D435" s="2"/>
      <c r="E435" s="2"/>
      <c r="F435" s="2"/>
    </row>
    <row r="436" spans="2:6" ht="12.75">
      <c r="B436" s="2"/>
      <c r="C436" s="2"/>
      <c r="D436" s="2"/>
      <c r="E436" s="2"/>
      <c r="F436" s="2"/>
    </row>
    <row r="437" spans="2:6" ht="12.75">
      <c r="B437" s="2"/>
      <c r="C437" s="2"/>
      <c r="D437" s="2"/>
      <c r="E437" s="2"/>
      <c r="F437" s="2"/>
    </row>
    <row r="438" spans="2:6" ht="12.75">
      <c r="B438" s="2"/>
      <c r="C438" s="2"/>
      <c r="D438" s="2"/>
      <c r="E438" s="2"/>
      <c r="F438" s="2"/>
    </row>
    <row r="439" spans="2:6" ht="12.75">
      <c r="B439" s="2"/>
      <c r="C439" s="2"/>
      <c r="D439" s="2"/>
      <c r="E439" s="2"/>
      <c r="F439" s="2"/>
    </row>
    <row r="440" spans="2:6" ht="12.75">
      <c r="B440" s="2"/>
      <c r="C440" s="2"/>
      <c r="D440" s="2"/>
      <c r="E440" s="2"/>
      <c r="F440" s="2"/>
    </row>
    <row r="441" spans="2:6" ht="12.75">
      <c r="B441" s="2"/>
      <c r="C441" s="2"/>
      <c r="D441" s="2"/>
      <c r="E441" s="2"/>
      <c r="F441" s="2"/>
    </row>
    <row r="442" spans="2:6" ht="12.75">
      <c r="B442" s="2"/>
      <c r="C442" s="2"/>
      <c r="D442" s="2"/>
      <c r="E442" s="2"/>
      <c r="F442" s="2"/>
    </row>
    <row r="443" spans="2:6" ht="12.75">
      <c r="B443" s="2"/>
      <c r="C443" s="2"/>
      <c r="D443" s="2"/>
      <c r="E443" s="2"/>
      <c r="F443" s="2"/>
    </row>
    <row r="444" spans="2:6" ht="12.75">
      <c r="B444" s="2"/>
      <c r="C444" s="2"/>
      <c r="D444" s="2"/>
      <c r="E444" s="2"/>
      <c r="F444" s="2"/>
    </row>
    <row r="445" spans="2:6" ht="12.75">
      <c r="B445" s="2"/>
      <c r="C445" s="2"/>
      <c r="D445" s="2"/>
      <c r="E445" s="2"/>
      <c r="F445" s="2"/>
    </row>
    <row r="446" spans="2:6" ht="12.75">
      <c r="B446" s="2"/>
      <c r="C446" s="2"/>
      <c r="D446" s="2"/>
      <c r="E446" s="2"/>
      <c r="F446" s="2"/>
    </row>
    <row r="447" spans="2:6" ht="12.75">
      <c r="B447" s="2"/>
      <c r="C447" s="2"/>
      <c r="D447" s="2"/>
      <c r="E447" s="2"/>
      <c r="F447" s="2"/>
    </row>
    <row r="448" spans="2:6" ht="12.75">
      <c r="B448" s="2"/>
      <c r="C448" s="2"/>
      <c r="D448" s="2"/>
      <c r="E448" s="2"/>
      <c r="F448" s="2"/>
    </row>
    <row r="449" spans="2:6" ht="12.75">
      <c r="B449" s="2"/>
      <c r="C449" s="2"/>
      <c r="D449" s="2"/>
      <c r="E449" s="2"/>
      <c r="F449" s="2"/>
    </row>
    <row r="450" spans="2:6" ht="12.75">
      <c r="B450" s="2"/>
      <c r="C450" s="2"/>
      <c r="D450" s="2"/>
      <c r="E450" s="2"/>
      <c r="F450" s="2"/>
    </row>
    <row r="451" spans="2:6" ht="12.75">
      <c r="B451" s="2"/>
      <c r="C451" s="2"/>
      <c r="D451" s="2"/>
      <c r="E451" s="2"/>
      <c r="F451" s="2"/>
    </row>
    <row r="452" spans="2:6" ht="12.75">
      <c r="B452" s="2"/>
      <c r="C452" s="2"/>
      <c r="D452" s="2"/>
      <c r="E452" s="2"/>
      <c r="F452" s="2"/>
    </row>
    <row r="453" spans="2:6" ht="12.75">
      <c r="B453" s="2"/>
      <c r="C453" s="2"/>
      <c r="D453" s="2"/>
      <c r="E453" s="2"/>
      <c r="F453" s="2"/>
    </row>
    <row r="454" spans="2:6" ht="12.75">
      <c r="B454" s="2"/>
      <c r="C454" s="2"/>
      <c r="D454" s="2"/>
      <c r="E454" s="2"/>
      <c r="F454" s="2"/>
    </row>
    <row r="455" spans="2:6" ht="12.75">
      <c r="B455" s="2"/>
      <c r="C455" s="2"/>
      <c r="D455" s="2"/>
      <c r="E455" s="2"/>
      <c r="F455" s="2"/>
    </row>
    <row r="456" spans="2:6" ht="12.75">
      <c r="B456" s="2"/>
      <c r="C456" s="2"/>
      <c r="D456" s="2"/>
      <c r="E456" s="2"/>
      <c r="F456" s="2"/>
    </row>
    <row r="457" spans="2:6" ht="12.75">
      <c r="B457" s="2"/>
      <c r="C457" s="2"/>
      <c r="D457" s="2"/>
      <c r="E457" s="2"/>
      <c r="F457" s="2"/>
    </row>
    <row r="458" spans="2:6" ht="12.75">
      <c r="B458" s="2"/>
      <c r="C458" s="2"/>
      <c r="D458" s="2"/>
      <c r="E458" s="2"/>
      <c r="F458" s="2"/>
    </row>
    <row r="459" spans="2:6" ht="12.75">
      <c r="B459" s="2"/>
      <c r="C459" s="2"/>
      <c r="D459" s="2"/>
      <c r="E459" s="2"/>
      <c r="F459" s="2"/>
    </row>
    <row r="460" spans="2:6" ht="12.75">
      <c r="B460" s="2"/>
      <c r="C460" s="2"/>
      <c r="D460" s="2"/>
      <c r="E460" s="2"/>
      <c r="F460" s="2"/>
    </row>
    <row r="461" spans="2:6" ht="12.75">
      <c r="B461" s="2"/>
      <c r="C461" s="2"/>
      <c r="D461" s="2"/>
      <c r="E461" s="2"/>
      <c r="F461" s="2"/>
    </row>
    <row r="462" spans="2:6" ht="12.75">
      <c r="B462" s="2"/>
      <c r="C462" s="2"/>
      <c r="D462" s="2"/>
      <c r="E462" s="2"/>
      <c r="F462" s="2"/>
    </row>
    <row r="463" spans="2:6" ht="12.75">
      <c r="B463" s="2"/>
      <c r="C463" s="2"/>
      <c r="D463" s="2"/>
      <c r="E463" s="2"/>
      <c r="F463" s="2"/>
    </row>
    <row r="464" spans="2:6" ht="12.75">
      <c r="B464" s="2"/>
      <c r="C464" s="2"/>
      <c r="D464" s="2"/>
      <c r="E464" s="2"/>
      <c r="F464" s="2"/>
    </row>
    <row r="465" spans="2:6" ht="12.75">
      <c r="B465" s="2"/>
      <c r="C465" s="2"/>
      <c r="D465" s="2"/>
      <c r="E465" s="2"/>
      <c r="F465" s="2"/>
    </row>
    <row r="466" spans="2:6" ht="12.75">
      <c r="B466" s="2"/>
      <c r="C466" s="2"/>
      <c r="D466" s="2"/>
      <c r="E466" s="2"/>
      <c r="F466" s="2"/>
    </row>
    <row r="467" spans="2:6" ht="12.75">
      <c r="B467" s="2"/>
      <c r="C467" s="2"/>
      <c r="D467" s="2"/>
      <c r="E467" s="2"/>
      <c r="F467" s="2"/>
    </row>
    <row r="468" spans="2:6" ht="12.75">
      <c r="B468" s="2"/>
      <c r="C468" s="2"/>
      <c r="D468" s="2"/>
      <c r="E468" s="2"/>
      <c r="F468" s="2"/>
    </row>
    <row r="469" spans="2:6" ht="12.75">
      <c r="B469" s="2"/>
      <c r="C469" s="2"/>
      <c r="D469" s="2"/>
      <c r="E469" s="2"/>
      <c r="F469" s="2"/>
    </row>
    <row r="470" spans="2:6" ht="12.75">
      <c r="B470" s="2"/>
      <c r="C470" s="2"/>
      <c r="D470" s="2"/>
      <c r="E470" s="2"/>
      <c r="F470" s="2"/>
    </row>
    <row r="471" spans="2:6" ht="12.75">
      <c r="B471" s="2"/>
      <c r="C471" s="2"/>
      <c r="D471" s="2"/>
      <c r="E471" s="2"/>
      <c r="F471" s="2"/>
    </row>
    <row r="472" spans="2:6" ht="12.75">
      <c r="B472" s="2"/>
      <c r="C472" s="2"/>
      <c r="D472" s="2"/>
      <c r="E472" s="2"/>
      <c r="F472" s="2"/>
    </row>
    <row r="473" spans="2:6" ht="12.75">
      <c r="B473" s="2"/>
      <c r="C473" s="2"/>
      <c r="D473" s="2"/>
      <c r="E473" s="2"/>
      <c r="F473" s="2"/>
    </row>
    <row r="474" spans="2:6" ht="12.75">
      <c r="B474" s="2"/>
      <c r="C474" s="2"/>
      <c r="D474" s="2"/>
      <c r="E474" s="2"/>
      <c r="F474" s="2"/>
    </row>
    <row r="475" spans="2:6" ht="12.75">
      <c r="B475" s="2"/>
      <c r="C475" s="2"/>
      <c r="D475" s="2"/>
      <c r="E475" s="2"/>
      <c r="F475" s="2"/>
    </row>
    <row r="476" spans="2:6" ht="12.75">
      <c r="B476" s="2"/>
      <c r="C476" s="2"/>
      <c r="D476" s="2"/>
      <c r="E476" s="2"/>
      <c r="F476" s="2"/>
    </row>
    <row r="477" spans="2:6" ht="12.75">
      <c r="B477" s="2"/>
      <c r="C477" s="2"/>
      <c r="D477" s="2"/>
      <c r="E477" s="2"/>
      <c r="F477" s="2"/>
    </row>
    <row r="478" spans="2:6" ht="12.75">
      <c r="B478" s="2"/>
      <c r="C478" s="2"/>
      <c r="D478" s="2"/>
      <c r="E478" s="2"/>
      <c r="F478" s="2"/>
    </row>
    <row r="479" spans="2:6" ht="12.75">
      <c r="B479" s="2"/>
      <c r="C479" s="2"/>
      <c r="D479" s="2"/>
      <c r="E479" s="2"/>
      <c r="F479" s="2"/>
    </row>
    <row r="480" spans="2:6" ht="12.75">
      <c r="B480" s="2"/>
      <c r="C480" s="2"/>
      <c r="D480" s="2"/>
      <c r="E480" s="2"/>
      <c r="F480" s="2"/>
    </row>
    <row r="481" spans="2:6" ht="12.75">
      <c r="B481" s="2"/>
      <c r="C481" s="2"/>
      <c r="D481" s="2"/>
      <c r="E481" s="2"/>
      <c r="F481" s="2"/>
    </row>
    <row r="482" spans="2:6" ht="12.75">
      <c r="B482" s="2"/>
      <c r="C482" s="2"/>
      <c r="D482" s="2"/>
      <c r="E482" s="2"/>
      <c r="F482" s="2"/>
    </row>
    <row r="483" spans="2:6" ht="12.75">
      <c r="B483" s="2"/>
      <c r="C483" s="2"/>
      <c r="D483" s="2"/>
      <c r="E483" s="2"/>
      <c r="F483" s="2"/>
    </row>
    <row r="484" spans="2:6" ht="12.75">
      <c r="B484" s="2"/>
      <c r="C484" s="2"/>
      <c r="D484" s="2"/>
      <c r="E484" s="2"/>
      <c r="F484" s="2"/>
    </row>
    <row r="485" spans="2:6" ht="12.75">
      <c r="B485" s="2"/>
      <c r="C485" s="2"/>
      <c r="D485" s="2"/>
      <c r="E485" s="2"/>
      <c r="F485" s="2"/>
    </row>
    <row r="486" spans="2:6" ht="12.75">
      <c r="B486" s="2"/>
      <c r="C486" s="2"/>
      <c r="D486" s="2"/>
      <c r="E486" s="2"/>
      <c r="F486" s="2"/>
    </row>
    <row r="487" spans="2:6" ht="12.75">
      <c r="B487" s="2"/>
      <c r="C487" s="2"/>
      <c r="D487" s="2"/>
      <c r="E487" s="2"/>
      <c r="F487" s="2"/>
    </row>
    <row r="488" spans="2:6" ht="12.75">
      <c r="B488" s="2"/>
      <c r="C488" s="2"/>
      <c r="D488" s="2"/>
      <c r="E488" s="2"/>
      <c r="F488" s="2"/>
    </row>
    <row r="489" spans="2:6" ht="12.75">
      <c r="B489" s="2"/>
      <c r="C489" s="2"/>
      <c r="D489" s="2"/>
      <c r="E489" s="2"/>
      <c r="F489" s="2"/>
    </row>
    <row r="490" spans="2:6" ht="12.75">
      <c r="B490" s="2"/>
      <c r="C490" s="2"/>
      <c r="D490" s="2"/>
      <c r="E490" s="2"/>
      <c r="F490" s="2"/>
    </row>
    <row r="491" spans="2:6" ht="12.75">
      <c r="B491" s="2"/>
      <c r="C491" s="2"/>
      <c r="D491" s="2"/>
      <c r="E491" s="2"/>
      <c r="F491" s="2"/>
    </row>
    <row r="492" spans="2:6" ht="12.75">
      <c r="B492" s="2"/>
      <c r="C492" s="2"/>
      <c r="D492" s="2"/>
      <c r="E492" s="2"/>
      <c r="F492" s="2"/>
    </row>
    <row r="493" spans="2:6" ht="12.75">
      <c r="B493" s="2"/>
      <c r="C493" s="2"/>
      <c r="D493" s="2"/>
      <c r="E493" s="2"/>
      <c r="F493" s="2"/>
    </row>
    <row r="494" spans="2:6" ht="12.75">
      <c r="B494" s="2"/>
      <c r="C494" s="2"/>
      <c r="D494" s="2"/>
      <c r="E494" s="2"/>
      <c r="F494" s="2"/>
    </row>
    <row r="495" spans="2:6" ht="12.75">
      <c r="B495" s="2"/>
      <c r="C495" s="2"/>
      <c r="D495" s="2"/>
      <c r="E495" s="2"/>
      <c r="F495" s="2"/>
    </row>
    <row r="496" spans="2:6" ht="12.75">
      <c r="B496" s="2"/>
      <c r="C496" s="2"/>
      <c r="D496" s="2"/>
      <c r="E496" s="2"/>
      <c r="F496" s="2"/>
    </row>
    <row r="497" spans="2:6" ht="12.75">
      <c r="B497" s="2"/>
      <c r="C497" s="2"/>
      <c r="D497" s="2"/>
      <c r="E497" s="2"/>
      <c r="F497" s="2"/>
    </row>
    <row r="498" spans="2:6" ht="12.75">
      <c r="B498" s="2"/>
      <c r="C498" s="2"/>
      <c r="D498" s="2"/>
      <c r="E498" s="2"/>
      <c r="F498" s="2"/>
    </row>
    <row r="499" spans="2:6" ht="12.75">
      <c r="B499" s="2"/>
      <c r="C499" s="2"/>
      <c r="D499" s="2"/>
      <c r="E499" s="2"/>
      <c r="F499" s="2"/>
    </row>
    <row r="500" spans="2:6" ht="12.75">
      <c r="B500" s="2"/>
      <c r="C500" s="2"/>
      <c r="D500" s="2"/>
      <c r="E500" s="2"/>
      <c r="F500" s="2"/>
    </row>
    <row r="501" spans="2:6" ht="12.75">
      <c r="B501" s="2"/>
      <c r="C501" s="2"/>
      <c r="D501" s="2"/>
      <c r="E501" s="2"/>
      <c r="F501" s="2"/>
    </row>
    <row r="502" spans="2:6" ht="12.75">
      <c r="B502" s="2"/>
      <c r="C502" s="2"/>
      <c r="D502" s="2"/>
      <c r="E502" s="2"/>
      <c r="F502" s="2"/>
    </row>
    <row r="503" spans="2:6" ht="12.75">
      <c r="B503" s="2"/>
      <c r="C503" s="2"/>
      <c r="D503" s="2"/>
      <c r="E503" s="2"/>
      <c r="F503" s="2"/>
    </row>
    <row r="504" spans="2:6" ht="12.75">
      <c r="B504" s="2"/>
      <c r="C504" s="2"/>
      <c r="D504" s="2"/>
      <c r="E504" s="2"/>
      <c r="F504" s="2"/>
    </row>
    <row r="505" spans="2:6" ht="12.75">
      <c r="B505" s="2"/>
      <c r="C505" s="2"/>
      <c r="D505" s="2"/>
      <c r="E505" s="2"/>
      <c r="F505" s="2"/>
    </row>
    <row r="506" spans="2:6" ht="12.75">
      <c r="B506" s="2"/>
      <c r="C506" s="2"/>
      <c r="D506" s="2"/>
      <c r="E506" s="2"/>
      <c r="F506" s="2"/>
    </row>
    <row r="507" spans="2:6" ht="12.75">
      <c r="B507" s="2"/>
      <c r="C507" s="2"/>
      <c r="D507" s="2"/>
      <c r="E507" s="2"/>
      <c r="F507" s="2"/>
    </row>
    <row r="508" spans="2:6" ht="12.75">
      <c r="B508" s="2"/>
      <c r="C508" s="2"/>
      <c r="D508" s="2"/>
      <c r="E508" s="2"/>
      <c r="F508" s="2"/>
    </row>
    <row r="509" spans="2:6" ht="12.75">
      <c r="B509" s="2"/>
      <c r="C509" s="2"/>
      <c r="D509" s="2"/>
      <c r="E509" s="2"/>
      <c r="F509" s="2"/>
    </row>
    <row r="510" spans="2:6" ht="12.75">
      <c r="B510" s="2"/>
      <c r="C510" s="2"/>
      <c r="D510" s="2"/>
      <c r="E510" s="2"/>
      <c r="F510" s="2"/>
    </row>
    <row r="511" spans="2:6" ht="12.75">
      <c r="B511" s="2"/>
      <c r="C511" s="2"/>
      <c r="D511" s="2"/>
      <c r="E511" s="2"/>
      <c r="F511" s="2"/>
    </row>
    <row r="512" spans="2:6" ht="12.75">
      <c r="B512" s="2"/>
      <c r="C512" s="2"/>
      <c r="D512" s="2"/>
      <c r="E512" s="2"/>
      <c r="F512" s="2"/>
    </row>
    <row r="513" spans="2:6" ht="12.75">
      <c r="B513" s="2"/>
      <c r="C513" s="2"/>
      <c r="D513" s="2"/>
      <c r="E513" s="2"/>
      <c r="F513" s="2"/>
    </row>
    <row r="514" spans="2:6" ht="12.75">
      <c r="B514" s="2"/>
      <c r="C514" s="2"/>
      <c r="D514" s="2"/>
      <c r="E514" s="2"/>
      <c r="F514" s="2"/>
    </row>
    <row r="515" spans="2:6" ht="12.75">
      <c r="B515" s="2"/>
      <c r="C515" s="2"/>
      <c r="D515" s="2"/>
      <c r="E515" s="2"/>
      <c r="F515" s="2"/>
    </row>
    <row r="516" spans="2:6" ht="12.75">
      <c r="B516" s="2"/>
      <c r="C516" s="2"/>
      <c r="D516" s="2"/>
      <c r="E516" s="2"/>
      <c r="F516" s="2"/>
    </row>
    <row r="517" spans="2:6" ht="12.75">
      <c r="B517" s="2"/>
      <c r="C517" s="2"/>
      <c r="D517" s="2"/>
      <c r="E517" s="2"/>
      <c r="F517" s="2"/>
    </row>
    <row r="518" spans="2:6" ht="12.75">
      <c r="B518" s="2"/>
      <c r="C518" s="2"/>
      <c r="D518" s="2"/>
      <c r="E518" s="2"/>
      <c r="F518" s="2"/>
    </row>
    <row r="519" spans="2:6" ht="12.75">
      <c r="B519" s="2"/>
      <c r="C519" s="2"/>
      <c r="D519" s="2"/>
      <c r="E519" s="2"/>
      <c r="F519" s="2"/>
    </row>
    <row r="520" spans="2:6" ht="12.75">
      <c r="B520" s="2"/>
      <c r="C520" s="2"/>
      <c r="D520" s="2"/>
      <c r="E520" s="2"/>
      <c r="F520" s="2"/>
    </row>
    <row r="521" spans="2:6" ht="12.75">
      <c r="B521" s="2"/>
      <c r="C521" s="2"/>
      <c r="D521" s="2"/>
      <c r="E521" s="2"/>
      <c r="F521" s="2"/>
    </row>
    <row r="522" spans="2:6" ht="12.75">
      <c r="B522" s="2"/>
      <c r="C522" s="2"/>
      <c r="D522" s="2"/>
      <c r="E522" s="2"/>
      <c r="F522" s="2"/>
    </row>
    <row r="523" spans="2:6" ht="12.75">
      <c r="B523" s="2"/>
      <c r="C523" s="2"/>
      <c r="D523" s="2"/>
      <c r="E523" s="2"/>
      <c r="F523" s="2"/>
    </row>
    <row r="524" spans="2:6" ht="12.75">
      <c r="B524" s="2"/>
      <c r="C524" s="2"/>
      <c r="D524" s="2"/>
      <c r="E524" s="2"/>
      <c r="F524" s="2"/>
    </row>
    <row r="525" spans="2:6" ht="12.75">
      <c r="B525" s="2"/>
      <c r="C525" s="2"/>
      <c r="D525" s="2"/>
      <c r="E525" s="2"/>
      <c r="F525" s="2"/>
    </row>
    <row r="526" spans="2:6" ht="12.75">
      <c r="B526" s="2"/>
      <c r="C526" s="2"/>
      <c r="D526" s="2"/>
      <c r="E526" s="2"/>
      <c r="F526" s="2"/>
    </row>
    <row r="527" spans="2:6" ht="12.75">
      <c r="B527" s="2"/>
      <c r="C527" s="2"/>
      <c r="D527" s="2"/>
      <c r="E527" s="2"/>
      <c r="F527" s="2"/>
    </row>
    <row r="528" spans="2:6" ht="12.75">
      <c r="B528" s="2"/>
      <c r="C528" s="2"/>
      <c r="D528" s="2"/>
      <c r="E528" s="2"/>
      <c r="F528" s="2"/>
    </row>
    <row r="529" spans="2:6" ht="12.75">
      <c r="B529" s="2"/>
      <c r="C529" s="2"/>
      <c r="D529" s="2"/>
      <c r="E529" s="2"/>
      <c r="F529" s="2"/>
    </row>
    <row r="530" spans="2:6" ht="12.75">
      <c r="B530" s="2"/>
      <c r="C530" s="2"/>
      <c r="D530" s="2"/>
      <c r="E530" s="2"/>
      <c r="F530" s="2"/>
    </row>
    <row r="531" spans="2:6" ht="12.75">
      <c r="B531" s="2"/>
      <c r="C531" s="2"/>
      <c r="D531" s="2"/>
      <c r="E531" s="2"/>
      <c r="F531" s="2"/>
    </row>
    <row r="532" spans="2:6" ht="12.75">
      <c r="B532" s="2"/>
      <c r="C532" s="2"/>
      <c r="D532" s="2"/>
      <c r="E532" s="2"/>
      <c r="F532" s="2"/>
    </row>
    <row r="533" spans="2:6" ht="12.75">
      <c r="B533" s="2"/>
      <c r="C533" s="2"/>
      <c r="D533" s="2"/>
      <c r="E533" s="2"/>
      <c r="F533" s="2"/>
    </row>
    <row r="534" spans="2:6" ht="12.75">
      <c r="B534" s="2"/>
      <c r="C534" s="2"/>
      <c r="D534" s="2"/>
      <c r="E534" s="2"/>
      <c r="F534" s="2"/>
    </row>
    <row r="535" spans="2:6" ht="12.75">
      <c r="B535" s="2"/>
      <c r="C535" s="2"/>
      <c r="D535" s="2"/>
      <c r="E535" s="2"/>
      <c r="F535" s="2"/>
    </row>
    <row r="536" spans="2:6" ht="12.75">
      <c r="B536" s="2"/>
      <c r="C536" s="2"/>
      <c r="D536" s="2"/>
      <c r="E536" s="2"/>
      <c r="F536" s="2"/>
    </row>
    <row r="537" spans="2:6" ht="12.75">
      <c r="B537" s="2"/>
      <c r="C537" s="2"/>
      <c r="D537" s="2"/>
      <c r="E537" s="2"/>
      <c r="F537" s="2"/>
    </row>
    <row r="538" spans="2:6" ht="12.75">
      <c r="B538" s="2"/>
      <c r="C538" s="2"/>
      <c r="D538" s="2"/>
      <c r="E538" s="2"/>
      <c r="F538" s="2"/>
    </row>
    <row r="539" spans="2:6" ht="12.75">
      <c r="B539" s="2"/>
      <c r="C539" s="2"/>
      <c r="D539" s="2"/>
      <c r="E539" s="2"/>
      <c r="F539" s="2"/>
    </row>
    <row r="540" spans="2:6" ht="12.75">
      <c r="B540" s="2"/>
      <c r="C540" s="2"/>
      <c r="D540" s="2"/>
      <c r="E540" s="2"/>
      <c r="F540" s="2"/>
    </row>
    <row r="541" spans="2:6" ht="12.75">
      <c r="B541" s="2"/>
      <c r="C541" s="2"/>
      <c r="D541" s="2"/>
      <c r="E541" s="2"/>
      <c r="F541" s="2"/>
    </row>
    <row r="542" spans="2:6" ht="12.75">
      <c r="B542" s="2"/>
      <c r="C542" s="2"/>
      <c r="D542" s="2"/>
      <c r="E542" s="2"/>
      <c r="F542" s="2"/>
    </row>
    <row r="543" spans="2:6" ht="12.75">
      <c r="B543" s="2"/>
      <c r="C543" s="2"/>
      <c r="D543" s="2"/>
      <c r="E543" s="2"/>
      <c r="F543" s="2"/>
    </row>
    <row r="544" spans="2:6" ht="12.75">
      <c r="B544" s="2"/>
      <c r="C544" s="2"/>
      <c r="D544" s="2"/>
      <c r="E544" s="2"/>
      <c r="F544" s="2"/>
    </row>
    <row r="545" spans="2:6" ht="12.75">
      <c r="B545" s="2"/>
      <c r="C545" s="2"/>
      <c r="D545" s="2"/>
      <c r="E545" s="2"/>
      <c r="F545" s="2"/>
    </row>
    <row r="546" spans="2:6" ht="12.75">
      <c r="B546" s="2"/>
      <c r="C546" s="2"/>
      <c r="D546" s="2"/>
      <c r="E546" s="2"/>
      <c r="F546" s="2"/>
    </row>
    <row r="547" spans="2:6" ht="12.75">
      <c r="B547" s="2"/>
      <c r="C547" s="2"/>
      <c r="D547" s="2"/>
      <c r="E547" s="2"/>
      <c r="F547" s="2"/>
    </row>
    <row r="548" spans="2:6" ht="12.75">
      <c r="B548" s="2"/>
      <c r="C548" s="2"/>
      <c r="D548" s="2"/>
      <c r="E548" s="2"/>
      <c r="F548" s="2"/>
    </row>
    <row r="549" spans="2:6" ht="12.75">
      <c r="B549" s="2"/>
      <c r="C549" s="2"/>
      <c r="D549" s="2"/>
      <c r="E549" s="2"/>
      <c r="F549" s="2"/>
    </row>
    <row r="550" spans="2:6" ht="12.75">
      <c r="B550" s="2"/>
      <c r="C550" s="2"/>
      <c r="D550" s="2"/>
      <c r="E550" s="2"/>
      <c r="F550" s="2"/>
    </row>
    <row r="551" spans="2:6" ht="12.75">
      <c r="B551" s="2"/>
      <c r="C551" s="2"/>
      <c r="D551" s="2"/>
      <c r="E551" s="2"/>
      <c r="F551" s="2"/>
    </row>
    <row r="552" spans="2:6" ht="12.75">
      <c r="B552" s="2"/>
      <c r="C552" s="2"/>
      <c r="D552" s="2"/>
      <c r="E552" s="2"/>
      <c r="F552" s="2"/>
    </row>
    <row r="553" spans="2:6" ht="12.75">
      <c r="B553" s="2"/>
      <c r="C553" s="2"/>
      <c r="D553" s="2"/>
      <c r="E553" s="2"/>
      <c r="F553" s="2"/>
    </row>
    <row r="554" spans="2:6" ht="12.75">
      <c r="B554" s="2"/>
      <c r="C554" s="2"/>
      <c r="D554" s="2"/>
      <c r="E554" s="2"/>
      <c r="F554" s="2"/>
    </row>
    <row r="555" spans="2:6" ht="12.75">
      <c r="B555" s="2"/>
      <c r="C555" s="2"/>
      <c r="D555" s="2"/>
      <c r="E555" s="2"/>
      <c r="F555" s="2"/>
    </row>
    <row r="556" spans="2:6" ht="12.75">
      <c r="B556" s="2"/>
      <c r="C556" s="2"/>
      <c r="D556" s="2"/>
      <c r="E556" s="2"/>
      <c r="F556" s="2"/>
    </row>
    <row r="557" spans="2:6" ht="12.75">
      <c r="B557" s="2"/>
      <c r="C557" s="2"/>
      <c r="D557" s="2"/>
      <c r="E557" s="2"/>
      <c r="F557" s="2"/>
    </row>
    <row r="558" spans="2:6" ht="12.75">
      <c r="B558" s="2"/>
      <c r="C558" s="2"/>
      <c r="D558" s="2"/>
      <c r="E558" s="2"/>
      <c r="F558" s="2"/>
    </row>
    <row r="559" spans="2:6" ht="12.75">
      <c r="B559" s="2"/>
      <c r="C559" s="2"/>
      <c r="D559" s="2"/>
      <c r="E559" s="2"/>
      <c r="F559" s="2"/>
    </row>
    <row r="560" spans="2:6" ht="12.75">
      <c r="B560" s="2"/>
      <c r="C560" s="2"/>
      <c r="D560" s="2"/>
      <c r="E560" s="2"/>
      <c r="F560" s="2"/>
    </row>
    <row r="561" spans="2:6" ht="12.75">
      <c r="B561" s="2"/>
      <c r="C561" s="2"/>
      <c r="D561" s="2"/>
      <c r="E561" s="2"/>
      <c r="F561" s="2"/>
    </row>
    <row r="562" spans="2:6" ht="12.75">
      <c r="B562" s="2"/>
      <c r="C562" s="2"/>
      <c r="D562" s="2"/>
      <c r="E562" s="2"/>
      <c r="F562" s="2"/>
    </row>
    <row r="563" spans="2:6" ht="12.75">
      <c r="B563" s="2"/>
      <c r="C563" s="2"/>
      <c r="D563" s="2"/>
      <c r="E563" s="2"/>
      <c r="F563" s="2"/>
    </row>
    <row r="564" spans="2:6" ht="12.75">
      <c r="B564" s="2"/>
      <c r="C564" s="2"/>
      <c r="D564" s="2"/>
      <c r="E564" s="2"/>
      <c r="F564" s="2"/>
    </row>
    <row r="565" spans="2:6" ht="12.75">
      <c r="B565" s="2"/>
      <c r="C565" s="2"/>
      <c r="D565" s="2"/>
      <c r="E565" s="2"/>
      <c r="F565" s="2"/>
    </row>
    <row r="566" spans="2:6" ht="12.75">
      <c r="B566" s="2"/>
      <c r="C566" s="2"/>
      <c r="D566" s="2"/>
      <c r="E566" s="2"/>
      <c r="F566" s="2"/>
    </row>
    <row r="567" spans="2:6" ht="12.75">
      <c r="B567" s="2"/>
      <c r="C567" s="2"/>
      <c r="D567" s="2"/>
      <c r="E567" s="2"/>
      <c r="F567" s="2"/>
    </row>
    <row r="568" spans="2:6" ht="12.75">
      <c r="B568" s="2"/>
      <c r="C568" s="2"/>
      <c r="D568" s="2"/>
      <c r="E568" s="2"/>
      <c r="F568" s="2"/>
    </row>
    <row r="569" spans="2:6" ht="12.75">
      <c r="B569" s="2"/>
      <c r="C569" s="2"/>
      <c r="D569" s="2"/>
      <c r="E569" s="2"/>
      <c r="F569" s="2"/>
    </row>
    <row r="570" spans="2:6" ht="12.75">
      <c r="B570" s="2"/>
      <c r="C570" s="2"/>
      <c r="D570" s="2"/>
      <c r="E570" s="2"/>
      <c r="F570" s="2"/>
    </row>
    <row r="571" spans="2:6" ht="12.75">
      <c r="B571" s="2"/>
      <c r="C571" s="2"/>
      <c r="D571" s="2"/>
      <c r="E571" s="2"/>
      <c r="F571" s="2"/>
    </row>
    <row r="572" spans="2:6" ht="12.75">
      <c r="B572" s="2"/>
      <c r="C572" s="2"/>
      <c r="D572" s="2"/>
      <c r="E572" s="2"/>
      <c r="F572" s="2"/>
    </row>
    <row r="573" spans="2:6" ht="12.75">
      <c r="B573" s="2"/>
      <c r="C573" s="2"/>
      <c r="D573" s="2"/>
      <c r="E573" s="2"/>
      <c r="F573" s="2"/>
    </row>
    <row r="574" spans="2:6" ht="12.75">
      <c r="B574" s="2"/>
      <c r="C574" s="2"/>
      <c r="D574" s="2"/>
      <c r="E574" s="2"/>
      <c r="F574" s="2"/>
    </row>
    <row r="575" spans="2:6" ht="12.75">
      <c r="B575" s="2"/>
      <c r="C575" s="2"/>
      <c r="D575" s="2"/>
      <c r="E575" s="2"/>
      <c r="F575" s="2"/>
    </row>
    <row r="576" spans="2:6" ht="12.75">
      <c r="B576" s="2"/>
      <c r="C576" s="2"/>
      <c r="D576" s="2"/>
      <c r="E576" s="2"/>
      <c r="F576" s="2"/>
    </row>
    <row r="577" spans="2:6" ht="12.75">
      <c r="B577" s="2"/>
      <c r="C577" s="2"/>
      <c r="D577" s="2"/>
      <c r="E577" s="2"/>
      <c r="F577" s="2"/>
    </row>
    <row r="578" spans="2:6" ht="12.75">
      <c r="B578" s="2"/>
      <c r="C578" s="2"/>
      <c r="D578" s="2"/>
      <c r="E578" s="2"/>
      <c r="F578" s="2"/>
    </row>
    <row r="579" spans="2:6" ht="12.75">
      <c r="B579" s="2"/>
      <c r="C579" s="2"/>
      <c r="D579" s="2"/>
      <c r="E579" s="2"/>
      <c r="F579" s="2"/>
    </row>
    <row r="580" spans="2:6" ht="12.75">
      <c r="B580" s="2"/>
      <c r="C580" s="2"/>
      <c r="D580" s="2"/>
      <c r="E580" s="2"/>
      <c r="F580" s="2"/>
    </row>
    <row r="581" spans="2:6" ht="12.75">
      <c r="B581" s="2"/>
      <c r="C581" s="2"/>
      <c r="D581" s="2"/>
      <c r="E581" s="2"/>
      <c r="F581" s="2"/>
    </row>
    <row r="582" spans="2:6" ht="12.75">
      <c r="B582" s="2"/>
      <c r="C582" s="2"/>
      <c r="D582" s="2"/>
      <c r="E582" s="2"/>
      <c r="F582" s="2"/>
    </row>
    <row r="583" spans="2:6" ht="12.75">
      <c r="B583" s="2"/>
      <c r="C583" s="2"/>
      <c r="D583" s="2"/>
      <c r="E583" s="2"/>
      <c r="F583" s="2"/>
    </row>
    <row r="584" spans="2:6" ht="12.75">
      <c r="B584" s="2"/>
      <c r="C584" s="2"/>
      <c r="D584" s="2"/>
      <c r="E584" s="2"/>
      <c r="F584" s="2"/>
    </row>
    <row r="585" spans="2:6" ht="12.75">
      <c r="B585" s="2"/>
      <c r="C585" s="2"/>
      <c r="D585" s="2"/>
      <c r="E585" s="2"/>
      <c r="F585" s="2"/>
    </row>
    <row r="586" spans="2:6" ht="12.75">
      <c r="B586" s="2"/>
      <c r="C586" s="2"/>
      <c r="D586" s="2"/>
      <c r="E586" s="2"/>
      <c r="F586" s="2"/>
    </row>
    <row r="587" spans="2:6" ht="12.75">
      <c r="B587" s="2"/>
      <c r="C587" s="2"/>
      <c r="D587" s="2"/>
      <c r="E587" s="2"/>
      <c r="F587" s="2"/>
    </row>
    <row r="588" spans="2:6" ht="12.75">
      <c r="B588" s="2"/>
      <c r="C588" s="2"/>
      <c r="D588" s="2"/>
      <c r="E588" s="2"/>
      <c r="F588" s="2"/>
    </row>
    <row r="589" spans="2:6" ht="12.75">
      <c r="B589" s="2"/>
      <c r="C589" s="2"/>
      <c r="D589" s="2"/>
      <c r="E589" s="2"/>
      <c r="F589" s="2"/>
    </row>
    <row r="590" spans="2:6" ht="12.75">
      <c r="B590" s="2"/>
      <c r="C590" s="2"/>
      <c r="D590" s="2"/>
      <c r="E590" s="2"/>
      <c r="F590" s="2"/>
    </row>
    <row r="591" spans="2:6" ht="12.75">
      <c r="B591" s="2"/>
      <c r="C591" s="2"/>
      <c r="D591" s="2"/>
      <c r="E591" s="2"/>
      <c r="F591" s="2"/>
    </row>
    <row r="592" spans="2:6" ht="12.75">
      <c r="B592" s="2"/>
      <c r="C592" s="2"/>
      <c r="D592" s="2"/>
      <c r="E592" s="2"/>
      <c r="F592" s="2"/>
    </row>
    <row r="593" spans="2:6" ht="12.75">
      <c r="B593" s="2"/>
      <c r="C593" s="2"/>
      <c r="D593" s="2"/>
      <c r="E593" s="2"/>
      <c r="F593" s="2"/>
    </row>
    <row r="594" spans="2:6" ht="12.75">
      <c r="B594" s="2"/>
      <c r="C594" s="2"/>
      <c r="D594" s="2"/>
      <c r="E594" s="2"/>
      <c r="F594" s="2"/>
    </row>
    <row r="595" spans="2:6" ht="12.75">
      <c r="B595" s="2"/>
      <c r="C595" s="2"/>
      <c r="D595" s="2"/>
      <c r="E595" s="2"/>
      <c r="F595" s="2"/>
    </row>
    <row r="596" spans="2:6" ht="12.75">
      <c r="B596" s="2"/>
      <c r="C596" s="2"/>
      <c r="D596" s="2"/>
      <c r="E596" s="2"/>
      <c r="F596" s="2"/>
    </row>
    <row r="597" spans="2:6" ht="12.75">
      <c r="B597" s="2"/>
      <c r="C597" s="2"/>
      <c r="D597" s="2"/>
      <c r="E597" s="2"/>
      <c r="F597" s="2"/>
    </row>
    <row r="598" spans="2:6" ht="12.75">
      <c r="B598" s="2"/>
      <c r="C598" s="2"/>
      <c r="D598" s="2"/>
      <c r="E598" s="2"/>
      <c r="F598" s="2"/>
    </row>
    <row r="599" spans="2:6" ht="12.75">
      <c r="B599" s="2"/>
      <c r="C599" s="2"/>
      <c r="D599" s="2"/>
      <c r="E599" s="2"/>
      <c r="F599" s="2"/>
    </row>
    <row r="600" spans="2:6" ht="12.75">
      <c r="B600" s="2"/>
      <c r="C600" s="2"/>
      <c r="D600" s="2"/>
      <c r="E600" s="2"/>
      <c r="F600" s="2"/>
    </row>
    <row r="601" spans="2:6" ht="12.75">
      <c r="B601" s="2"/>
      <c r="C601" s="2"/>
      <c r="D601" s="2"/>
      <c r="E601" s="2"/>
      <c r="F601" s="2"/>
    </row>
    <row r="602" spans="2:6" ht="12.75">
      <c r="B602" s="2"/>
      <c r="C602" s="2"/>
      <c r="D602" s="2"/>
      <c r="E602" s="2"/>
      <c r="F602" s="2"/>
    </row>
    <row r="603" spans="2:6" ht="12.75">
      <c r="B603" s="2"/>
      <c r="C603" s="2"/>
      <c r="D603" s="2"/>
      <c r="E603" s="2"/>
      <c r="F603" s="2"/>
    </row>
    <row r="604" spans="2:6" ht="12.75">
      <c r="B604" s="2"/>
      <c r="C604" s="2"/>
      <c r="D604" s="2"/>
      <c r="E604" s="2"/>
      <c r="F604" s="2"/>
    </row>
    <row r="605" spans="2:6" ht="12.75">
      <c r="B605" s="2"/>
      <c r="C605" s="2"/>
      <c r="D605" s="2"/>
      <c r="E605" s="2"/>
      <c r="F605" s="2"/>
    </row>
    <row r="606" spans="2:6" ht="12.75">
      <c r="B606" s="2"/>
      <c r="C606" s="2"/>
      <c r="D606" s="2"/>
      <c r="E606" s="2"/>
      <c r="F606" s="2"/>
    </row>
    <row r="607" spans="2:6" ht="12.75">
      <c r="B607" s="2"/>
      <c r="C607" s="2"/>
      <c r="D607" s="2"/>
      <c r="E607" s="2"/>
      <c r="F607" s="2"/>
    </row>
    <row r="608" spans="2:6" ht="12.75">
      <c r="B608" s="2"/>
      <c r="C608" s="2"/>
      <c r="D608" s="2"/>
      <c r="E608" s="2"/>
      <c r="F608" s="2"/>
    </row>
    <row r="609" spans="2:6" ht="12.75">
      <c r="B609" s="2"/>
      <c r="C609" s="2"/>
      <c r="D609" s="2"/>
      <c r="E609" s="2"/>
      <c r="F609" s="2"/>
    </row>
    <row r="610" spans="2:6" ht="12.75">
      <c r="B610" s="2"/>
      <c r="C610" s="2"/>
      <c r="D610" s="2"/>
      <c r="E610" s="2"/>
      <c r="F610" s="2"/>
    </row>
    <row r="611" spans="2:6" ht="12.75">
      <c r="B611" s="2"/>
      <c r="C611" s="2"/>
      <c r="D611" s="2"/>
      <c r="E611" s="2"/>
      <c r="F611" s="2"/>
    </row>
    <row r="612" spans="2:6" ht="12.75">
      <c r="B612" s="2"/>
      <c r="C612" s="2"/>
      <c r="D612" s="2"/>
      <c r="E612" s="2"/>
      <c r="F612" s="2"/>
    </row>
    <row r="613" spans="2:6" ht="12.75">
      <c r="B613" s="2"/>
      <c r="C613" s="2"/>
      <c r="D613" s="2"/>
      <c r="E613" s="2"/>
      <c r="F613" s="2"/>
    </row>
    <row r="614" spans="2:6" ht="12.75">
      <c r="B614" s="2"/>
      <c r="C614" s="2"/>
      <c r="D614" s="2"/>
      <c r="E614" s="2"/>
      <c r="F614" s="2"/>
    </row>
    <row r="615" spans="2:6" ht="12.75">
      <c r="B615" s="2"/>
      <c r="C615" s="2"/>
      <c r="D615" s="2"/>
      <c r="E615" s="2"/>
      <c r="F615" s="2"/>
    </row>
    <row r="616" spans="2:6" ht="12.75">
      <c r="B616" s="2"/>
      <c r="C616" s="2"/>
      <c r="D616" s="2"/>
      <c r="E616" s="2"/>
      <c r="F616" s="2"/>
    </row>
    <row r="617" spans="2:6" ht="12.75">
      <c r="B617" s="2"/>
      <c r="C617" s="2"/>
      <c r="D617" s="2"/>
      <c r="E617" s="2"/>
      <c r="F617" s="2"/>
    </row>
    <row r="618" spans="2:6" ht="12.75">
      <c r="B618" s="2"/>
      <c r="C618" s="2"/>
      <c r="D618" s="2"/>
      <c r="E618" s="2"/>
      <c r="F618" s="2"/>
    </row>
    <row r="619" spans="2:6" ht="12.75">
      <c r="B619" s="2"/>
      <c r="C619" s="2"/>
      <c r="D619" s="2"/>
      <c r="E619" s="2"/>
      <c r="F619" s="2"/>
    </row>
    <row r="620" spans="2:6" ht="12.75">
      <c r="B620" s="2"/>
      <c r="C620" s="2"/>
      <c r="D620" s="2"/>
      <c r="E620" s="2"/>
      <c r="F620" s="2"/>
    </row>
    <row r="621" spans="2:6" ht="12.75">
      <c r="B621" s="2"/>
      <c r="C621" s="2"/>
      <c r="D621" s="2"/>
      <c r="E621" s="2"/>
      <c r="F621" s="2"/>
    </row>
    <row r="622" spans="2:6" ht="12.75">
      <c r="B622" s="2"/>
      <c r="C622" s="2"/>
      <c r="D622" s="2"/>
      <c r="E622" s="2"/>
      <c r="F622" s="2"/>
    </row>
    <row r="623" spans="2:6" ht="12.75">
      <c r="B623" s="2"/>
      <c r="C623" s="2"/>
      <c r="D623" s="2"/>
      <c r="E623" s="2"/>
      <c r="F623" s="2"/>
    </row>
    <row r="624" spans="2:6" ht="12.75">
      <c r="B624" s="2"/>
      <c r="C624" s="2"/>
      <c r="D624" s="2"/>
      <c r="E624" s="2"/>
      <c r="F624" s="2"/>
    </row>
    <row r="625" spans="2:6" ht="12.75">
      <c r="B625" s="2"/>
      <c r="C625" s="2"/>
      <c r="D625" s="2"/>
      <c r="E625" s="2"/>
      <c r="F625" s="2"/>
    </row>
    <row r="626" spans="2:6" ht="12.75">
      <c r="B626" s="2"/>
      <c r="C626" s="2"/>
      <c r="D626" s="2"/>
      <c r="E626" s="2"/>
      <c r="F626" s="2"/>
    </row>
    <row r="627" spans="2:6" ht="12.75">
      <c r="B627" s="2"/>
      <c r="C627" s="2"/>
      <c r="D627" s="2"/>
      <c r="E627" s="2"/>
      <c r="F627" s="2"/>
    </row>
    <row r="628" spans="2:6" ht="12.75">
      <c r="B628" s="2"/>
      <c r="C628" s="2"/>
      <c r="D628" s="2"/>
      <c r="E628" s="2"/>
      <c r="F628" s="2"/>
    </row>
    <row r="629" spans="2:6" ht="12.75">
      <c r="B629" s="2"/>
      <c r="C629" s="2"/>
      <c r="D629" s="2"/>
      <c r="E629" s="2"/>
      <c r="F629" s="2"/>
    </row>
    <row r="630" spans="2:6" ht="12.75">
      <c r="B630" s="2"/>
      <c r="C630" s="2"/>
      <c r="D630" s="2"/>
      <c r="E630" s="2"/>
      <c r="F630" s="2"/>
    </row>
    <row r="631" spans="2:6" ht="12.75">
      <c r="B631" s="2"/>
      <c r="C631" s="2"/>
      <c r="D631" s="2"/>
      <c r="E631" s="2"/>
      <c r="F631" s="2"/>
    </row>
    <row r="632" spans="2:6" ht="12.75">
      <c r="B632" s="2"/>
      <c r="C632" s="2"/>
      <c r="D632" s="2"/>
      <c r="E632" s="2"/>
      <c r="F632" s="2"/>
    </row>
    <row r="633" spans="2:6" ht="12.75">
      <c r="B633" s="2"/>
      <c r="C633" s="2"/>
      <c r="D633" s="2"/>
      <c r="E633" s="2"/>
      <c r="F633" s="2"/>
    </row>
    <row r="634" spans="2:6" ht="12.75">
      <c r="B634" s="2"/>
      <c r="C634" s="2"/>
      <c r="D634" s="2"/>
      <c r="E634" s="2"/>
      <c r="F634" s="2"/>
    </row>
    <row r="635" spans="2:6" ht="12.75">
      <c r="B635" s="2"/>
      <c r="C635" s="2"/>
      <c r="D635" s="2"/>
      <c r="E635" s="2"/>
      <c r="F635" s="2"/>
    </row>
    <row r="636" spans="2:6" ht="12.75">
      <c r="B636" s="2"/>
      <c r="C636" s="2"/>
      <c r="D636" s="2"/>
      <c r="E636" s="2"/>
      <c r="F636" s="2"/>
    </row>
    <row r="637" spans="2:6" ht="12.75">
      <c r="B637" s="2"/>
      <c r="C637" s="2"/>
      <c r="D637" s="2"/>
      <c r="E637" s="2"/>
      <c r="F637" s="2"/>
    </row>
    <row r="638" spans="2:6" ht="12.75">
      <c r="B638" s="2"/>
      <c r="C638" s="2"/>
      <c r="D638" s="2"/>
      <c r="E638" s="2"/>
      <c r="F638" s="2"/>
    </row>
    <row r="639" spans="2:6" ht="12.75">
      <c r="B639" s="2"/>
      <c r="C639" s="2"/>
      <c r="D639" s="2"/>
      <c r="E639" s="2"/>
      <c r="F639" s="2"/>
    </row>
    <row r="640" spans="2:6" ht="12.75">
      <c r="B640" s="2"/>
      <c r="C640" s="2"/>
      <c r="D640" s="2"/>
      <c r="E640" s="2"/>
      <c r="F640" s="2"/>
    </row>
    <row r="641" spans="2:6" ht="12.75">
      <c r="B641" s="2"/>
      <c r="C641" s="2"/>
      <c r="D641" s="2"/>
      <c r="E641" s="2"/>
      <c r="F641" s="2"/>
    </row>
    <row r="642" spans="2:6" ht="12.75">
      <c r="B642" s="2"/>
      <c r="C642" s="2"/>
      <c r="D642" s="2"/>
      <c r="E642" s="2"/>
      <c r="F642" s="2"/>
    </row>
    <row r="643" spans="2:6" ht="12.75">
      <c r="B643" s="2"/>
      <c r="C643" s="2"/>
      <c r="D643" s="2"/>
      <c r="E643" s="2"/>
      <c r="F643" s="2"/>
    </row>
    <row r="644" spans="2:6" ht="12.75">
      <c r="B644" s="2"/>
      <c r="C644" s="2"/>
      <c r="D644" s="2"/>
      <c r="E644" s="2"/>
      <c r="F644" s="2"/>
    </row>
    <row r="645" spans="2:6" ht="12.75">
      <c r="B645" s="2"/>
      <c r="C645" s="2"/>
      <c r="D645" s="2"/>
      <c r="E645" s="2"/>
      <c r="F645" s="2"/>
    </row>
    <row r="646" spans="2:6" ht="12.75">
      <c r="B646" s="2"/>
      <c r="C646" s="2"/>
      <c r="D646" s="2"/>
      <c r="E646" s="2"/>
      <c r="F646" s="2"/>
    </row>
    <row r="647" spans="2:6" ht="12.75">
      <c r="B647" s="2"/>
      <c r="C647" s="2"/>
      <c r="D647" s="2"/>
      <c r="E647" s="2"/>
      <c r="F647" s="2"/>
    </row>
    <row r="648" spans="2:6" ht="12.75">
      <c r="B648" s="2"/>
      <c r="C648" s="2"/>
      <c r="D648" s="2"/>
      <c r="E648" s="2"/>
      <c r="F648" s="2"/>
    </row>
    <row r="649" spans="2:6" ht="12.75">
      <c r="B649" s="2"/>
      <c r="C649" s="2"/>
      <c r="D649" s="2"/>
      <c r="E649" s="2"/>
      <c r="F649" s="2"/>
    </row>
    <row r="650" spans="2:6" ht="12.75">
      <c r="B650" s="2"/>
      <c r="C650" s="2"/>
      <c r="D650" s="2"/>
      <c r="E650" s="2"/>
      <c r="F650" s="2"/>
    </row>
    <row r="651" spans="2:6" ht="12.75">
      <c r="B651" s="2"/>
      <c r="C651" s="2"/>
      <c r="D651" s="2"/>
      <c r="E651" s="2"/>
      <c r="F651" s="2"/>
    </row>
    <row r="652" spans="2:6" ht="12.75">
      <c r="B652" s="2"/>
      <c r="C652" s="2"/>
      <c r="D652" s="2"/>
      <c r="E652" s="2"/>
      <c r="F652" s="2"/>
    </row>
    <row r="653" spans="2:6" ht="12.75">
      <c r="B653" s="2"/>
      <c r="C653" s="2"/>
      <c r="D653" s="2"/>
      <c r="E653" s="2"/>
      <c r="F653" s="2"/>
    </row>
    <row r="654" spans="2:6" ht="12.75">
      <c r="B654" s="2"/>
      <c r="C654" s="2"/>
      <c r="D654" s="2"/>
      <c r="E654" s="2"/>
      <c r="F654" s="2"/>
    </row>
    <row r="655" spans="2:6" ht="12.75">
      <c r="B655" s="2"/>
      <c r="C655" s="2"/>
      <c r="D655" s="2"/>
      <c r="E655" s="2"/>
      <c r="F655" s="2"/>
    </row>
    <row r="656" spans="2:6" ht="12.75">
      <c r="B656" s="2"/>
      <c r="C656" s="2"/>
      <c r="D656" s="2"/>
      <c r="E656" s="2"/>
      <c r="F656" s="2"/>
    </row>
    <row r="657" spans="2:6" ht="12.75">
      <c r="B657" s="2"/>
      <c r="C657" s="2"/>
      <c r="D657" s="2"/>
      <c r="E657" s="2"/>
      <c r="F657" s="2"/>
    </row>
    <row r="658" spans="2:6" ht="12.75">
      <c r="B658" s="2"/>
      <c r="C658" s="2"/>
      <c r="D658" s="2"/>
      <c r="E658" s="2"/>
      <c r="F658" s="2"/>
    </row>
    <row r="659" spans="2:6" ht="12.75">
      <c r="B659" s="2"/>
      <c r="C659" s="2"/>
      <c r="D659" s="2"/>
      <c r="E659" s="2"/>
      <c r="F659" s="2"/>
    </row>
    <row r="660" spans="2:6" ht="12.75">
      <c r="B660" s="2"/>
      <c r="C660" s="2"/>
      <c r="D660" s="2"/>
      <c r="E660" s="2"/>
      <c r="F660" s="2"/>
    </row>
    <row r="661" spans="2:6" ht="12.75">
      <c r="B661" s="2"/>
      <c r="C661" s="2"/>
      <c r="D661" s="2"/>
      <c r="E661" s="2"/>
      <c r="F661" s="2"/>
    </row>
    <row r="662" spans="2:6" ht="12.75">
      <c r="B662" s="2"/>
      <c r="C662" s="2"/>
      <c r="D662" s="2"/>
      <c r="E662" s="2"/>
      <c r="F662" s="2"/>
    </row>
    <row r="663" spans="2:6" ht="12.75">
      <c r="B663" s="2"/>
      <c r="C663" s="2"/>
      <c r="D663" s="2"/>
      <c r="E663" s="2"/>
      <c r="F663" s="2"/>
    </row>
    <row r="664" spans="2:6" ht="12.75">
      <c r="B664" s="2"/>
      <c r="C664" s="2"/>
      <c r="D664" s="2"/>
      <c r="E664" s="2"/>
      <c r="F664" s="2"/>
    </row>
    <row r="665" spans="2:6" ht="12.75">
      <c r="B665" s="2"/>
      <c r="C665" s="2"/>
      <c r="D665" s="2"/>
      <c r="E665" s="2"/>
      <c r="F665" s="2"/>
    </row>
    <row r="666" spans="2:6" ht="12.75">
      <c r="B666" s="2"/>
      <c r="C666" s="2"/>
      <c r="D666" s="2"/>
      <c r="E666" s="2"/>
      <c r="F666" s="2"/>
    </row>
    <row r="667" spans="2:6" ht="12.75">
      <c r="B667" s="2"/>
      <c r="C667" s="2"/>
      <c r="D667" s="2"/>
      <c r="E667" s="2"/>
      <c r="F667" s="2"/>
    </row>
    <row r="668" spans="2:6" ht="12.75">
      <c r="B668" s="2"/>
      <c r="C668" s="2"/>
      <c r="D668" s="2"/>
      <c r="E668" s="2"/>
      <c r="F668" s="2"/>
    </row>
    <row r="669" spans="2:6" ht="12.75">
      <c r="B669" s="2"/>
      <c r="C669" s="2"/>
      <c r="D669" s="2"/>
      <c r="E669" s="2"/>
      <c r="F669" s="2"/>
    </row>
    <row r="670" spans="2:6" ht="12.75">
      <c r="B670" s="2"/>
      <c r="C670" s="2"/>
      <c r="D670" s="2"/>
      <c r="E670" s="2"/>
      <c r="F670" s="2"/>
    </row>
    <row r="671" spans="2:6" ht="12.75">
      <c r="B671" s="2"/>
      <c r="C671" s="2"/>
      <c r="D671" s="2"/>
      <c r="E671" s="2"/>
      <c r="F671" s="2"/>
    </row>
    <row r="672" spans="2:6" ht="12.75">
      <c r="B672" s="2"/>
      <c r="C672" s="2"/>
      <c r="D672" s="2"/>
      <c r="E672" s="2"/>
      <c r="F672" s="2"/>
    </row>
    <row r="673" spans="2:6" ht="12.75">
      <c r="B673" s="2"/>
      <c r="C673" s="2"/>
      <c r="D673" s="2"/>
      <c r="E673" s="2"/>
      <c r="F673" s="2"/>
    </row>
    <row r="674" spans="2:6" ht="12.75">
      <c r="B674" s="2"/>
      <c r="C674" s="2"/>
      <c r="D674" s="2"/>
      <c r="E674" s="2"/>
      <c r="F674" s="2"/>
    </row>
    <row r="675" spans="2:6" ht="12.75">
      <c r="B675" s="2"/>
      <c r="C675" s="2"/>
      <c r="D675" s="2"/>
      <c r="E675" s="2"/>
      <c r="F675" s="2"/>
    </row>
    <row r="676" spans="2:6" ht="12.75">
      <c r="B676" s="2"/>
      <c r="C676" s="2"/>
      <c r="D676" s="2"/>
      <c r="E676" s="2"/>
      <c r="F676" s="2"/>
    </row>
    <row r="677" spans="2:6" ht="12.75">
      <c r="B677" s="2"/>
      <c r="C677" s="2"/>
      <c r="D677" s="2"/>
      <c r="E677" s="2"/>
      <c r="F677" s="2"/>
    </row>
    <row r="678" spans="2:6" ht="12.75">
      <c r="B678" s="2"/>
      <c r="C678" s="2"/>
      <c r="D678" s="2"/>
      <c r="E678" s="2"/>
      <c r="F678" s="2"/>
    </row>
    <row r="679" spans="2:6" ht="12.75">
      <c r="B679" s="2"/>
      <c r="C679" s="2"/>
      <c r="D679" s="2"/>
      <c r="E679" s="2"/>
      <c r="F679" s="2"/>
    </row>
    <row r="680" spans="2:6" ht="12.75">
      <c r="B680" s="2"/>
      <c r="C680" s="2"/>
      <c r="D680" s="2"/>
      <c r="E680" s="2"/>
      <c r="F680" s="2"/>
    </row>
    <row r="681" spans="2:6" ht="12.75">
      <c r="B681" s="2"/>
      <c r="C681" s="2"/>
      <c r="D681" s="2"/>
      <c r="E681" s="2"/>
      <c r="F681" s="2"/>
    </row>
    <row r="682" spans="2:6" ht="12.75">
      <c r="B682" s="2"/>
      <c r="C682" s="2"/>
      <c r="D682" s="2"/>
      <c r="E682" s="2"/>
      <c r="F682" s="2"/>
    </row>
    <row r="683" spans="2:6" ht="12.75">
      <c r="B683" s="2"/>
      <c r="C683" s="2"/>
      <c r="D683" s="2"/>
      <c r="E683" s="2"/>
      <c r="F683" s="2"/>
    </row>
    <row r="684" spans="2:6" ht="12.75">
      <c r="B684" s="2"/>
      <c r="C684" s="2"/>
      <c r="D684" s="2"/>
      <c r="E684" s="2"/>
      <c r="F684" s="2"/>
    </row>
    <row r="685" spans="2:6" ht="12.75">
      <c r="B685" s="2"/>
      <c r="C685" s="2"/>
      <c r="D685" s="2"/>
      <c r="E685" s="2"/>
      <c r="F685" s="2"/>
    </row>
    <row r="686" spans="2:6" ht="12.75">
      <c r="B686" s="2"/>
      <c r="C686" s="2"/>
      <c r="D686" s="2"/>
      <c r="E686" s="2"/>
      <c r="F686" s="2"/>
    </row>
    <row r="687" spans="2:6" ht="12.75">
      <c r="B687" s="2"/>
      <c r="C687" s="2"/>
      <c r="D687" s="2"/>
      <c r="E687" s="2"/>
      <c r="F687" s="2"/>
    </row>
    <row r="688" spans="2:6" ht="12.75">
      <c r="B688" s="2"/>
      <c r="C688" s="2"/>
      <c r="D688" s="2"/>
      <c r="E688" s="2"/>
      <c r="F688" s="2"/>
    </row>
    <row r="689" spans="2:6" ht="12.75">
      <c r="B689" s="2"/>
      <c r="C689" s="2"/>
      <c r="D689" s="2"/>
      <c r="E689" s="2"/>
      <c r="F689" s="2"/>
    </row>
    <row r="690" spans="2:6" ht="12.75">
      <c r="B690" s="2"/>
      <c r="C690" s="2"/>
      <c r="D690" s="2"/>
      <c r="E690" s="2"/>
      <c r="F690" s="2"/>
    </row>
    <row r="691" spans="2:6" ht="12.75">
      <c r="B691" s="2"/>
      <c r="C691" s="2"/>
      <c r="D691" s="2"/>
      <c r="E691" s="2"/>
      <c r="F691" s="2"/>
    </row>
    <row r="692" spans="2:6" ht="12.75">
      <c r="B692" s="2"/>
      <c r="C692" s="2"/>
      <c r="D692" s="2"/>
      <c r="E692" s="2"/>
      <c r="F692" s="2"/>
    </row>
    <row r="693" spans="2:6" ht="12.75">
      <c r="B693" s="2"/>
      <c r="C693" s="2"/>
      <c r="D693" s="2"/>
      <c r="E693" s="2"/>
      <c r="F693" s="2"/>
    </row>
    <row r="694" spans="2:6" ht="12.75">
      <c r="B694" s="2"/>
      <c r="C694" s="2"/>
      <c r="D694" s="2"/>
      <c r="E694" s="2"/>
      <c r="F694" s="2"/>
    </row>
    <row r="695" spans="2:6" ht="12.75">
      <c r="B695" s="2"/>
      <c r="C695" s="2"/>
      <c r="D695" s="2"/>
      <c r="E695" s="2"/>
      <c r="F695" s="2"/>
    </row>
    <row r="696" spans="2:6" ht="12.75">
      <c r="B696" s="2"/>
      <c r="C696" s="2"/>
      <c r="D696" s="2"/>
      <c r="E696" s="2"/>
      <c r="F696" s="2"/>
    </row>
    <row r="697" spans="2:6" ht="12.75">
      <c r="B697" s="2"/>
      <c r="C697" s="2"/>
      <c r="D697" s="2"/>
      <c r="E697" s="2"/>
      <c r="F697" s="2"/>
    </row>
    <row r="698" spans="2:6" ht="12.75">
      <c r="B698" s="2"/>
      <c r="C698" s="2"/>
      <c r="D698" s="2"/>
      <c r="E698" s="2"/>
      <c r="F698" s="2"/>
    </row>
    <row r="699" spans="2:6" ht="12.75">
      <c r="B699" s="2"/>
      <c r="C699" s="2"/>
      <c r="D699" s="2"/>
      <c r="E699" s="2"/>
      <c r="F699" s="2"/>
    </row>
    <row r="700" spans="2:6" ht="12.75">
      <c r="B700" s="2"/>
      <c r="C700" s="2"/>
      <c r="D700" s="2"/>
      <c r="E700" s="2"/>
      <c r="F700" s="2"/>
    </row>
    <row r="701" spans="2:6" ht="12.75">
      <c r="B701" s="2"/>
      <c r="C701" s="2"/>
      <c r="D701" s="2"/>
      <c r="E701" s="2"/>
      <c r="F701" s="2"/>
    </row>
    <row r="702" spans="2:6" ht="12.75">
      <c r="B702" s="2"/>
      <c r="C702" s="2"/>
      <c r="D702" s="2"/>
      <c r="E702" s="2"/>
      <c r="F702" s="2"/>
    </row>
    <row r="703" spans="2:6" ht="12.75">
      <c r="B703" s="2"/>
      <c r="C703" s="2"/>
      <c r="D703" s="2"/>
      <c r="E703" s="2"/>
      <c r="F703" s="2"/>
    </row>
    <row r="704" spans="2:6" ht="12.75">
      <c r="B704" s="2"/>
      <c r="C704" s="2"/>
      <c r="D704" s="2"/>
      <c r="E704" s="2"/>
      <c r="F704" s="2"/>
    </row>
    <row r="705" spans="2:6" ht="12.75">
      <c r="B705" s="2"/>
      <c r="C705" s="2"/>
      <c r="D705" s="2"/>
      <c r="E705" s="2"/>
      <c r="F705" s="2"/>
    </row>
    <row r="706" spans="2:6" ht="12.75">
      <c r="B706" s="2"/>
      <c r="C706" s="2"/>
      <c r="D706" s="2"/>
      <c r="E706" s="2"/>
      <c r="F706" s="2"/>
    </row>
    <row r="707" spans="2:6" ht="12.75">
      <c r="B707" s="2"/>
      <c r="C707" s="2"/>
      <c r="D707" s="2"/>
      <c r="E707" s="2"/>
      <c r="F707" s="2"/>
    </row>
    <row r="708" spans="2:6" ht="12.75">
      <c r="B708" s="2"/>
      <c r="C708" s="2"/>
      <c r="D708" s="2"/>
      <c r="E708" s="2"/>
      <c r="F708" s="2"/>
    </row>
    <row r="709" spans="2:6" ht="12.75">
      <c r="B709" s="2"/>
      <c r="C709" s="2"/>
      <c r="D709" s="2"/>
      <c r="E709" s="2"/>
      <c r="F709" s="2"/>
    </row>
    <row r="710" spans="2:6" ht="12.75">
      <c r="B710" s="2"/>
      <c r="C710" s="2"/>
      <c r="D710" s="2"/>
      <c r="E710" s="2"/>
      <c r="F710" s="2"/>
    </row>
    <row r="711" spans="2:6" ht="12.75">
      <c r="B711" s="2"/>
      <c r="C711" s="2"/>
      <c r="D711" s="2"/>
      <c r="E711" s="2"/>
      <c r="F711" s="2"/>
    </row>
    <row r="712" spans="2:6" ht="12.75">
      <c r="B712" s="2"/>
      <c r="C712" s="2"/>
      <c r="D712" s="2"/>
      <c r="E712" s="2"/>
      <c r="F712" s="2"/>
    </row>
    <row r="713" spans="2:6" ht="12.75">
      <c r="B713" s="2"/>
      <c r="C713" s="2"/>
      <c r="D713" s="2"/>
      <c r="E713" s="2"/>
      <c r="F713" s="2"/>
    </row>
    <row r="714" spans="2:6" ht="12.75">
      <c r="B714" s="2"/>
      <c r="C714" s="2"/>
      <c r="D714" s="2"/>
      <c r="E714" s="2"/>
      <c r="F714" s="2"/>
    </row>
    <row r="715" spans="2:6" ht="12.75">
      <c r="B715" s="2"/>
      <c r="C715" s="2"/>
      <c r="D715" s="2"/>
      <c r="E715" s="2"/>
      <c r="F715" s="2"/>
    </row>
    <row r="716" spans="2:6" ht="12.75">
      <c r="B716" s="2"/>
      <c r="C716" s="2"/>
      <c r="D716" s="2"/>
      <c r="E716" s="2"/>
      <c r="F716" s="2"/>
    </row>
    <row r="717" spans="2:6" ht="12.75">
      <c r="B717" s="2"/>
      <c r="C717" s="2"/>
      <c r="D717" s="2"/>
      <c r="E717" s="2"/>
      <c r="F717" s="2"/>
    </row>
    <row r="718" spans="2:6" ht="12.75">
      <c r="B718" s="2"/>
      <c r="C718" s="2"/>
      <c r="D718" s="2"/>
      <c r="E718" s="2"/>
      <c r="F718" s="2"/>
    </row>
    <row r="719" spans="2:6" ht="12.75">
      <c r="B719" s="2"/>
      <c r="C719" s="2"/>
      <c r="D719" s="2"/>
      <c r="E719" s="2"/>
      <c r="F719" s="2"/>
    </row>
    <row r="720" spans="2:6" ht="12.75">
      <c r="B720" s="2"/>
      <c r="C720" s="2"/>
      <c r="D720" s="2"/>
      <c r="E720" s="2"/>
      <c r="F720" s="2"/>
    </row>
    <row r="721" spans="2:6" ht="12.75">
      <c r="B721" s="2"/>
      <c r="C721" s="2"/>
      <c r="D721" s="2"/>
      <c r="E721" s="2"/>
      <c r="F721" s="2"/>
    </row>
    <row r="722" spans="2:6" ht="12.75">
      <c r="B722" s="2"/>
      <c r="C722" s="2"/>
      <c r="D722" s="2"/>
      <c r="E722" s="2"/>
      <c r="F722" s="2"/>
    </row>
    <row r="723" spans="2:6" ht="12.75">
      <c r="B723" s="2"/>
      <c r="C723" s="2"/>
      <c r="D723" s="2"/>
      <c r="E723" s="2"/>
      <c r="F723" s="2"/>
    </row>
    <row r="724" spans="2:6" ht="12.75">
      <c r="B724" s="2"/>
      <c r="C724" s="2"/>
      <c r="D724" s="2"/>
      <c r="E724" s="2"/>
      <c r="F724" s="2"/>
    </row>
    <row r="725" spans="2:6" ht="12.75">
      <c r="B725" s="2"/>
      <c r="C725" s="2"/>
      <c r="D725" s="2"/>
      <c r="E725" s="2"/>
      <c r="F725" s="2"/>
    </row>
    <row r="726" spans="2:6" ht="12.75">
      <c r="B726" s="2"/>
      <c r="C726" s="2"/>
      <c r="D726" s="2"/>
      <c r="E726" s="2"/>
      <c r="F726" s="2"/>
    </row>
    <row r="727" spans="2:6" ht="12.75">
      <c r="B727" s="2"/>
      <c r="C727" s="2"/>
      <c r="D727" s="2"/>
      <c r="E727" s="2"/>
      <c r="F727" s="2"/>
    </row>
    <row r="728" spans="2:6" ht="12.75">
      <c r="B728" s="2"/>
      <c r="C728" s="2"/>
      <c r="D728" s="2"/>
      <c r="E728" s="2"/>
      <c r="F728" s="2"/>
    </row>
    <row r="729" spans="2:6" ht="12.75">
      <c r="B729" s="2"/>
      <c r="C729" s="2"/>
      <c r="D729" s="2"/>
      <c r="E729" s="2"/>
      <c r="F729" s="2"/>
    </row>
    <row r="730" spans="2:6" ht="12.75">
      <c r="B730" s="2"/>
      <c r="C730" s="2"/>
      <c r="D730" s="2"/>
      <c r="E730" s="2"/>
      <c r="F730" s="2"/>
    </row>
    <row r="731" spans="2:6" ht="12.75">
      <c r="B731" s="2"/>
      <c r="C731" s="2"/>
      <c r="D731" s="2"/>
      <c r="E731" s="2"/>
      <c r="F731" s="2"/>
    </row>
    <row r="732" spans="2:6" ht="12.75">
      <c r="B732" s="2"/>
      <c r="C732" s="2"/>
      <c r="D732" s="2"/>
      <c r="E732" s="2"/>
      <c r="F732" s="2"/>
    </row>
    <row r="733" spans="2:6" ht="12.75">
      <c r="B733" s="2"/>
      <c r="C733" s="2"/>
      <c r="D733" s="2"/>
      <c r="E733" s="2"/>
      <c r="F733" s="2"/>
    </row>
    <row r="734" spans="2:6" ht="12.75">
      <c r="B734" s="2"/>
      <c r="C734" s="2"/>
      <c r="D734" s="2"/>
      <c r="E734" s="2"/>
      <c r="F734" s="2"/>
    </row>
    <row r="735" spans="2:6" ht="12.75">
      <c r="B735" s="2"/>
      <c r="C735" s="2"/>
      <c r="D735" s="2"/>
      <c r="E735" s="2"/>
      <c r="F735" s="2"/>
    </row>
    <row r="736" spans="2:6" ht="12.75">
      <c r="B736" s="2"/>
      <c r="C736" s="2"/>
      <c r="D736" s="2"/>
      <c r="E736" s="2"/>
      <c r="F736" s="2"/>
    </row>
    <row r="737" spans="2:6" ht="12.75">
      <c r="B737" s="2"/>
      <c r="C737" s="2"/>
      <c r="D737" s="2"/>
      <c r="E737" s="2"/>
      <c r="F737" s="2"/>
    </row>
    <row r="738" spans="2:6" ht="12.75">
      <c r="B738" s="2"/>
      <c r="C738" s="2"/>
      <c r="D738" s="2"/>
      <c r="E738" s="2"/>
      <c r="F738" s="2"/>
    </row>
    <row r="739" spans="2:6" ht="12.75">
      <c r="B739" s="2"/>
      <c r="C739" s="2"/>
      <c r="D739" s="2"/>
      <c r="E739" s="2"/>
      <c r="F739" s="2"/>
    </row>
    <row r="740" spans="2:6" ht="12.75">
      <c r="B740" s="2"/>
      <c r="C740" s="2"/>
      <c r="D740" s="2"/>
      <c r="E740" s="2"/>
      <c r="F740" s="2"/>
    </row>
    <row r="741" spans="2:6" ht="12.75">
      <c r="B741" s="2"/>
      <c r="C741" s="2"/>
      <c r="D741" s="2"/>
      <c r="E741" s="2"/>
      <c r="F741" s="2"/>
    </row>
    <row r="742" spans="2:6" ht="12.75">
      <c r="B742" s="2"/>
      <c r="C742" s="2"/>
      <c r="D742" s="2"/>
      <c r="E742" s="2"/>
      <c r="F742" s="2"/>
    </row>
    <row r="743" spans="2:6" ht="12.75">
      <c r="B743" s="2"/>
      <c r="C743" s="2"/>
      <c r="D743" s="2"/>
      <c r="E743" s="2"/>
      <c r="F743" s="2"/>
    </row>
    <row r="744" spans="2:6" ht="12.75">
      <c r="B744" s="2"/>
      <c r="C744" s="2"/>
      <c r="D744" s="2"/>
      <c r="E744" s="2"/>
      <c r="F744" s="2"/>
    </row>
    <row r="745" spans="2:6" ht="12.75">
      <c r="B745" s="2"/>
      <c r="C745" s="2"/>
      <c r="D745" s="2"/>
      <c r="E745" s="2"/>
      <c r="F745" s="2"/>
    </row>
    <row r="746" spans="2:6" ht="12.75">
      <c r="B746" s="2"/>
      <c r="C746" s="2"/>
      <c r="D746" s="2"/>
      <c r="E746" s="2"/>
      <c r="F746" s="2"/>
    </row>
    <row r="747" spans="2:6" ht="12.75">
      <c r="B747" s="2"/>
      <c r="C747" s="2"/>
      <c r="D747" s="2"/>
      <c r="E747" s="2"/>
      <c r="F747" s="2"/>
    </row>
    <row r="748" spans="2:6" ht="12.75">
      <c r="B748" s="2"/>
      <c r="C748" s="2"/>
      <c r="D748" s="2"/>
      <c r="E748" s="2"/>
      <c r="F748" s="2"/>
    </row>
    <row r="749" spans="2:6" ht="12.75">
      <c r="B749" s="2"/>
      <c r="C749" s="2"/>
      <c r="D749" s="2"/>
      <c r="E749" s="2"/>
      <c r="F749" s="2"/>
    </row>
    <row r="750" spans="2:6" ht="12.75">
      <c r="B750" s="2"/>
      <c r="C750" s="2"/>
      <c r="D750" s="2"/>
      <c r="E750" s="2"/>
      <c r="F750" s="2"/>
    </row>
    <row r="751" spans="2:6" ht="12.75">
      <c r="B751" s="2"/>
      <c r="C751" s="2"/>
      <c r="D751" s="2"/>
      <c r="E751" s="2"/>
      <c r="F751" s="2"/>
    </row>
    <row r="752" spans="2:6" ht="12.75">
      <c r="B752" s="2"/>
      <c r="C752" s="2"/>
      <c r="D752" s="2"/>
      <c r="E752" s="2"/>
      <c r="F752" s="2"/>
    </row>
    <row r="753" spans="2:6" ht="12.75">
      <c r="B753" s="2"/>
      <c r="C753" s="2"/>
      <c r="D753" s="2"/>
      <c r="E753" s="2"/>
      <c r="F753" s="2"/>
    </row>
    <row r="754" spans="2:6" ht="12.75">
      <c r="B754" s="2"/>
      <c r="C754" s="2"/>
      <c r="D754" s="2"/>
      <c r="E754" s="2"/>
      <c r="F754" s="2"/>
    </row>
    <row r="755" spans="2:6" ht="12.75">
      <c r="B755" s="2"/>
      <c r="C755" s="2"/>
      <c r="D755" s="2"/>
      <c r="E755" s="2"/>
      <c r="F755" s="2"/>
    </row>
    <row r="756" spans="2:6" ht="12.75">
      <c r="B756" s="2"/>
      <c r="C756" s="2"/>
      <c r="D756" s="2"/>
      <c r="E756" s="2"/>
      <c r="F756" s="2"/>
    </row>
    <row r="757" spans="2:6" ht="12.75">
      <c r="B757" s="2"/>
      <c r="C757" s="2"/>
      <c r="D757" s="2"/>
      <c r="E757" s="2"/>
      <c r="F757" s="2"/>
    </row>
    <row r="758" spans="2:6" ht="12.75">
      <c r="B758" s="2"/>
      <c r="C758" s="2"/>
      <c r="D758" s="2"/>
      <c r="E758" s="2"/>
      <c r="F758" s="2"/>
    </row>
    <row r="759" spans="2:6" ht="12.75">
      <c r="B759" s="2"/>
      <c r="C759" s="2"/>
      <c r="D759" s="2"/>
      <c r="E759" s="2"/>
      <c r="F759" s="2"/>
    </row>
    <row r="760" spans="2:6" ht="12.75">
      <c r="B760" s="2"/>
      <c r="C760" s="2"/>
      <c r="D760" s="2"/>
      <c r="E760" s="2"/>
      <c r="F760" s="2"/>
    </row>
    <row r="761" spans="2:6" ht="12.75">
      <c r="B761" s="2"/>
      <c r="C761" s="2"/>
      <c r="D761" s="2"/>
      <c r="E761" s="2"/>
      <c r="F761" s="2"/>
    </row>
    <row r="762" spans="2:6" ht="12.75">
      <c r="B762" s="2"/>
      <c r="C762" s="2"/>
      <c r="D762" s="2"/>
      <c r="E762" s="2"/>
      <c r="F762" s="2"/>
    </row>
    <row r="763" spans="2:6" ht="12.75">
      <c r="B763" s="2"/>
      <c r="C763" s="2"/>
      <c r="D763" s="2"/>
      <c r="E763" s="2"/>
      <c r="F763" s="2"/>
    </row>
    <row r="764" spans="2:6" ht="12.75">
      <c r="B764" s="2"/>
      <c r="C764" s="2"/>
      <c r="D764" s="2"/>
      <c r="E764" s="2"/>
      <c r="F764" s="2"/>
    </row>
    <row r="765" spans="2:6" ht="12.75">
      <c r="B765" s="2"/>
      <c r="C765" s="2"/>
      <c r="D765" s="2"/>
      <c r="E765" s="2"/>
      <c r="F765" s="2"/>
    </row>
    <row r="766" spans="2:6" ht="12.75">
      <c r="B766" s="2"/>
      <c r="C766" s="2"/>
      <c r="D766" s="2"/>
      <c r="E766" s="2"/>
      <c r="F766" s="2"/>
    </row>
    <row r="767" spans="2:6" ht="12.75">
      <c r="B767" s="2"/>
      <c r="C767" s="2"/>
      <c r="D767" s="2"/>
      <c r="E767" s="2"/>
      <c r="F767" s="2"/>
    </row>
    <row r="768" spans="2:6" ht="12.75">
      <c r="B768" s="2"/>
      <c r="C768" s="2"/>
      <c r="D768" s="2"/>
      <c r="E768" s="2"/>
      <c r="F768" s="2"/>
    </row>
    <row r="769" spans="2:6" ht="12.75">
      <c r="B769" s="2"/>
      <c r="C769" s="2"/>
      <c r="D769" s="2"/>
      <c r="E769" s="2"/>
      <c r="F769" s="2"/>
    </row>
    <row r="770" spans="2:6" ht="12.75">
      <c r="B770" s="2"/>
      <c r="C770" s="2"/>
      <c r="D770" s="2"/>
      <c r="E770" s="2"/>
      <c r="F770" s="2"/>
    </row>
    <row r="771" spans="2:6" ht="12.75">
      <c r="B771" s="2"/>
      <c r="C771" s="2"/>
      <c r="D771" s="2"/>
      <c r="E771" s="2"/>
      <c r="F771" s="2"/>
    </row>
    <row r="772" spans="2:6" ht="12.75">
      <c r="B772" s="2"/>
      <c r="C772" s="2"/>
      <c r="D772" s="2"/>
      <c r="E772" s="2"/>
      <c r="F772" s="2"/>
    </row>
    <row r="773" spans="2:6" ht="12.75">
      <c r="B773" s="2"/>
      <c r="C773" s="2"/>
      <c r="D773" s="2"/>
      <c r="E773" s="2"/>
      <c r="F773" s="2"/>
    </row>
    <row r="774" spans="2:6" ht="12.75">
      <c r="B774" s="2"/>
      <c r="C774" s="2"/>
      <c r="D774" s="2"/>
      <c r="E774" s="2"/>
      <c r="F774" s="2"/>
    </row>
    <row r="775" spans="2:6" ht="12.75">
      <c r="B775" s="2"/>
      <c r="C775" s="2"/>
      <c r="D775" s="2"/>
      <c r="E775" s="2"/>
      <c r="F775" s="2"/>
    </row>
    <row r="776" spans="2:6" ht="12.75">
      <c r="B776" s="2"/>
      <c r="C776" s="2"/>
      <c r="D776" s="2"/>
      <c r="E776" s="2"/>
      <c r="F776" s="2"/>
    </row>
    <row r="777" spans="2:6" ht="12.75">
      <c r="B777" s="2"/>
      <c r="C777" s="2"/>
      <c r="D777" s="2"/>
      <c r="E777" s="2"/>
      <c r="F777" s="2"/>
    </row>
    <row r="778" spans="2:6" ht="12.75">
      <c r="B778" s="2"/>
      <c r="C778" s="2"/>
      <c r="D778" s="2"/>
      <c r="E778" s="2"/>
      <c r="F778" s="2"/>
    </row>
    <row r="779" spans="2:6" ht="12.75">
      <c r="B779" s="2"/>
      <c r="C779" s="2"/>
      <c r="D779" s="2"/>
      <c r="E779" s="2"/>
      <c r="F779" s="2"/>
    </row>
    <row r="780" spans="2:6" ht="12.75">
      <c r="B780" s="2"/>
      <c r="C780" s="2"/>
      <c r="D780" s="2"/>
      <c r="E780" s="2"/>
      <c r="F780" s="2"/>
    </row>
    <row r="781" spans="2:6" ht="12.75">
      <c r="B781" s="2"/>
      <c r="C781" s="2"/>
      <c r="D781" s="2"/>
      <c r="E781" s="2"/>
      <c r="F781" s="2"/>
    </row>
    <row r="782" spans="2:6" ht="12.75">
      <c r="B782" s="2"/>
      <c r="C782" s="2"/>
      <c r="D782" s="2"/>
      <c r="E782" s="2"/>
      <c r="F782" s="2"/>
    </row>
    <row r="783" spans="2:6" ht="12.75">
      <c r="B783" s="2"/>
      <c r="C783" s="2"/>
      <c r="D783" s="2"/>
      <c r="E783" s="2"/>
      <c r="F783" s="2"/>
    </row>
    <row r="784" spans="2:6" ht="12.75">
      <c r="B784" s="2"/>
      <c r="C784" s="2"/>
      <c r="D784" s="2"/>
      <c r="E784" s="2"/>
      <c r="F784" s="2"/>
    </row>
    <row r="785" spans="2:6" ht="12.75">
      <c r="B785" s="2"/>
      <c r="C785" s="2"/>
      <c r="D785" s="2"/>
      <c r="E785" s="2"/>
      <c r="F785" s="2"/>
    </row>
    <row r="786" spans="2:6" ht="12.75">
      <c r="B786" s="2"/>
      <c r="C786" s="2"/>
      <c r="D786" s="2"/>
      <c r="E786" s="2"/>
      <c r="F786" s="2"/>
    </row>
    <row r="787" spans="2:6" ht="12.75">
      <c r="B787" s="2"/>
      <c r="C787" s="2"/>
      <c r="D787" s="2"/>
      <c r="E787" s="2"/>
      <c r="F787" s="2"/>
    </row>
    <row r="788" spans="2:6" ht="12.75">
      <c r="B788" s="2"/>
      <c r="C788" s="2"/>
      <c r="D788" s="2"/>
      <c r="E788" s="2"/>
      <c r="F788" s="2"/>
    </row>
    <row r="789" spans="2:6" ht="12.75">
      <c r="B789" s="2"/>
      <c r="C789" s="2"/>
      <c r="D789" s="2"/>
      <c r="E789" s="2"/>
      <c r="F789" s="2"/>
    </row>
    <row r="790" spans="2:6" ht="12.75">
      <c r="B790" s="2"/>
      <c r="C790" s="2"/>
      <c r="D790" s="2"/>
      <c r="E790" s="2"/>
      <c r="F790" s="2"/>
    </row>
    <row r="791" spans="2:6" ht="12.75">
      <c r="B791" s="2"/>
      <c r="C791" s="2"/>
      <c r="D791" s="2"/>
      <c r="E791" s="2"/>
      <c r="F791" s="2"/>
    </row>
    <row r="792" spans="2:6" ht="12.75">
      <c r="B792" s="2"/>
      <c r="C792" s="2"/>
      <c r="D792" s="2"/>
      <c r="E792" s="2"/>
      <c r="F792" s="2"/>
    </row>
    <row r="793" spans="2:6" ht="12.75">
      <c r="B793" s="2"/>
      <c r="C793" s="2"/>
      <c r="D793" s="2"/>
      <c r="E793" s="2"/>
      <c r="F793" s="2"/>
    </row>
    <row r="794" spans="2:6" ht="12.75">
      <c r="B794" s="2"/>
      <c r="C794" s="2"/>
      <c r="D794" s="2"/>
      <c r="E794" s="2"/>
      <c r="F794" s="2"/>
    </row>
    <row r="795" spans="2:6" ht="12.75">
      <c r="B795" s="2"/>
      <c r="C795" s="2"/>
      <c r="D795" s="2"/>
      <c r="E795" s="2"/>
      <c r="F795" s="2"/>
    </row>
    <row r="796" spans="2:6" ht="12.75">
      <c r="B796" s="2"/>
      <c r="C796" s="2"/>
      <c r="D796" s="2"/>
      <c r="E796" s="2"/>
      <c r="F796" s="2"/>
    </row>
    <row r="797" spans="2:6" ht="12.75">
      <c r="B797" s="2"/>
      <c r="C797" s="2"/>
      <c r="D797" s="2"/>
      <c r="E797" s="2"/>
      <c r="F797" s="2"/>
    </row>
    <row r="798" spans="2:6" ht="12.75">
      <c r="B798" s="2"/>
      <c r="C798" s="2"/>
      <c r="D798" s="2"/>
      <c r="E798" s="2"/>
      <c r="F798" s="2"/>
    </row>
    <row r="799" spans="2:6" ht="12.75">
      <c r="B799" s="2"/>
      <c r="C799" s="2"/>
      <c r="D799" s="2"/>
      <c r="E799" s="2"/>
      <c r="F799" s="2"/>
    </row>
    <row r="800" spans="2:6" ht="12.75">
      <c r="B800" s="2"/>
      <c r="C800" s="2"/>
      <c r="D800" s="2"/>
      <c r="E800" s="2"/>
      <c r="F800" s="2"/>
    </row>
    <row r="801" spans="2:6" ht="12.75">
      <c r="B801" s="2"/>
      <c r="C801" s="2"/>
      <c r="D801" s="2"/>
      <c r="E801" s="2"/>
      <c r="F801" s="2"/>
    </row>
    <row r="802" spans="2:6" ht="12.75">
      <c r="B802" s="2"/>
      <c r="C802" s="2"/>
      <c r="D802" s="2"/>
      <c r="E802" s="2"/>
      <c r="F802" s="2"/>
    </row>
    <row r="803" spans="2:6" ht="12.75">
      <c r="B803" s="2"/>
      <c r="C803" s="2"/>
      <c r="D803" s="2"/>
      <c r="E803" s="2"/>
      <c r="F803" s="2"/>
    </row>
    <row r="804" spans="2:6" ht="12.75">
      <c r="B804" s="2"/>
      <c r="C804" s="2"/>
      <c r="D804" s="2"/>
      <c r="E804" s="2"/>
      <c r="F804" s="2"/>
    </row>
    <row r="805" spans="2:6" ht="12.75">
      <c r="B805" s="2"/>
      <c r="C805" s="2"/>
      <c r="D805" s="2"/>
      <c r="E805" s="2"/>
      <c r="F805" s="2"/>
    </row>
    <row r="806" spans="2:6" ht="12.75">
      <c r="B806" s="2"/>
      <c r="C806" s="2"/>
      <c r="D806" s="2"/>
      <c r="E806" s="2"/>
      <c r="F806" s="2"/>
    </row>
    <row r="807" spans="2:6" ht="12.75">
      <c r="B807" s="2"/>
      <c r="C807" s="2"/>
      <c r="D807" s="2"/>
      <c r="E807" s="2"/>
      <c r="F807" s="2"/>
    </row>
    <row r="808" spans="2:6" ht="12.75">
      <c r="B808" s="2"/>
      <c r="C808" s="2"/>
      <c r="D808" s="2"/>
      <c r="E808" s="2"/>
      <c r="F808" s="2"/>
    </row>
    <row r="809" spans="2:6" ht="12.75">
      <c r="B809" s="2"/>
      <c r="C809" s="2"/>
      <c r="D809" s="2"/>
      <c r="E809" s="2"/>
      <c r="F809" s="2"/>
    </row>
    <row r="810" spans="2:6" ht="12.75">
      <c r="B810" s="2"/>
      <c r="C810" s="2"/>
      <c r="D810" s="2"/>
      <c r="E810" s="2"/>
      <c r="F810" s="2"/>
    </row>
    <row r="811" spans="2:6" ht="12.75">
      <c r="B811" s="2"/>
      <c r="C811" s="2"/>
      <c r="D811" s="2"/>
      <c r="E811" s="2"/>
      <c r="F811" s="2"/>
    </row>
    <row r="812" spans="2:6" ht="12.75">
      <c r="B812" s="2"/>
      <c r="C812" s="2"/>
      <c r="D812" s="2"/>
      <c r="E812" s="2"/>
      <c r="F812" s="2"/>
    </row>
    <row r="813" spans="2:6" ht="12.75">
      <c r="B813" s="2"/>
      <c r="C813" s="2"/>
      <c r="D813" s="2"/>
      <c r="E813" s="2"/>
      <c r="F813" s="2"/>
    </row>
    <row r="814" spans="2:6" ht="12.75">
      <c r="B814" s="2"/>
      <c r="C814" s="2"/>
      <c r="D814" s="2"/>
      <c r="E814" s="2"/>
      <c r="F814" s="2"/>
    </row>
    <row r="815" spans="2:6" ht="12.75">
      <c r="B815" s="2"/>
      <c r="C815" s="2"/>
      <c r="D815" s="2"/>
      <c r="E815" s="2"/>
      <c r="F815" s="2"/>
    </row>
    <row r="816" spans="2:6" ht="12.75">
      <c r="B816" s="2"/>
      <c r="C816" s="2"/>
      <c r="D816" s="2"/>
      <c r="E816" s="2"/>
      <c r="F816" s="2"/>
    </row>
    <row r="817" spans="2:6" ht="12.75">
      <c r="B817" s="2"/>
      <c r="C817" s="2"/>
      <c r="D817" s="2"/>
      <c r="E817" s="2"/>
      <c r="F817" s="2"/>
    </row>
    <row r="818" spans="2:6" ht="12.75">
      <c r="B818" s="2"/>
      <c r="C818" s="2"/>
      <c r="D818" s="2"/>
      <c r="E818" s="2"/>
      <c r="F818" s="2"/>
    </row>
    <row r="819" spans="2:6" ht="12.75">
      <c r="B819" s="2"/>
      <c r="C819" s="2"/>
      <c r="D819" s="2"/>
      <c r="E819" s="2"/>
      <c r="F819" s="2"/>
    </row>
    <row r="820" spans="2:6" ht="12.75">
      <c r="B820" s="2"/>
      <c r="C820" s="2"/>
      <c r="D820" s="2"/>
      <c r="E820" s="2"/>
      <c r="F820" s="2"/>
    </row>
    <row r="821" spans="2:6" ht="12.75">
      <c r="B821" s="2"/>
      <c r="C821" s="2"/>
      <c r="D821" s="2"/>
      <c r="E821" s="2"/>
      <c r="F821" s="2"/>
    </row>
    <row r="822" spans="2:6" ht="12.75">
      <c r="B822" s="2"/>
      <c r="C822" s="2"/>
      <c r="D822" s="2"/>
      <c r="E822" s="2"/>
      <c r="F822" s="2"/>
    </row>
    <row r="823" spans="2:6" ht="12.75">
      <c r="B823" s="2"/>
      <c r="C823" s="2"/>
      <c r="D823" s="2"/>
      <c r="E823" s="2"/>
      <c r="F823" s="2"/>
    </row>
    <row r="824" spans="2:6" ht="12.75">
      <c r="B824" s="2"/>
      <c r="C824" s="2"/>
      <c r="D824" s="2"/>
      <c r="E824" s="2"/>
      <c r="F824" s="2"/>
    </row>
    <row r="825" spans="2:6" ht="12.75">
      <c r="B825" s="2"/>
      <c r="C825" s="2"/>
      <c r="D825" s="2"/>
      <c r="E825" s="2"/>
      <c r="F825" s="2"/>
    </row>
    <row r="826" spans="2:6" ht="12.75">
      <c r="B826" s="2"/>
      <c r="C826" s="2"/>
      <c r="D826" s="2"/>
      <c r="E826" s="2"/>
      <c r="F826" s="2"/>
    </row>
    <row r="827" spans="2:6" ht="12.75">
      <c r="B827" s="2"/>
      <c r="C827" s="2"/>
      <c r="D827" s="2"/>
      <c r="E827" s="2"/>
      <c r="F827" s="2"/>
    </row>
    <row r="828" spans="2:6" ht="12.75">
      <c r="B828" s="2"/>
      <c r="C828" s="2"/>
      <c r="D828" s="2"/>
      <c r="E828" s="2"/>
      <c r="F828" s="2"/>
    </row>
    <row r="829" spans="2:6" ht="12.75">
      <c r="B829" s="2"/>
      <c r="C829" s="2"/>
      <c r="D829" s="2"/>
      <c r="E829" s="2"/>
      <c r="F829" s="2"/>
    </row>
    <row r="830" spans="2:6" ht="12.75">
      <c r="B830" s="2"/>
      <c r="C830" s="2"/>
      <c r="D830" s="2"/>
      <c r="E830" s="2"/>
      <c r="F830" s="2"/>
    </row>
    <row r="831" spans="2:6" ht="12.75">
      <c r="B831" s="2"/>
      <c r="C831" s="2"/>
      <c r="D831" s="2"/>
      <c r="E831" s="2"/>
      <c r="F831" s="2"/>
    </row>
    <row r="832" spans="2:6" ht="12.75">
      <c r="B832" s="2"/>
      <c r="C832" s="2"/>
      <c r="D832" s="2"/>
      <c r="E832" s="2"/>
      <c r="F832" s="2"/>
    </row>
    <row r="833" spans="2:6" ht="12.75">
      <c r="B833" s="2"/>
      <c r="C833" s="2"/>
      <c r="D833" s="2"/>
      <c r="E833" s="2"/>
      <c r="F833" s="2"/>
    </row>
    <row r="834" spans="2:6" ht="12.75">
      <c r="B834" s="2"/>
      <c r="C834" s="2"/>
      <c r="D834" s="2"/>
      <c r="E834" s="2"/>
      <c r="F834" s="2"/>
    </row>
    <row r="835" spans="2:6" ht="12.75">
      <c r="B835" s="2"/>
      <c r="C835" s="2"/>
      <c r="D835" s="2"/>
      <c r="E835" s="2"/>
      <c r="F835" s="2"/>
    </row>
    <row r="836" spans="2:6" ht="12.75">
      <c r="B836" s="2"/>
      <c r="C836" s="2"/>
      <c r="D836" s="2"/>
      <c r="E836" s="2"/>
      <c r="F836" s="2"/>
    </row>
    <row r="837" spans="2:6" ht="12.75">
      <c r="B837" s="2"/>
      <c r="C837" s="2"/>
      <c r="D837" s="2"/>
      <c r="E837" s="2"/>
      <c r="F837" s="2"/>
    </row>
    <row r="838" spans="2:6" ht="12.75">
      <c r="B838" s="2"/>
      <c r="C838" s="2"/>
      <c r="D838" s="2"/>
      <c r="E838" s="2"/>
      <c r="F838" s="2"/>
    </row>
    <row r="839" spans="2:6" ht="12.75">
      <c r="B839" s="2"/>
      <c r="C839" s="2"/>
      <c r="D839" s="2"/>
      <c r="E839" s="2"/>
      <c r="F839" s="2"/>
    </row>
    <row r="840" spans="2:6" ht="12.75">
      <c r="B840" s="2"/>
      <c r="C840" s="2"/>
      <c r="D840" s="2"/>
      <c r="E840" s="2"/>
      <c r="F840" s="2"/>
    </row>
    <row r="841" spans="2:6" ht="12.75">
      <c r="B841" s="2"/>
      <c r="C841" s="2"/>
      <c r="D841" s="2"/>
      <c r="E841" s="2"/>
      <c r="F841" s="2"/>
    </row>
    <row r="842" spans="2:6" ht="12.75">
      <c r="B842" s="2"/>
      <c r="C842" s="2"/>
      <c r="D842" s="2"/>
      <c r="E842" s="2"/>
      <c r="F842" s="2"/>
    </row>
    <row r="843" spans="2:6" ht="12.75">
      <c r="B843" s="2"/>
      <c r="C843" s="2"/>
      <c r="D843" s="2"/>
      <c r="E843" s="2"/>
      <c r="F843" s="2"/>
    </row>
    <row r="844" spans="2:6" ht="12.75">
      <c r="B844" s="2"/>
      <c r="C844" s="2"/>
      <c r="D844" s="2"/>
      <c r="E844" s="2"/>
      <c r="F844" s="2"/>
    </row>
    <row r="845" spans="2:6" ht="12.75">
      <c r="B845" s="2"/>
      <c r="C845" s="2"/>
      <c r="D845" s="2"/>
      <c r="E845" s="2"/>
      <c r="F845" s="2"/>
    </row>
    <row r="846" spans="2:6" ht="12.75">
      <c r="B846" s="2"/>
      <c r="C846" s="2"/>
      <c r="D846" s="2"/>
      <c r="E846" s="2"/>
      <c r="F846" s="2"/>
    </row>
    <row r="847" spans="2:6" ht="12.75">
      <c r="B847" s="2"/>
      <c r="C847" s="2"/>
      <c r="D847" s="2"/>
      <c r="E847" s="2"/>
      <c r="F847" s="2"/>
    </row>
    <row r="848" spans="2:6" ht="12.75">
      <c r="B848" s="2"/>
      <c r="C848" s="2"/>
      <c r="D848" s="2"/>
      <c r="E848" s="2"/>
      <c r="F848" s="2"/>
    </row>
    <row r="849" spans="2:6" ht="12.75">
      <c r="B849" s="2"/>
      <c r="C849" s="2"/>
      <c r="D849" s="2"/>
      <c r="E849" s="2"/>
      <c r="F849" s="2"/>
    </row>
    <row r="850" spans="2:6" ht="12.75">
      <c r="B850" s="2"/>
      <c r="C850" s="2"/>
      <c r="D850" s="2"/>
      <c r="E850" s="2"/>
      <c r="F850" s="2"/>
    </row>
    <row r="851" spans="2:6" ht="12.75">
      <c r="B851" s="2"/>
      <c r="C851" s="2"/>
      <c r="D851" s="2"/>
      <c r="E851" s="2"/>
      <c r="F851" s="2"/>
    </row>
    <row r="852" spans="2:6" ht="12.75">
      <c r="B852" s="2"/>
      <c r="C852" s="2"/>
      <c r="D852" s="2"/>
      <c r="E852" s="2"/>
      <c r="F852" s="2"/>
    </row>
    <row r="853" spans="2:6" ht="12.75">
      <c r="B853" s="2"/>
      <c r="C853" s="2"/>
      <c r="D853" s="2"/>
      <c r="E853" s="2"/>
      <c r="F853" s="2"/>
    </row>
    <row r="854" spans="2:6" ht="12.75">
      <c r="B854" s="2"/>
      <c r="C854" s="2"/>
      <c r="D854" s="2"/>
      <c r="E854" s="2"/>
      <c r="F854" s="2"/>
    </row>
    <row r="855" spans="2:6" ht="12.75">
      <c r="B855" s="2"/>
      <c r="C855" s="2"/>
      <c r="D855" s="2"/>
      <c r="E855" s="2"/>
      <c r="F855" s="2"/>
    </row>
    <row r="856" spans="2:6" ht="12.75">
      <c r="B856" s="2"/>
      <c r="C856" s="2"/>
      <c r="D856" s="2"/>
      <c r="E856" s="2"/>
      <c r="F856" s="2"/>
    </row>
    <row r="857" spans="2:6" ht="12.75">
      <c r="B857" s="2"/>
      <c r="C857" s="2"/>
      <c r="D857" s="2"/>
      <c r="E857" s="2"/>
      <c r="F857" s="2"/>
    </row>
    <row r="858" spans="2:6" ht="12.75">
      <c r="B858" s="2"/>
      <c r="C858" s="2"/>
      <c r="D858" s="2"/>
      <c r="E858" s="2"/>
      <c r="F858" s="2"/>
    </row>
    <row r="859" spans="2:6" ht="12.75">
      <c r="B859" s="2"/>
      <c r="C859" s="2"/>
      <c r="D859" s="2"/>
      <c r="E859" s="2"/>
      <c r="F859" s="2"/>
    </row>
    <row r="860" spans="2:6" ht="12.75">
      <c r="B860" s="2"/>
      <c r="C860" s="2"/>
      <c r="D860" s="2"/>
      <c r="E860" s="2"/>
      <c r="F860" s="2"/>
    </row>
    <row r="861" spans="2:6" ht="12.75">
      <c r="B861" s="2"/>
      <c r="C861" s="2"/>
      <c r="D861" s="2"/>
      <c r="E861" s="2"/>
      <c r="F861" s="2"/>
    </row>
    <row r="862" spans="2:6" ht="12.75">
      <c r="B862" s="2"/>
      <c r="C862" s="2"/>
      <c r="D862" s="2"/>
      <c r="E862" s="2"/>
      <c r="F862" s="2"/>
    </row>
    <row r="863" spans="2:6" ht="12.75">
      <c r="B863" s="2"/>
      <c r="C863" s="2"/>
      <c r="D863" s="2"/>
      <c r="E863" s="2"/>
      <c r="F863" s="2"/>
    </row>
    <row r="864" spans="2:6" ht="12.75">
      <c r="B864" s="2"/>
      <c r="C864" s="2"/>
      <c r="D864" s="2"/>
      <c r="E864" s="2"/>
      <c r="F864" s="2"/>
    </row>
    <row r="865" spans="2:6" ht="12.75">
      <c r="B865" s="2"/>
      <c r="C865" s="2"/>
      <c r="D865" s="2"/>
      <c r="E865" s="2"/>
      <c r="F865" s="2"/>
    </row>
    <row r="866" spans="2:6" ht="12.75">
      <c r="B866" s="2"/>
      <c r="C866" s="2"/>
      <c r="D866" s="2"/>
      <c r="E866" s="2"/>
      <c r="F866" s="2"/>
    </row>
    <row r="867" spans="2:6" ht="12.75">
      <c r="B867" s="2"/>
      <c r="C867" s="2"/>
      <c r="D867" s="2"/>
      <c r="E867" s="2"/>
      <c r="F867" s="2"/>
    </row>
    <row r="868" spans="2:6" ht="12.75">
      <c r="B868" s="2"/>
      <c r="C868" s="2"/>
      <c r="D868" s="2"/>
      <c r="E868" s="2"/>
      <c r="F868" s="2"/>
    </row>
    <row r="869" spans="2:6" ht="12.75">
      <c r="B869" s="2"/>
      <c r="C869" s="2"/>
      <c r="D869" s="2"/>
      <c r="E869" s="2"/>
      <c r="F869" s="2"/>
    </row>
    <row r="870" spans="2:6" ht="12.75">
      <c r="B870" s="2"/>
      <c r="C870" s="2"/>
      <c r="D870" s="2"/>
      <c r="E870" s="2"/>
      <c r="F870" s="2"/>
    </row>
    <row r="871" spans="2:6" ht="12.75">
      <c r="B871" s="2"/>
      <c r="C871" s="2"/>
      <c r="D871" s="2"/>
      <c r="E871" s="2"/>
      <c r="F871" s="2"/>
    </row>
    <row r="872" spans="2:6" ht="12.75">
      <c r="B872" s="2"/>
      <c r="C872" s="2"/>
      <c r="D872" s="2"/>
      <c r="E872" s="2"/>
      <c r="F872" s="2"/>
    </row>
    <row r="873" spans="2:6" ht="12.75">
      <c r="B873" s="2"/>
      <c r="C873" s="2"/>
      <c r="D873" s="2"/>
      <c r="E873" s="2"/>
      <c r="F873" s="2"/>
    </row>
    <row r="874" spans="2:6" ht="12.75">
      <c r="B874" s="2"/>
      <c r="C874" s="2"/>
      <c r="D874" s="2"/>
      <c r="E874" s="2"/>
      <c r="F874" s="2"/>
    </row>
    <row r="875" spans="2:6" ht="12.75">
      <c r="B875" s="2"/>
      <c r="C875" s="2"/>
      <c r="D875" s="2"/>
      <c r="E875" s="2"/>
      <c r="F875" s="2"/>
    </row>
    <row r="876" spans="2:6" ht="12.75">
      <c r="B876" s="2"/>
      <c r="C876" s="2"/>
      <c r="D876" s="2"/>
      <c r="E876" s="2"/>
      <c r="F876" s="2"/>
    </row>
    <row r="877" spans="2:6" ht="12.75">
      <c r="B877" s="2"/>
      <c r="C877" s="2"/>
      <c r="D877" s="2"/>
      <c r="E877" s="2"/>
      <c r="F877" s="2"/>
    </row>
    <row r="878" spans="2:6" ht="12.75">
      <c r="B878" s="2"/>
      <c r="C878" s="2"/>
      <c r="D878" s="2"/>
      <c r="E878" s="2"/>
      <c r="F878" s="2"/>
    </row>
    <row r="879" spans="2:6" ht="12.75">
      <c r="B879" s="2"/>
      <c r="C879" s="2"/>
      <c r="D879" s="2"/>
      <c r="E879" s="2"/>
      <c r="F879" s="2"/>
    </row>
    <row r="880" spans="2:6" ht="12.75">
      <c r="B880" s="2"/>
      <c r="C880" s="2"/>
      <c r="D880" s="2"/>
      <c r="E880" s="2"/>
      <c r="F880" s="2"/>
    </row>
    <row r="881" spans="2:6" ht="12.75">
      <c r="B881" s="2"/>
      <c r="C881" s="2"/>
      <c r="D881" s="2"/>
      <c r="E881" s="2"/>
      <c r="F881" s="2"/>
    </row>
    <row r="882" spans="2:6" ht="12.75">
      <c r="B882" s="2"/>
      <c r="C882" s="2"/>
      <c r="D882" s="2"/>
      <c r="E882" s="2"/>
      <c r="F882" s="2"/>
    </row>
    <row r="883" spans="2:6" ht="12.75">
      <c r="B883" s="2"/>
      <c r="C883" s="2"/>
      <c r="D883" s="2"/>
      <c r="E883" s="2"/>
      <c r="F883" s="2"/>
    </row>
    <row r="884" spans="2:6" ht="12.75">
      <c r="B884" s="2"/>
      <c r="C884" s="2"/>
      <c r="D884" s="2"/>
      <c r="E884" s="2"/>
      <c r="F884" s="2"/>
    </row>
    <row r="885" spans="2:6" ht="12.75">
      <c r="B885" s="2"/>
      <c r="C885" s="2"/>
      <c r="D885" s="2"/>
      <c r="E885" s="2"/>
      <c r="F885" s="2"/>
    </row>
    <row r="886" spans="2:6" ht="12.75">
      <c r="B886" s="2"/>
      <c r="C886" s="2"/>
      <c r="D886" s="2"/>
      <c r="E886" s="2"/>
      <c r="F886" s="2"/>
    </row>
    <row r="887" spans="2:6" ht="12.75">
      <c r="B887" s="2"/>
      <c r="C887" s="2"/>
      <c r="D887" s="2"/>
      <c r="E887" s="2"/>
      <c r="F887" s="2"/>
    </row>
    <row r="888" spans="2:6" ht="12.75">
      <c r="B888" s="2"/>
      <c r="C888" s="2"/>
      <c r="D888" s="2"/>
      <c r="E888" s="2"/>
      <c r="F888" s="2"/>
    </row>
    <row r="889" spans="2:6" ht="12.75">
      <c r="B889" s="2"/>
      <c r="C889" s="2"/>
      <c r="D889" s="2"/>
      <c r="E889" s="2"/>
      <c r="F889" s="2"/>
    </row>
    <row r="890" spans="2:6" ht="12.75">
      <c r="B890" s="2"/>
      <c r="C890" s="2"/>
      <c r="D890" s="2"/>
      <c r="E890" s="2"/>
      <c r="F890" s="2"/>
    </row>
    <row r="891" spans="2:6" ht="12.75">
      <c r="B891" s="2"/>
      <c r="C891" s="2"/>
      <c r="D891" s="2"/>
      <c r="E891" s="2"/>
      <c r="F891" s="2"/>
    </row>
    <row r="892" spans="2:6" ht="12.75">
      <c r="B892" s="2"/>
      <c r="C892" s="2"/>
      <c r="D892" s="2"/>
      <c r="E892" s="2"/>
      <c r="F892" s="2"/>
    </row>
    <row r="893" spans="2:6" ht="12.75">
      <c r="B893" s="2"/>
      <c r="C893" s="2"/>
      <c r="D893" s="2"/>
      <c r="E893" s="2"/>
      <c r="F893" s="2"/>
    </row>
    <row r="894" spans="2:6" ht="12.75">
      <c r="B894" s="2"/>
      <c r="C894" s="2"/>
      <c r="D894" s="2"/>
      <c r="E894" s="2"/>
      <c r="F894" s="2"/>
    </row>
    <row r="895" spans="2:6" ht="12.75">
      <c r="B895" s="2"/>
      <c r="C895" s="2"/>
      <c r="D895" s="2"/>
      <c r="E895" s="2"/>
      <c r="F895" s="2"/>
    </row>
    <row r="896" spans="2:6" ht="12.75">
      <c r="B896" s="2"/>
      <c r="C896" s="2"/>
      <c r="D896" s="2"/>
      <c r="E896" s="2"/>
      <c r="F896" s="2"/>
    </row>
    <row r="897" spans="2:6" ht="12.75">
      <c r="B897" s="2"/>
      <c r="C897" s="2"/>
      <c r="D897" s="2"/>
      <c r="E897" s="2"/>
      <c r="F897" s="2"/>
    </row>
    <row r="898" spans="2:6" ht="12.75">
      <c r="B898" s="2"/>
      <c r="C898" s="2"/>
      <c r="D898" s="2"/>
      <c r="E898" s="2"/>
      <c r="F898" s="2"/>
    </row>
    <row r="899" spans="2:6" ht="12.75">
      <c r="B899" s="2"/>
      <c r="C899" s="2"/>
      <c r="D899" s="2"/>
      <c r="E899" s="2"/>
      <c r="F899" s="2"/>
    </row>
    <row r="900" spans="2:6" ht="12.75">
      <c r="B900" s="2"/>
      <c r="C900" s="2"/>
      <c r="D900" s="2"/>
      <c r="E900" s="2"/>
      <c r="F900" s="2"/>
    </row>
    <row r="901" spans="2:6" ht="12.75">
      <c r="B901" s="2"/>
      <c r="C901" s="2"/>
      <c r="D901" s="2"/>
      <c r="E901" s="2"/>
      <c r="F901" s="2"/>
    </row>
    <row r="902" spans="2:6" ht="12.75">
      <c r="B902" s="2"/>
      <c r="C902" s="2"/>
      <c r="D902" s="2"/>
      <c r="E902" s="2"/>
      <c r="F902" s="2"/>
    </row>
    <row r="903" spans="2:6" ht="12.75">
      <c r="B903" s="2"/>
      <c r="C903" s="2"/>
      <c r="D903" s="2"/>
      <c r="E903" s="2"/>
      <c r="F903" s="2"/>
    </row>
    <row r="904" spans="2:6" ht="12.75">
      <c r="B904" s="2"/>
      <c r="C904" s="2"/>
      <c r="D904" s="2"/>
      <c r="E904" s="2"/>
      <c r="F904" s="2"/>
    </row>
    <row r="905" spans="2:6" ht="12.75">
      <c r="B905" s="2"/>
      <c r="C905" s="2"/>
      <c r="D905" s="2"/>
      <c r="E905" s="2"/>
      <c r="F905" s="2"/>
    </row>
    <row r="906" spans="2:6" ht="12.75">
      <c r="B906" s="2"/>
      <c r="C906" s="2"/>
      <c r="D906" s="2"/>
      <c r="E906" s="2"/>
      <c r="F906" s="2"/>
    </row>
    <row r="907" spans="2:6" ht="12.75">
      <c r="B907" s="2"/>
      <c r="C907" s="2"/>
      <c r="D907" s="2"/>
      <c r="E907" s="2"/>
      <c r="F907" s="2"/>
    </row>
    <row r="908" spans="2:6" ht="12.75">
      <c r="B908" s="2"/>
      <c r="C908" s="2"/>
      <c r="D908" s="2"/>
      <c r="E908" s="2"/>
      <c r="F908" s="2"/>
    </row>
    <row r="909" spans="2:6" ht="12.75">
      <c r="B909" s="2"/>
      <c r="C909" s="2"/>
      <c r="D909" s="2"/>
      <c r="E909" s="2"/>
      <c r="F909" s="2"/>
    </row>
    <row r="910" spans="2:6" ht="12.75">
      <c r="B910" s="2"/>
      <c r="C910" s="2"/>
      <c r="D910" s="2"/>
      <c r="E910" s="2"/>
      <c r="F910" s="2"/>
    </row>
    <row r="911" spans="2:6" ht="12.75">
      <c r="B911" s="2"/>
      <c r="C911" s="2"/>
      <c r="D911" s="2"/>
      <c r="E911" s="2"/>
      <c r="F911" s="2"/>
    </row>
    <row r="912" spans="2:6" ht="12.75">
      <c r="B912" s="2"/>
      <c r="C912" s="2"/>
      <c r="D912" s="2"/>
      <c r="E912" s="2"/>
      <c r="F912" s="2"/>
    </row>
    <row r="913" spans="2:6" ht="12.75">
      <c r="B913" s="2"/>
      <c r="C913" s="2"/>
      <c r="D913" s="2"/>
      <c r="E913" s="2"/>
      <c r="F913" s="2"/>
    </row>
    <row r="914" spans="2:6" ht="12.75">
      <c r="B914" s="2"/>
      <c r="C914" s="2"/>
      <c r="D914" s="2"/>
      <c r="E914" s="2"/>
      <c r="F914" s="2"/>
    </row>
    <row r="915" spans="2:6" ht="12.75">
      <c r="B915" s="2"/>
      <c r="C915" s="2"/>
      <c r="D915" s="2"/>
      <c r="E915" s="2"/>
      <c r="F915" s="2"/>
    </row>
    <row r="916" spans="2:6" ht="12.75">
      <c r="B916" s="2"/>
      <c r="C916" s="2"/>
      <c r="D916" s="2"/>
      <c r="E916" s="2"/>
      <c r="F916" s="2"/>
    </row>
    <row r="917" spans="2:6" ht="12.75">
      <c r="B917" s="2"/>
      <c r="C917" s="2"/>
      <c r="D917" s="2"/>
      <c r="E917" s="2"/>
      <c r="F917" s="2"/>
    </row>
    <row r="918" spans="2:6" ht="12.75">
      <c r="B918" s="2"/>
      <c r="C918" s="2"/>
      <c r="D918" s="2"/>
      <c r="E918" s="2"/>
      <c r="F918" s="2"/>
    </row>
    <row r="919" spans="2:6" ht="12.75">
      <c r="B919" s="2"/>
      <c r="C919" s="2"/>
      <c r="D919" s="2"/>
      <c r="E919" s="2"/>
      <c r="F919" s="2"/>
    </row>
    <row r="920" spans="2:6" ht="12.75">
      <c r="B920" s="2"/>
      <c r="C920" s="2"/>
      <c r="D920" s="2"/>
      <c r="E920" s="2"/>
      <c r="F920" s="2"/>
    </row>
    <row r="921" spans="2:6" ht="12.75">
      <c r="B921" s="2"/>
      <c r="C921" s="2"/>
      <c r="D921" s="2"/>
      <c r="E921" s="2"/>
      <c r="F921" s="2"/>
    </row>
    <row r="922" spans="2:6" ht="12.75">
      <c r="B922" s="2"/>
      <c r="C922" s="2"/>
      <c r="D922" s="2"/>
      <c r="E922" s="2"/>
      <c r="F922" s="2"/>
    </row>
    <row r="923" spans="2:6" ht="12.75">
      <c r="B923" s="2"/>
      <c r="C923" s="2"/>
      <c r="D923" s="2"/>
      <c r="E923" s="2"/>
      <c r="F923" s="2"/>
    </row>
    <row r="924" spans="2:6" ht="12.75">
      <c r="B924" s="2"/>
      <c r="C924" s="2"/>
      <c r="D924" s="2"/>
      <c r="E924" s="2"/>
      <c r="F924" s="2"/>
    </row>
    <row r="925" spans="2:6" ht="12.75">
      <c r="B925" s="2"/>
      <c r="C925" s="2"/>
      <c r="D925" s="2"/>
      <c r="E925" s="2"/>
      <c r="F925" s="2"/>
    </row>
    <row r="926" spans="2:6" ht="12.75">
      <c r="B926" s="2"/>
      <c r="C926" s="2"/>
      <c r="D926" s="2"/>
      <c r="E926" s="2"/>
      <c r="F926" s="2"/>
    </row>
    <row r="927" spans="2:6" ht="12.75">
      <c r="B927" s="2"/>
      <c r="C927" s="2"/>
      <c r="D927" s="2"/>
      <c r="E927" s="2"/>
      <c r="F927" s="2"/>
    </row>
    <row r="928" spans="2:6" ht="12.75">
      <c r="B928" s="2"/>
      <c r="C928" s="2"/>
      <c r="D928" s="2"/>
      <c r="E928" s="2"/>
      <c r="F928" s="2"/>
    </row>
    <row r="929" spans="2:6" ht="12.75">
      <c r="B929" s="2"/>
      <c r="C929" s="2"/>
      <c r="D929" s="2"/>
      <c r="E929" s="2"/>
      <c r="F929" s="2"/>
    </row>
    <row r="930" spans="2:6" ht="12.75">
      <c r="B930" s="2"/>
      <c r="C930" s="2"/>
      <c r="D930" s="2"/>
      <c r="E930" s="2"/>
      <c r="F930" s="2"/>
    </row>
    <row r="931" spans="2:6" ht="12.75">
      <c r="B931" s="2"/>
      <c r="C931" s="2"/>
      <c r="D931" s="2"/>
      <c r="E931" s="2"/>
      <c r="F931" s="2"/>
    </row>
    <row r="932" spans="2:6" ht="12.75">
      <c r="B932" s="2"/>
      <c r="C932" s="2"/>
      <c r="D932" s="2"/>
      <c r="E932" s="2"/>
      <c r="F932" s="2"/>
    </row>
    <row r="933" spans="2:6" ht="12.75">
      <c r="B933" s="2"/>
      <c r="C933" s="2"/>
      <c r="D933" s="2"/>
      <c r="E933" s="2"/>
      <c r="F933" s="2"/>
    </row>
    <row r="934" spans="2:6" ht="12.75">
      <c r="B934" s="2"/>
      <c r="C934" s="2"/>
      <c r="D934" s="2"/>
      <c r="E934" s="2"/>
      <c r="F934" s="2"/>
    </row>
    <row r="935" spans="2:6" ht="12.75">
      <c r="B935" s="2"/>
      <c r="C935" s="2"/>
      <c r="D935" s="2"/>
      <c r="E935" s="2"/>
      <c r="F935" s="2"/>
    </row>
    <row r="936" spans="2:6" ht="12.75">
      <c r="B936" s="2"/>
      <c r="C936" s="2"/>
      <c r="D936" s="2"/>
      <c r="E936" s="2"/>
      <c r="F936" s="2"/>
    </row>
    <row r="937" spans="2:6" ht="12.75">
      <c r="B937" s="2"/>
      <c r="C937" s="2"/>
      <c r="D937" s="2"/>
      <c r="E937" s="2"/>
      <c r="F937" s="2"/>
    </row>
    <row r="938" spans="2:6" ht="12.75">
      <c r="B938" s="2"/>
      <c r="C938" s="2"/>
      <c r="D938" s="2"/>
      <c r="E938" s="2"/>
      <c r="F938" s="2"/>
    </row>
    <row r="939" spans="2:6" ht="12.75">
      <c r="B939" s="2"/>
      <c r="C939" s="2"/>
      <c r="D939" s="2"/>
      <c r="E939" s="2"/>
      <c r="F939" s="2"/>
    </row>
    <row r="940" spans="2:6" ht="12.75">
      <c r="B940" s="2"/>
      <c r="C940" s="2"/>
      <c r="D940" s="2"/>
      <c r="E940" s="2"/>
      <c r="F940" s="2"/>
    </row>
    <row r="941" spans="2:6" ht="12.75">
      <c r="B941" s="2"/>
      <c r="C941" s="2"/>
      <c r="D941" s="2"/>
      <c r="E941" s="2"/>
      <c r="F941" s="2"/>
    </row>
    <row r="942" spans="2:6" ht="12.75">
      <c r="B942" s="2"/>
      <c r="C942" s="2"/>
      <c r="D942" s="2"/>
      <c r="E942" s="2"/>
      <c r="F942" s="2"/>
    </row>
    <row r="943" spans="2:6" ht="12.75">
      <c r="B943" s="2"/>
      <c r="C943" s="2"/>
      <c r="D943" s="2"/>
      <c r="E943" s="2"/>
      <c r="F943" s="2"/>
    </row>
    <row r="944" spans="2:6" ht="12.75">
      <c r="B944" s="2"/>
      <c r="C944" s="2"/>
      <c r="D944" s="2"/>
      <c r="E944" s="2"/>
      <c r="F944" s="2"/>
    </row>
    <row r="945" spans="2:6" ht="12.75">
      <c r="B945" s="2"/>
      <c r="C945" s="2"/>
      <c r="D945" s="2"/>
      <c r="E945" s="2"/>
      <c r="F945" s="2"/>
    </row>
    <row r="946" spans="2:6" ht="12.75">
      <c r="B946" s="2"/>
      <c r="C946" s="2"/>
      <c r="D946" s="2"/>
      <c r="E946" s="2"/>
      <c r="F946" s="2"/>
    </row>
    <row r="947" spans="2:6" ht="12.75">
      <c r="B947" s="2"/>
      <c r="C947" s="2"/>
      <c r="D947" s="2"/>
      <c r="E947" s="2"/>
      <c r="F947" s="2"/>
    </row>
    <row r="948" spans="2:6" ht="12.75">
      <c r="B948" s="2"/>
      <c r="C948" s="2"/>
      <c r="D948" s="2"/>
      <c r="E948" s="2"/>
      <c r="F948" s="2"/>
    </row>
    <row r="949" spans="2:6" ht="12.75">
      <c r="B949" s="2"/>
      <c r="C949" s="2"/>
      <c r="D949" s="2"/>
      <c r="E949" s="2"/>
      <c r="F949" s="2"/>
    </row>
    <row r="950" spans="2:6" ht="12.75">
      <c r="B950" s="2"/>
      <c r="C950" s="2"/>
      <c r="D950" s="2"/>
      <c r="E950" s="2"/>
      <c r="F950" s="2"/>
    </row>
    <row r="951" spans="2:6" ht="12.75">
      <c r="B951" s="2"/>
      <c r="C951" s="2"/>
      <c r="D951" s="2"/>
      <c r="E951" s="2"/>
      <c r="F951" s="2"/>
    </row>
    <row r="952" spans="2:6" ht="12.75">
      <c r="B952" s="2"/>
      <c r="C952" s="2"/>
      <c r="D952" s="2"/>
      <c r="E952" s="2"/>
      <c r="F952" s="2"/>
    </row>
    <row r="953" spans="2:6" ht="12.75">
      <c r="B953" s="2"/>
      <c r="C953" s="2"/>
      <c r="D953" s="2"/>
      <c r="E953" s="2"/>
      <c r="F953" s="2"/>
    </row>
    <row r="954" spans="2:6" ht="12.75">
      <c r="B954" s="2"/>
      <c r="C954" s="2"/>
      <c r="D954" s="2"/>
      <c r="E954" s="2"/>
      <c r="F954" s="2"/>
    </row>
    <row r="955" spans="2:6" ht="12.75">
      <c r="B955" s="2"/>
      <c r="C955" s="2"/>
      <c r="D955" s="2"/>
      <c r="E955" s="2"/>
      <c r="F955" s="2"/>
    </row>
    <row r="956" spans="2:6" ht="12.75">
      <c r="B956" s="2"/>
      <c r="C956" s="2"/>
      <c r="D956" s="2"/>
      <c r="E956" s="2"/>
      <c r="F956" s="2"/>
    </row>
    <row r="957" spans="2:6" ht="12.75">
      <c r="B957" s="2"/>
      <c r="C957" s="2"/>
      <c r="D957" s="2"/>
      <c r="E957" s="2"/>
      <c r="F957" s="2"/>
    </row>
    <row r="958" spans="2:6" ht="12.75">
      <c r="B958" s="2"/>
      <c r="C958" s="2"/>
      <c r="D958" s="2"/>
      <c r="E958" s="2"/>
      <c r="F958" s="2"/>
    </row>
    <row r="959" spans="2:6" ht="12.75">
      <c r="B959" s="2"/>
      <c r="C959" s="2"/>
      <c r="D959" s="2"/>
      <c r="E959" s="2"/>
      <c r="F959" s="2"/>
    </row>
    <row r="960" spans="2:6" ht="12.75">
      <c r="B960" s="2"/>
      <c r="C960" s="2"/>
      <c r="D960" s="2"/>
      <c r="E960" s="2"/>
      <c r="F960" s="2"/>
    </row>
    <row r="961" spans="2:6" ht="12.75">
      <c r="B961" s="2"/>
      <c r="C961" s="2"/>
      <c r="D961" s="2"/>
      <c r="E961" s="2"/>
      <c r="F961" s="2"/>
    </row>
    <row r="962" spans="2:6" ht="12.75">
      <c r="B962" s="2"/>
      <c r="C962" s="2"/>
      <c r="D962" s="2"/>
      <c r="E962" s="2"/>
      <c r="F962" s="2"/>
    </row>
    <row r="963" spans="2:6" ht="12.75">
      <c r="B963" s="2"/>
      <c r="C963" s="2"/>
      <c r="D963" s="2"/>
      <c r="E963" s="2"/>
      <c r="F963" s="2"/>
    </row>
    <row r="964" spans="2:6" ht="12.75">
      <c r="B964" s="2"/>
      <c r="C964" s="2"/>
      <c r="D964" s="2"/>
      <c r="E964" s="2"/>
      <c r="F964" s="2"/>
    </row>
    <row r="965" spans="2:6" ht="12.75">
      <c r="B965" s="2"/>
      <c r="C965" s="2"/>
      <c r="D965" s="2"/>
      <c r="E965" s="2"/>
      <c r="F965" s="2"/>
    </row>
    <row r="966" spans="2:6" ht="12.75">
      <c r="B966" s="2"/>
      <c r="C966" s="2"/>
      <c r="D966" s="2"/>
      <c r="E966" s="2"/>
      <c r="F966" s="2"/>
    </row>
    <row r="967" spans="2:6" ht="12.75">
      <c r="B967" s="2"/>
      <c r="C967" s="2"/>
      <c r="D967" s="2"/>
      <c r="E967" s="2"/>
      <c r="F967" s="2"/>
    </row>
    <row r="968" spans="2:6" ht="12.75">
      <c r="B968" s="2"/>
      <c r="C968" s="2"/>
      <c r="D968" s="2"/>
      <c r="E968" s="2"/>
      <c r="F968" s="2"/>
    </row>
    <row r="969" spans="2:6" ht="12.75">
      <c r="B969" s="2"/>
      <c r="C969" s="2"/>
      <c r="D969" s="2"/>
      <c r="E969" s="2"/>
      <c r="F969" s="2"/>
    </row>
    <row r="970" spans="2:6" ht="12.75">
      <c r="B970" s="2"/>
      <c r="C970" s="2"/>
      <c r="D970" s="2"/>
      <c r="E970" s="2"/>
      <c r="F970" s="2"/>
    </row>
    <row r="971" spans="2:6" ht="12.75">
      <c r="B971" s="2"/>
      <c r="C971" s="2"/>
      <c r="D971" s="2"/>
      <c r="E971" s="2"/>
      <c r="F971" s="2"/>
    </row>
    <row r="972" spans="2:6" ht="12.75">
      <c r="B972" s="2"/>
      <c r="C972" s="2"/>
      <c r="D972" s="2"/>
      <c r="E972" s="2"/>
      <c r="F972" s="2"/>
    </row>
    <row r="973" spans="2:6" ht="12.75">
      <c r="B973" s="2"/>
      <c r="C973" s="2"/>
      <c r="D973" s="2"/>
      <c r="E973" s="2"/>
      <c r="F973" s="2"/>
    </row>
    <row r="974" spans="2:6" ht="12.75">
      <c r="B974" s="2"/>
      <c r="C974" s="2"/>
      <c r="D974" s="2"/>
      <c r="E974" s="2"/>
      <c r="F974" s="2"/>
    </row>
    <row r="975" spans="2:6" ht="12.75">
      <c r="B975" s="2"/>
      <c r="C975" s="2"/>
      <c r="D975" s="2"/>
      <c r="E975" s="2"/>
      <c r="F975" s="2"/>
    </row>
    <row r="976" spans="2:6" ht="12.75">
      <c r="B976" s="2"/>
      <c r="C976" s="2"/>
      <c r="D976" s="2"/>
      <c r="E976" s="2"/>
      <c r="F976" s="2"/>
    </row>
    <row r="977" spans="2:6" ht="12.75">
      <c r="B977" s="2"/>
      <c r="C977" s="2"/>
      <c r="D977" s="2"/>
      <c r="E977" s="2"/>
      <c r="F977" s="2"/>
    </row>
    <row r="978" spans="2:6" ht="12.75">
      <c r="B978" s="2"/>
      <c r="C978" s="2"/>
      <c r="D978" s="2"/>
      <c r="E978" s="2"/>
      <c r="F978" s="2"/>
    </row>
    <row r="979" spans="2:6" ht="12.75">
      <c r="B979" s="2"/>
      <c r="C979" s="2"/>
      <c r="D979" s="2"/>
      <c r="E979" s="2"/>
      <c r="F979" s="2"/>
    </row>
    <row r="980" spans="2:6" ht="12.75">
      <c r="B980" s="2"/>
      <c r="C980" s="2"/>
      <c r="D980" s="2"/>
      <c r="E980" s="2"/>
      <c r="F980" s="2"/>
    </row>
    <row r="981" spans="2:6" ht="12.75">
      <c r="B981" s="2"/>
      <c r="C981" s="2"/>
      <c r="D981" s="2"/>
      <c r="E981" s="2"/>
      <c r="F981" s="2"/>
    </row>
    <row r="982" spans="2:6" ht="12.75">
      <c r="B982" s="2"/>
      <c r="C982" s="2"/>
      <c r="D982" s="2"/>
      <c r="E982" s="2"/>
      <c r="F982" s="2"/>
    </row>
    <row r="983" spans="2:6" ht="12.75">
      <c r="B983" s="2"/>
      <c r="C983" s="2"/>
      <c r="D983" s="2"/>
      <c r="E983" s="2"/>
      <c r="F983" s="2"/>
    </row>
    <row r="984" spans="2:6" ht="12.75">
      <c r="B984" s="2"/>
      <c r="C984" s="2"/>
      <c r="D984" s="2"/>
      <c r="E984" s="2"/>
      <c r="F984" s="2"/>
    </row>
    <row r="985" spans="2:6" ht="12.75">
      <c r="B985" s="2"/>
      <c r="C985" s="2"/>
      <c r="D985" s="2"/>
      <c r="E985" s="2"/>
      <c r="F985" s="2"/>
    </row>
    <row r="986" spans="2:6" ht="12.75">
      <c r="B986" s="2"/>
      <c r="C986" s="2"/>
      <c r="D986" s="2"/>
      <c r="E986" s="2"/>
      <c r="F986" s="2"/>
    </row>
    <row r="987" spans="2:6" ht="12.75">
      <c r="B987" s="2"/>
      <c r="C987" s="2"/>
      <c r="D987" s="2"/>
      <c r="E987" s="2"/>
      <c r="F987" s="2"/>
    </row>
    <row r="988" spans="2:6" ht="12.75">
      <c r="B988" s="2"/>
      <c r="C988" s="2"/>
      <c r="D988" s="2"/>
      <c r="E988" s="2"/>
      <c r="F988" s="2"/>
    </row>
    <row r="989" spans="2:6" ht="12.75">
      <c r="B989" s="2"/>
      <c r="C989" s="2"/>
      <c r="D989" s="2"/>
      <c r="E989" s="2"/>
      <c r="F989" s="2"/>
    </row>
    <row r="990" spans="2:6" ht="12.75">
      <c r="B990" s="2"/>
      <c r="C990" s="2"/>
      <c r="D990" s="2"/>
      <c r="E990" s="2"/>
      <c r="F990" s="2"/>
    </row>
    <row r="991" spans="2:6" ht="12.75">
      <c r="B991" s="2"/>
      <c r="C991" s="2"/>
      <c r="D991" s="2"/>
      <c r="E991" s="2"/>
      <c r="F991" s="2"/>
    </row>
    <row r="992" spans="2:6" ht="12.75">
      <c r="B992" s="2"/>
      <c r="C992" s="2"/>
      <c r="D992" s="2"/>
      <c r="E992" s="2"/>
      <c r="F992" s="2"/>
    </row>
    <row r="993" spans="2:6" ht="12.75">
      <c r="B993" s="2"/>
      <c r="C993" s="2"/>
      <c r="D993" s="2"/>
      <c r="E993" s="2"/>
      <c r="F993" s="2"/>
    </row>
    <row r="994" spans="2:6" ht="12.75">
      <c r="B994" s="2"/>
      <c r="C994" s="2"/>
      <c r="D994" s="2"/>
      <c r="E994" s="2"/>
      <c r="F994" s="2"/>
    </row>
    <row r="995" spans="2:6" ht="12.75">
      <c r="B995" s="2"/>
      <c r="C995" s="2"/>
      <c r="D995" s="2"/>
      <c r="E995" s="2"/>
      <c r="F995" s="2"/>
    </row>
    <row r="996" spans="2:6" ht="12.75">
      <c r="B996" s="2"/>
      <c r="C996" s="2"/>
      <c r="D996" s="2"/>
      <c r="E996" s="2"/>
      <c r="F996" s="2"/>
    </row>
    <row r="997" spans="2:6" ht="12.75">
      <c r="B997" s="2"/>
      <c r="C997" s="2"/>
      <c r="D997" s="2"/>
      <c r="E997" s="2"/>
      <c r="F997" s="2"/>
    </row>
    <row r="998" spans="2:6" ht="12.75">
      <c r="B998" s="2"/>
      <c r="C998" s="2"/>
      <c r="D998" s="2"/>
      <c r="E998" s="2"/>
      <c r="F998" s="2"/>
    </row>
    <row r="999" spans="2:6" ht="12.75">
      <c r="B999" s="2"/>
      <c r="C999" s="2"/>
      <c r="D999" s="2"/>
      <c r="E999" s="2"/>
      <c r="F999" s="2"/>
    </row>
    <row r="1000" spans="2:6" ht="12.75">
      <c r="B1000" s="2"/>
      <c r="C1000" s="2"/>
      <c r="D1000" s="2"/>
      <c r="E1000" s="2"/>
      <c r="F1000" s="2"/>
    </row>
    <row r="1001" spans="2:6" ht="12.75">
      <c r="B1001" s="2"/>
      <c r="C1001" s="2"/>
      <c r="D1001" s="2"/>
      <c r="E1001" s="2"/>
      <c r="F1001" s="2"/>
    </row>
    <row r="1002" spans="2:6" ht="12.75">
      <c r="B1002" s="2"/>
      <c r="C1002" s="2"/>
      <c r="D1002" s="2"/>
      <c r="E1002" s="2"/>
      <c r="F1002" s="2"/>
    </row>
    <row r="1003" spans="2:6" ht="12.75">
      <c r="B1003" s="2"/>
      <c r="C1003" s="2"/>
      <c r="D1003" s="2"/>
      <c r="E1003" s="2"/>
      <c r="F1003" s="2"/>
    </row>
    <row r="1004" spans="2:6" ht="12.75">
      <c r="B1004" s="2"/>
      <c r="C1004" s="2"/>
      <c r="D1004" s="2"/>
      <c r="E1004" s="2"/>
      <c r="F1004" s="2"/>
    </row>
    <row r="1005" spans="2:6" ht="12.75">
      <c r="B1005" s="2"/>
      <c r="C1005" s="2"/>
      <c r="D1005" s="2"/>
      <c r="E1005" s="2"/>
      <c r="F1005" s="2"/>
    </row>
    <row r="1006" spans="2:6" ht="12.75">
      <c r="B1006" s="2"/>
      <c r="C1006" s="2"/>
      <c r="D1006" s="2"/>
      <c r="E1006" s="2"/>
      <c r="F1006" s="2"/>
    </row>
    <row r="1007" spans="2:6" ht="12.75">
      <c r="B1007" s="2"/>
      <c r="C1007" s="2"/>
      <c r="D1007" s="2"/>
      <c r="E1007" s="2"/>
      <c r="F1007" s="2"/>
    </row>
    <row r="1008" spans="2:6" ht="12.75">
      <c r="B1008" s="2"/>
      <c r="C1008" s="2"/>
      <c r="D1008" s="2"/>
      <c r="E1008" s="2"/>
      <c r="F1008" s="2"/>
    </row>
    <row r="1009" spans="2:6" ht="12.75">
      <c r="B1009" s="2"/>
      <c r="C1009" s="2"/>
      <c r="D1009" s="2"/>
      <c r="E1009" s="2"/>
      <c r="F1009" s="2"/>
    </row>
    <row r="1010" spans="2:6" ht="12.75">
      <c r="B1010" s="2"/>
      <c r="C1010" s="2"/>
      <c r="D1010" s="2"/>
      <c r="E1010" s="2"/>
      <c r="F1010" s="2"/>
    </row>
    <row r="1011" spans="2:6" ht="12.75">
      <c r="B1011" s="2"/>
      <c r="C1011" s="2"/>
      <c r="D1011" s="2"/>
      <c r="E1011" s="2"/>
      <c r="F1011" s="2"/>
    </row>
    <row r="1012" spans="2:6" ht="12.75">
      <c r="B1012" s="2"/>
      <c r="C1012" s="2"/>
      <c r="D1012" s="2"/>
      <c r="E1012" s="2"/>
      <c r="F1012" s="2"/>
    </row>
    <row r="1013" spans="2:6" ht="12.75">
      <c r="B1013" s="2"/>
      <c r="C1013" s="2"/>
      <c r="D1013" s="2"/>
      <c r="E1013" s="2"/>
      <c r="F1013" s="2"/>
    </row>
    <row r="1014" spans="2:6" ht="12.75">
      <c r="B1014" s="2"/>
      <c r="C1014" s="2"/>
      <c r="D1014" s="2"/>
      <c r="E1014" s="2"/>
      <c r="F1014" s="2"/>
    </row>
    <row r="1015" spans="2:6" ht="12.75">
      <c r="B1015" s="2"/>
      <c r="C1015" s="2"/>
      <c r="D1015" s="2"/>
      <c r="E1015" s="2"/>
      <c r="F1015" s="2"/>
    </row>
    <row r="1016" spans="2:6" ht="12.75">
      <c r="B1016" s="2"/>
      <c r="C1016" s="2"/>
      <c r="D1016" s="2"/>
      <c r="E1016" s="2"/>
      <c r="F1016" s="2"/>
    </row>
    <row r="1017" spans="2:6" ht="12.75">
      <c r="B1017" s="2"/>
      <c r="C1017" s="2"/>
      <c r="D1017" s="2"/>
      <c r="E1017" s="2"/>
      <c r="F1017" s="2"/>
    </row>
    <row r="1018" spans="2:6" ht="12.75">
      <c r="B1018" s="2"/>
      <c r="C1018" s="2"/>
      <c r="D1018" s="2"/>
      <c r="E1018" s="2"/>
      <c r="F1018" s="2"/>
    </row>
    <row r="1019" spans="2:6" ht="12.75">
      <c r="B1019" s="2"/>
      <c r="C1019" s="2"/>
      <c r="D1019" s="2"/>
      <c r="E1019" s="2"/>
      <c r="F1019" s="2"/>
    </row>
    <row r="1020" spans="2:6" ht="12.75">
      <c r="B1020" s="2"/>
      <c r="C1020" s="2"/>
      <c r="D1020" s="2"/>
      <c r="E1020" s="2"/>
      <c r="F1020" s="2"/>
    </row>
    <row r="1021" spans="2:6" ht="12.75">
      <c r="B1021" s="2"/>
      <c r="C1021" s="2"/>
      <c r="D1021" s="2"/>
      <c r="E1021" s="2"/>
      <c r="F1021" s="2"/>
    </row>
    <row r="1022" spans="2:6" ht="12.75">
      <c r="B1022" s="2"/>
      <c r="C1022" s="2"/>
      <c r="D1022" s="2"/>
      <c r="E1022" s="2"/>
      <c r="F1022" s="2"/>
    </row>
    <row r="1023" spans="2:6" ht="12.75">
      <c r="B1023" s="2"/>
      <c r="C1023" s="2"/>
      <c r="D1023" s="2"/>
      <c r="E1023" s="2"/>
      <c r="F1023" s="2"/>
    </row>
    <row r="1024" spans="2:6" ht="12.75">
      <c r="B1024" s="2"/>
      <c r="C1024" s="2"/>
      <c r="D1024" s="2"/>
      <c r="E1024" s="2"/>
      <c r="F1024" s="2"/>
    </row>
    <row r="1025" spans="2:6" ht="12.75">
      <c r="B1025" s="2"/>
      <c r="C1025" s="2"/>
      <c r="D1025" s="2"/>
      <c r="E1025" s="2"/>
      <c r="F1025" s="2"/>
    </row>
    <row r="1026" spans="2:6" ht="12.75">
      <c r="B1026" s="2"/>
      <c r="C1026" s="2"/>
      <c r="D1026" s="2"/>
      <c r="E1026" s="2"/>
      <c r="F1026" s="2"/>
    </row>
    <row r="1027" spans="2:6" ht="12.75">
      <c r="B1027" s="2"/>
      <c r="C1027" s="2"/>
      <c r="D1027" s="2"/>
      <c r="E1027" s="2"/>
      <c r="F1027" s="2"/>
    </row>
    <row r="1028" spans="2:6" ht="12.75">
      <c r="B1028" s="2"/>
      <c r="C1028" s="2"/>
      <c r="D1028" s="2"/>
      <c r="E1028" s="2"/>
      <c r="F1028" s="2"/>
    </row>
    <row r="1029" spans="2:6" ht="12.75">
      <c r="B1029" s="2"/>
      <c r="C1029" s="2"/>
      <c r="D1029" s="2"/>
      <c r="E1029" s="2"/>
      <c r="F1029" s="2"/>
    </row>
    <row r="1030" spans="2:6" ht="12.75">
      <c r="B1030" s="2"/>
      <c r="C1030" s="2"/>
      <c r="D1030" s="2"/>
      <c r="E1030" s="2"/>
      <c r="F1030" s="2"/>
    </row>
    <row r="1031" spans="2:6" ht="12.75">
      <c r="B1031" s="2"/>
      <c r="C1031" s="2"/>
      <c r="D1031" s="2"/>
      <c r="E1031" s="2"/>
      <c r="F1031" s="2"/>
    </row>
    <row r="1032" spans="2:6" ht="12.75">
      <c r="B1032" s="2"/>
      <c r="C1032" s="2"/>
      <c r="D1032" s="2"/>
      <c r="E1032" s="2"/>
      <c r="F1032" s="2"/>
    </row>
    <row r="1033" spans="2:6" ht="12.75">
      <c r="B1033" s="2"/>
      <c r="C1033" s="2"/>
      <c r="D1033" s="2"/>
      <c r="E1033" s="2"/>
      <c r="F1033" s="2"/>
    </row>
    <row r="1034" spans="2:6" ht="12.75">
      <c r="B1034" s="2"/>
      <c r="C1034" s="2"/>
      <c r="D1034" s="2"/>
      <c r="E1034" s="2"/>
      <c r="F1034" s="2"/>
    </row>
    <row r="1035" spans="2:6" ht="12.75">
      <c r="B1035" s="2"/>
      <c r="C1035" s="2"/>
      <c r="D1035" s="2"/>
      <c r="E1035" s="2"/>
      <c r="F1035" s="2"/>
    </row>
    <row r="1036" spans="2:6" ht="12.75">
      <c r="B1036" s="2"/>
      <c r="C1036" s="2"/>
      <c r="D1036" s="2"/>
      <c r="E1036" s="2"/>
      <c r="F1036" s="2"/>
    </row>
    <row r="1037" spans="2:6" ht="12.75">
      <c r="B1037" s="2"/>
      <c r="C1037" s="2"/>
      <c r="D1037" s="2"/>
      <c r="E1037" s="2"/>
      <c r="F1037" s="2"/>
    </row>
    <row r="1038" spans="2:6" ht="12.75">
      <c r="B1038" s="2"/>
      <c r="C1038" s="2"/>
      <c r="D1038" s="2"/>
      <c r="E1038" s="2"/>
      <c r="F1038" s="2"/>
    </row>
    <row r="1039" spans="2:6" ht="12.75">
      <c r="B1039" s="2"/>
      <c r="C1039" s="2"/>
      <c r="D1039" s="2"/>
      <c r="E1039" s="2"/>
      <c r="F1039" s="2"/>
    </row>
    <row r="1040" spans="2:6" ht="12.75">
      <c r="B1040" s="2"/>
      <c r="C1040" s="2"/>
      <c r="D1040" s="2"/>
      <c r="E1040" s="2"/>
      <c r="F1040" s="2"/>
    </row>
    <row r="1041" spans="2:6" ht="12.75">
      <c r="B1041" s="2"/>
      <c r="C1041" s="2"/>
      <c r="D1041" s="2"/>
      <c r="E1041" s="2"/>
      <c r="F1041" s="2"/>
    </row>
    <row r="1042" spans="2:6" ht="12.75">
      <c r="B1042" s="2"/>
      <c r="C1042" s="2"/>
      <c r="D1042" s="2"/>
      <c r="E1042" s="2"/>
      <c r="F1042" s="2"/>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V123"/>
  <sheetViews>
    <sheetView workbookViewId="0" topLeftCell="D1">
      <selection activeCell="N31" sqref="N31"/>
    </sheetView>
  </sheetViews>
  <sheetFormatPr defaultColWidth="9.140625" defaultRowHeight="12.75"/>
  <cols>
    <col min="14" max="14" width="12.57421875" style="0" bestFit="1" customWidth="1"/>
  </cols>
  <sheetData>
    <row r="1" spans="2:17" ht="12.75">
      <c r="B1" s="16" t="s">
        <v>153</v>
      </c>
      <c r="C1" s="16"/>
      <c r="D1" s="16"/>
      <c r="E1" s="16"/>
      <c r="F1" s="16"/>
      <c r="G1" s="12"/>
      <c r="I1" s="16" t="s">
        <v>152</v>
      </c>
      <c r="J1" s="16"/>
      <c r="K1" s="16"/>
      <c r="L1" s="16"/>
      <c r="M1" s="16"/>
      <c r="Q1" t="s">
        <v>154</v>
      </c>
    </row>
    <row r="2" spans="2:21" ht="13.5">
      <c r="B2" t="s">
        <v>135</v>
      </c>
      <c r="C2" t="s">
        <v>136</v>
      </c>
      <c r="D2" t="s">
        <v>137</v>
      </c>
      <c r="E2" t="s">
        <v>138</v>
      </c>
      <c r="F2" t="s">
        <v>139</v>
      </c>
      <c r="I2" s="4" t="s">
        <v>135</v>
      </c>
      <c r="J2" s="4" t="s">
        <v>136</v>
      </c>
      <c r="K2" s="4" t="s">
        <v>137</v>
      </c>
      <c r="L2" s="4" t="s">
        <v>138</v>
      </c>
      <c r="M2" s="4" t="s">
        <v>139</v>
      </c>
      <c r="Q2" t="s">
        <v>140</v>
      </c>
      <c r="R2" t="s">
        <v>141</v>
      </c>
      <c r="S2" t="s">
        <v>142</v>
      </c>
      <c r="T2" t="s">
        <v>143</v>
      </c>
      <c r="U2" t="s">
        <v>144</v>
      </c>
    </row>
    <row r="3" spans="1:21" ht="13.5">
      <c r="A3" s="7">
        <v>19751</v>
      </c>
      <c r="B3">
        <v>61.79</v>
      </c>
      <c r="C3">
        <v>41.75</v>
      </c>
      <c r="D3">
        <v>70.02</v>
      </c>
      <c r="E3">
        <v>67.25</v>
      </c>
      <c r="F3">
        <v>58.2</v>
      </c>
      <c r="H3" s="5"/>
      <c r="I3" s="4" t="s">
        <v>140</v>
      </c>
      <c r="J3" s="4" t="s">
        <v>141</v>
      </c>
      <c r="K3" s="4" t="s">
        <v>142</v>
      </c>
      <c r="L3" s="4" t="s">
        <v>143</v>
      </c>
      <c r="M3" s="4" t="s">
        <v>144</v>
      </c>
      <c r="Q3" t="s">
        <v>135</v>
      </c>
      <c r="R3" t="s">
        <v>136</v>
      </c>
      <c r="S3" t="s">
        <v>137</v>
      </c>
      <c r="T3" t="s">
        <v>138</v>
      </c>
      <c r="U3" t="s">
        <v>139</v>
      </c>
    </row>
    <row r="4" spans="1:22" ht="13.5">
      <c r="A4" s="7">
        <v>19752</v>
      </c>
      <c r="B4">
        <v>62.9</v>
      </c>
      <c r="C4">
        <v>43</v>
      </c>
      <c r="D4">
        <v>83.07</v>
      </c>
      <c r="E4">
        <v>72.61</v>
      </c>
      <c r="F4">
        <v>59.73</v>
      </c>
      <c r="H4" s="5">
        <v>1984</v>
      </c>
      <c r="I4" s="6">
        <v>22415</v>
      </c>
      <c r="J4" s="6">
        <v>25287</v>
      </c>
      <c r="K4" s="6">
        <v>19785</v>
      </c>
      <c r="L4" s="6">
        <v>20775</v>
      </c>
      <c r="M4" s="6">
        <v>23024</v>
      </c>
      <c r="O4">
        <v>1984</v>
      </c>
      <c r="P4" s="14">
        <f>VALUE("1/1/"&amp;O4)</f>
        <v>30682</v>
      </c>
      <c r="Q4" s="3">
        <f>(LOOKUP(VALUE($O4&amp;"4"),$A$4:$A$123,B$4:B$123)/I4)/(LOOKUP(VALUE($O$19&amp;"4"),$A$4:$A$123,B$4:B$123)/I$19)</f>
        <v>0.9828805589879742</v>
      </c>
      <c r="R4" s="3">
        <f aca="true" t="shared" si="0" ref="R4:R24">(LOOKUP(VALUE($O4&amp;"4"),$A$4:$A$123,C$4:C$123)/J4)/(LOOKUP(VALUE($O$19&amp;"4"),$A$4:$A$123,C$4:C$123)/J$19)</f>
        <v>0.8536132144175541</v>
      </c>
      <c r="S4" s="3">
        <f aca="true" t="shared" si="1" ref="S4:S24">(LOOKUP(VALUE($O4&amp;"4"),$A$4:$A$123,D$4:D$123)/K4)/(LOOKUP(VALUE($O$19&amp;"4"),$A$4:$A$123,D$4:D$123)/K$19)</f>
        <v>1.169247088042422</v>
      </c>
      <c r="T4" s="3">
        <f aca="true" t="shared" si="2" ref="T4:T24">(LOOKUP(VALUE($O4&amp;"4"),$A$4:$A$123,E$4:E$123)/L4)/(LOOKUP(VALUE($O$19&amp;"4"),$A$4:$A$123,E$4:E$123)/L$19)</f>
        <v>1.1651281286296769</v>
      </c>
      <c r="U4" s="3">
        <f aca="true" t="shared" si="3" ref="U4:U24">(LOOKUP(VALUE($O4&amp;"4"),$A$4:$A$123,F$4:F$123)/M4)/(LOOKUP(VALUE($O$19&amp;"4"),$A$4:$A$123,F$4:F$123)/M$19)</f>
        <v>1.3803544087961368</v>
      </c>
      <c r="V4" s="3"/>
    </row>
    <row r="5" spans="1:22" ht="13.5">
      <c r="A5" s="7">
        <v>19753</v>
      </c>
      <c r="B5">
        <v>62.35</v>
      </c>
      <c r="C5">
        <v>44.44</v>
      </c>
      <c r="D5">
        <v>68.1</v>
      </c>
      <c r="E5">
        <v>66.42</v>
      </c>
      <c r="F5">
        <v>58.05</v>
      </c>
      <c r="H5" s="5">
        <v>1985</v>
      </c>
      <c r="I5" s="6">
        <v>23618</v>
      </c>
      <c r="J5" s="6">
        <v>26981</v>
      </c>
      <c r="K5" s="6">
        <v>21343</v>
      </c>
      <c r="L5" s="6">
        <v>21939</v>
      </c>
      <c r="M5" s="6">
        <v>23743</v>
      </c>
      <c r="O5">
        <v>1985</v>
      </c>
      <c r="P5" s="14">
        <f aca="true" t="shared" si="4" ref="P5:P24">VALUE("1/1/"&amp;O5)</f>
        <v>31048</v>
      </c>
      <c r="Q5" s="3">
        <f aca="true" t="shared" si="5" ref="Q5:Q24">(LOOKUP(VALUE($O5&amp;"4"),$A$4:$A$123,B$4:B$123)/I5)/(LOOKUP(VALUE($O$19&amp;"4"),$A$4:$A$123,B$4:B$123)/I$19)</f>
        <v>0.9938408041200871</v>
      </c>
      <c r="R5" s="3">
        <f t="shared" si="0"/>
        <v>0.8506590671504443</v>
      </c>
      <c r="S5" s="3">
        <f t="shared" si="1"/>
        <v>1.114935890525767</v>
      </c>
      <c r="T5" s="3">
        <f t="shared" si="2"/>
        <v>1.169878707327739</v>
      </c>
      <c r="U5" s="3">
        <f t="shared" si="3"/>
        <v>1.327533349706548</v>
      </c>
      <c r="V5" s="3"/>
    </row>
    <row r="6" spans="1:22" ht="13.5">
      <c r="A6" s="7">
        <v>19754</v>
      </c>
      <c r="B6">
        <v>63.48</v>
      </c>
      <c r="C6">
        <v>46.13</v>
      </c>
      <c r="D6">
        <v>69.94</v>
      </c>
      <c r="E6">
        <v>65.17</v>
      </c>
      <c r="F6">
        <v>61.42</v>
      </c>
      <c r="H6" s="5">
        <v>1986</v>
      </c>
      <c r="I6" s="6">
        <v>24897</v>
      </c>
      <c r="J6" s="6">
        <v>29010</v>
      </c>
      <c r="K6" s="6">
        <v>22849</v>
      </c>
      <c r="L6" s="6">
        <v>21925</v>
      </c>
      <c r="M6" s="6">
        <v>24162</v>
      </c>
      <c r="O6">
        <v>1986</v>
      </c>
      <c r="P6" s="14">
        <f t="shared" si="4"/>
        <v>31413</v>
      </c>
      <c r="Q6" s="3">
        <f t="shared" si="5"/>
        <v>1.0194669893011803</v>
      </c>
      <c r="R6" s="3">
        <f t="shared" si="0"/>
        <v>0.8543032498485524</v>
      </c>
      <c r="S6" s="3">
        <f t="shared" si="1"/>
        <v>1.0851426388219059</v>
      </c>
      <c r="T6" s="3">
        <f t="shared" si="2"/>
        <v>1.2424604214825246</v>
      </c>
      <c r="U6" s="3">
        <f t="shared" si="3"/>
        <v>1.3024689737432544</v>
      </c>
      <c r="V6" s="3"/>
    </row>
    <row r="7" spans="1:22" ht="13.5">
      <c r="A7" s="7">
        <v>19761</v>
      </c>
      <c r="B7">
        <v>64.37</v>
      </c>
      <c r="C7">
        <v>47.99</v>
      </c>
      <c r="D7">
        <v>69.57</v>
      </c>
      <c r="E7">
        <v>66.98</v>
      </c>
      <c r="F7">
        <v>60.18</v>
      </c>
      <c r="H7" s="5">
        <v>1987</v>
      </c>
      <c r="I7" s="6">
        <v>25986</v>
      </c>
      <c r="J7" s="6">
        <v>30146</v>
      </c>
      <c r="K7" s="6">
        <v>24489</v>
      </c>
      <c r="L7" s="6">
        <v>23720</v>
      </c>
      <c r="M7" s="6">
        <v>24721</v>
      </c>
      <c r="O7">
        <v>1987</v>
      </c>
      <c r="P7" s="14">
        <f t="shared" si="4"/>
        <v>31778</v>
      </c>
      <c r="Q7" s="3">
        <f t="shared" si="5"/>
        <v>1.0424167393374868</v>
      </c>
      <c r="R7" s="3">
        <f t="shared" si="0"/>
        <v>0.9155531154812309</v>
      </c>
      <c r="S7" s="3">
        <f t="shared" si="1"/>
        <v>1.0385569238162018</v>
      </c>
      <c r="T7" s="3">
        <f t="shared" si="2"/>
        <v>1.2035400546743775</v>
      </c>
      <c r="U7" s="3">
        <f t="shared" si="3"/>
        <v>1.155191360066313</v>
      </c>
      <c r="V7" s="3"/>
    </row>
    <row r="8" spans="1:22" ht="13.5">
      <c r="A8" s="7">
        <v>19762</v>
      </c>
      <c r="B8">
        <v>66.38</v>
      </c>
      <c r="C8">
        <v>50.47</v>
      </c>
      <c r="D8">
        <v>76.56</v>
      </c>
      <c r="E8">
        <v>77.34</v>
      </c>
      <c r="F8">
        <v>64.95</v>
      </c>
      <c r="H8" s="5">
        <v>1988</v>
      </c>
      <c r="I8" s="6">
        <v>27225</v>
      </c>
      <c r="J8" s="6">
        <v>30287</v>
      </c>
      <c r="K8" s="6">
        <v>25406</v>
      </c>
      <c r="L8" s="6">
        <v>23443</v>
      </c>
      <c r="M8" s="6">
        <v>24963</v>
      </c>
      <c r="O8">
        <v>1988</v>
      </c>
      <c r="P8" s="14">
        <f t="shared" si="4"/>
        <v>32143</v>
      </c>
      <c r="Q8" s="3">
        <f t="shared" si="5"/>
        <v>1.0562121418411212</v>
      </c>
      <c r="R8" s="3">
        <f t="shared" si="0"/>
        <v>1.0863472250797244</v>
      </c>
      <c r="S8" s="3">
        <f t="shared" si="1"/>
        <v>1.0464734396369544</v>
      </c>
      <c r="T8" s="3">
        <f t="shared" si="2"/>
        <v>1.2414932038534292</v>
      </c>
      <c r="U8" s="3">
        <f t="shared" si="3"/>
        <v>1.1203591843587541</v>
      </c>
      <c r="V8" s="3"/>
    </row>
    <row r="9" spans="1:22" ht="13.5">
      <c r="A9" s="7">
        <v>19763</v>
      </c>
      <c r="B9">
        <v>67.06</v>
      </c>
      <c r="C9">
        <v>53.62</v>
      </c>
      <c r="D9">
        <v>71.49</v>
      </c>
      <c r="E9">
        <v>70.5</v>
      </c>
      <c r="F9">
        <v>64.14</v>
      </c>
      <c r="H9" s="5">
        <v>1989</v>
      </c>
      <c r="I9" s="6">
        <v>28906</v>
      </c>
      <c r="J9" s="6">
        <v>33009</v>
      </c>
      <c r="K9" s="6">
        <v>26085</v>
      </c>
      <c r="L9" s="6">
        <v>26497</v>
      </c>
      <c r="M9" s="6">
        <v>25886</v>
      </c>
      <c r="O9">
        <v>1989</v>
      </c>
      <c r="P9" s="14">
        <f t="shared" si="4"/>
        <v>32509</v>
      </c>
      <c r="Q9" s="3">
        <f t="shared" si="5"/>
        <v>1.0546960479099323</v>
      </c>
      <c r="R9" s="3">
        <f t="shared" si="0"/>
        <v>1.193031571176193</v>
      </c>
      <c r="S9" s="3">
        <f t="shared" si="1"/>
        <v>1.0600251645809051</v>
      </c>
      <c r="T9" s="3">
        <f t="shared" si="2"/>
        <v>1.1224854580775523</v>
      </c>
      <c r="U9" s="3">
        <f t="shared" si="3"/>
        <v>1.1132145850774207</v>
      </c>
      <c r="V9" s="3"/>
    </row>
    <row r="10" spans="1:22" ht="13.5">
      <c r="A10" s="7">
        <v>19764</v>
      </c>
      <c r="B10">
        <v>68.3</v>
      </c>
      <c r="C10">
        <v>55.62</v>
      </c>
      <c r="D10">
        <v>71.31</v>
      </c>
      <c r="E10">
        <v>69.45</v>
      </c>
      <c r="F10">
        <v>65.55</v>
      </c>
      <c r="H10" s="5">
        <v>1990</v>
      </c>
      <c r="I10" s="6">
        <v>29943</v>
      </c>
      <c r="J10" s="6">
        <v>33290</v>
      </c>
      <c r="K10" s="6">
        <v>26685</v>
      </c>
      <c r="L10" s="6">
        <v>27332</v>
      </c>
      <c r="M10" s="6">
        <v>28228</v>
      </c>
      <c r="O10">
        <v>1990</v>
      </c>
      <c r="P10" s="14">
        <f t="shared" si="4"/>
        <v>32874</v>
      </c>
      <c r="Q10" s="3">
        <f t="shared" si="5"/>
        <v>1.0205640268679168</v>
      </c>
      <c r="R10" s="3">
        <f t="shared" si="0"/>
        <v>1.2041684306734364</v>
      </c>
      <c r="S10" s="3">
        <f t="shared" si="1"/>
        <v>1.0397475474914175</v>
      </c>
      <c r="T10" s="3">
        <f t="shared" si="2"/>
        <v>1.0810837841697802</v>
      </c>
      <c r="U10" s="3">
        <f t="shared" si="3"/>
        <v>1.0238274058651269</v>
      </c>
      <c r="V10" s="3"/>
    </row>
    <row r="11" spans="1:22" ht="13.5">
      <c r="A11" s="7">
        <v>19771</v>
      </c>
      <c r="B11">
        <v>70.25</v>
      </c>
      <c r="C11">
        <v>58.12</v>
      </c>
      <c r="D11">
        <v>72.54</v>
      </c>
      <c r="E11">
        <v>71.17</v>
      </c>
      <c r="F11">
        <v>67.56</v>
      </c>
      <c r="H11" s="5">
        <v>1991</v>
      </c>
      <c r="I11" s="6">
        <v>30126</v>
      </c>
      <c r="J11" s="6">
        <v>33664</v>
      </c>
      <c r="K11" s="6">
        <v>27252</v>
      </c>
      <c r="L11" s="6">
        <v>27926</v>
      </c>
      <c r="M11" s="6">
        <v>27733</v>
      </c>
      <c r="O11">
        <v>1991</v>
      </c>
      <c r="P11" s="14">
        <f t="shared" si="4"/>
        <v>33239</v>
      </c>
      <c r="Q11" s="3">
        <f t="shared" si="5"/>
        <v>1.0403678701510743</v>
      </c>
      <c r="R11" s="3">
        <f t="shared" si="0"/>
        <v>1.1910512120202323</v>
      </c>
      <c r="S11" s="3">
        <f t="shared" si="1"/>
        <v>1.0489220690501202</v>
      </c>
      <c r="T11" s="3">
        <f t="shared" si="2"/>
        <v>1.090462615328026</v>
      </c>
      <c r="U11" s="3">
        <f t="shared" si="3"/>
        <v>1.0783275781630624</v>
      </c>
      <c r="V11" s="3"/>
    </row>
    <row r="12" spans="1:22" ht="13.5">
      <c r="A12" s="7">
        <v>19772</v>
      </c>
      <c r="B12">
        <v>72.95</v>
      </c>
      <c r="C12">
        <v>63.02</v>
      </c>
      <c r="D12">
        <v>79.99</v>
      </c>
      <c r="E12">
        <v>80.25</v>
      </c>
      <c r="F12">
        <v>71.82</v>
      </c>
      <c r="H12" s="5">
        <v>1992</v>
      </c>
      <c r="I12" s="6">
        <v>30636</v>
      </c>
      <c r="J12" s="6">
        <v>34903</v>
      </c>
      <c r="K12" s="6">
        <v>27349</v>
      </c>
      <c r="L12" s="6">
        <v>27361</v>
      </c>
      <c r="M12" s="6">
        <v>27953</v>
      </c>
      <c r="O12">
        <v>1992</v>
      </c>
      <c r="P12" s="14">
        <f t="shared" si="4"/>
        <v>33604</v>
      </c>
      <c r="Q12" s="3">
        <f t="shared" si="5"/>
        <v>1.0422411855421014</v>
      </c>
      <c r="R12" s="3">
        <f t="shared" si="0"/>
        <v>1.1178766305955536</v>
      </c>
      <c r="S12" s="3">
        <f t="shared" si="1"/>
        <v>1.0675579945187956</v>
      </c>
      <c r="T12" s="3">
        <f t="shared" si="2"/>
        <v>1.1359308462751638</v>
      </c>
      <c r="U12" s="3">
        <f t="shared" si="3"/>
        <v>1.1065765205149976</v>
      </c>
      <c r="V12" s="3"/>
    </row>
    <row r="13" spans="1:22" ht="13.5">
      <c r="A13" s="7">
        <v>19773</v>
      </c>
      <c r="B13">
        <v>74.79</v>
      </c>
      <c r="C13">
        <v>67.91</v>
      </c>
      <c r="D13">
        <v>75.63</v>
      </c>
      <c r="E13">
        <v>76.86</v>
      </c>
      <c r="F13">
        <v>70.75</v>
      </c>
      <c r="H13" s="5">
        <v>1993</v>
      </c>
      <c r="I13" s="6">
        <v>31241</v>
      </c>
      <c r="J13" s="6">
        <v>34073</v>
      </c>
      <c r="K13" s="6">
        <v>28550</v>
      </c>
      <c r="L13" s="6">
        <v>28682</v>
      </c>
      <c r="M13" s="6">
        <v>28727</v>
      </c>
      <c r="O13">
        <v>1993</v>
      </c>
      <c r="P13" s="14">
        <f t="shared" si="4"/>
        <v>33970</v>
      </c>
      <c r="Q13" s="3">
        <f t="shared" si="5"/>
        <v>1.0431735270953524</v>
      </c>
      <c r="R13" s="3">
        <f t="shared" si="0"/>
        <v>1.101709183589297</v>
      </c>
      <c r="S13" s="3">
        <f t="shared" si="1"/>
        <v>1.053526534468904</v>
      </c>
      <c r="T13" s="3">
        <f t="shared" si="2"/>
        <v>1.1088586451275793</v>
      </c>
      <c r="U13" s="3">
        <f t="shared" si="3"/>
        <v>1.1125936115723933</v>
      </c>
      <c r="V13" s="3"/>
    </row>
    <row r="14" spans="1:22" ht="13.5">
      <c r="A14" s="7">
        <v>19774</v>
      </c>
      <c r="B14">
        <v>77.24</v>
      </c>
      <c r="C14">
        <v>70.49</v>
      </c>
      <c r="D14">
        <v>76.98</v>
      </c>
      <c r="E14">
        <v>80.07</v>
      </c>
      <c r="F14">
        <v>74.03</v>
      </c>
      <c r="H14" s="5">
        <v>1994</v>
      </c>
      <c r="I14" s="6">
        <v>32264</v>
      </c>
      <c r="J14" s="6">
        <v>35331</v>
      </c>
      <c r="K14" s="6">
        <v>29294</v>
      </c>
      <c r="L14" s="6">
        <v>30190</v>
      </c>
      <c r="M14" s="6">
        <v>30755</v>
      </c>
      <c r="O14">
        <v>1994</v>
      </c>
      <c r="P14" s="14">
        <f t="shared" si="4"/>
        <v>34335</v>
      </c>
      <c r="Q14" s="3">
        <f t="shared" si="5"/>
        <v>1.018431588413298</v>
      </c>
      <c r="R14" s="3">
        <f t="shared" si="0"/>
        <v>0.9955266086391478</v>
      </c>
      <c r="S14" s="3">
        <f t="shared" si="1"/>
        <v>1.0191060035965098</v>
      </c>
      <c r="T14" s="3">
        <f t="shared" si="2"/>
        <v>1.1042168120422509</v>
      </c>
      <c r="U14" s="3">
        <f t="shared" si="3"/>
        <v>1.0416364866651677</v>
      </c>
      <c r="V14" s="3"/>
    </row>
    <row r="15" spans="1:22" ht="13.5">
      <c r="A15" s="7">
        <v>19781</v>
      </c>
      <c r="B15">
        <v>79.69</v>
      </c>
      <c r="C15">
        <v>73.31</v>
      </c>
      <c r="D15">
        <v>78.77</v>
      </c>
      <c r="E15">
        <v>83.19</v>
      </c>
      <c r="F15">
        <v>77.36</v>
      </c>
      <c r="H15" s="5">
        <v>1995</v>
      </c>
      <c r="I15" s="6">
        <v>34076</v>
      </c>
      <c r="J15" s="6">
        <v>37009</v>
      </c>
      <c r="K15" s="6">
        <v>29745</v>
      </c>
      <c r="L15" s="6">
        <v>34825</v>
      </c>
      <c r="M15" s="6">
        <v>32039</v>
      </c>
      <c r="O15">
        <v>1995</v>
      </c>
      <c r="P15" s="14">
        <f t="shared" si="4"/>
        <v>34700</v>
      </c>
      <c r="Q15" s="3">
        <f t="shared" si="5"/>
        <v>1.0079395821902046</v>
      </c>
      <c r="R15" s="3">
        <f t="shared" si="0"/>
        <v>0.9626794435446562</v>
      </c>
      <c r="S15" s="3">
        <f t="shared" si="1"/>
        <v>1.0475873623846708</v>
      </c>
      <c r="T15" s="3">
        <f t="shared" si="2"/>
        <v>1.001772756910009</v>
      </c>
      <c r="U15" s="3">
        <f t="shared" si="3"/>
        <v>1.0366422261795256</v>
      </c>
      <c r="V15" s="3"/>
    </row>
    <row r="16" spans="1:22" ht="13.5">
      <c r="A16" s="7">
        <v>19782</v>
      </c>
      <c r="B16">
        <v>82.5</v>
      </c>
      <c r="C16">
        <v>75.85</v>
      </c>
      <c r="D16">
        <v>84.68</v>
      </c>
      <c r="E16">
        <v>91.28</v>
      </c>
      <c r="F16">
        <v>79.56</v>
      </c>
      <c r="H16" s="5">
        <v>1996</v>
      </c>
      <c r="I16" s="6">
        <v>35492</v>
      </c>
      <c r="J16" s="6">
        <v>38812</v>
      </c>
      <c r="K16" s="6">
        <v>30641</v>
      </c>
      <c r="L16" s="6">
        <v>34265</v>
      </c>
      <c r="M16" s="6">
        <v>33072</v>
      </c>
      <c r="O16">
        <v>1996</v>
      </c>
      <c r="P16" s="14">
        <f t="shared" si="4"/>
        <v>35065</v>
      </c>
      <c r="Q16" s="3">
        <f t="shared" si="5"/>
        <v>0.9927783001358166</v>
      </c>
      <c r="R16" s="3">
        <f t="shared" si="0"/>
        <v>0.9082300041208183</v>
      </c>
      <c r="S16" s="3">
        <f t="shared" si="1"/>
        <v>1.0282713115476394</v>
      </c>
      <c r="T16" s="3">
        <f t="shared" si="2"/>
        <v>1.0601696809062158</v>
      </c>
      <c r="U16" s="3">
        <f t="shared" si="3"/>
        <v>1.0183695310647203</v>
      </c>
      <c r="V16" s="3"/>
    </row>
    <row r="17" spans="1:22" ht="13.5">
      <c r="A17" s="7">
        <v>19783</v>
      </c>
      <c r="B17">
        <v>85</v>
      </c>
      <c r="C17">
        <v>78.56</v>
      </c>
      <c r="D17">
        <v>83.8</v>
      </c>
      <c r="E17">
        <v>88.2</v>
      </c>
      <c r="F17">
        <v>82.17</v>
      </c>
      <c r="H17" s="5">
        <v>1997</v>
      </c>
      <c r="I17" s="6">
        <v>37005</v>
      </c>
      <c r="J17" s="6">
        <v>39694</v>
      </c>
      <c r="K17" s="6">
        <v>32455</v>
      </c>
      <c r="L17" s="6">
        <v>36553</v>
      </c>
      <c r="M17" s="6">
        <v>35075</v>
      </c>
      <c r="O17">
        <v>1997</v>
      </c>
      <c r="P17" s="14">
        <f t="shared" si="4"/>
        <v>35431</v>
      </c>
      <c r="Q17" s="3">
        <f t="shared" si="5"/>
        <v>0.99593084534729</v>
      </c>
      <c r="R17" s="3">
        <f t="shared" si="0"/>
        <v>0.9354778400860045</v>
      </c>
      <c r="S17" s="3">
        <f t="shared" si="1"/>
        <v>1.0133126291597783</v>
      </c>
      <c r="T17" s="3">
        <f t="shared" si="2"/>
        <v>1.0362253390990341</v>
      </c>
      <c r="U17" s="3">
        <f t="shared" si="3"/>
        <v>0.993361555951578</v>
      </c>
      <c r="V17" s="3"/>
    </row>
    <row r="18" spans="1:22" ht="13.5">
      <c r="A18" s="7">
        <v>19784</v>
      </c>
      <c r="B18">
        <v>87.54</v>
      </c>
      <c r="C18">
        <v>81.6</v>
      </c>
      <c r="D18">
        <v>84.75</v>
      </c>
      <c r="E18">
        <v>92.18</v>
      </c>
      <c r="F18">
        <v>86.31</v>
      </c>
      <c r="H18" s="5">
        <v>1998</v>
      </c>
      <c r="I18" s="6">
        <v>38885</v>
      </c>
      <c r="J18" s="6">
        <v>40934</v>
      </c>
      <c r="K18" s="6">
        <v>34909</v>
      </c>
      <c r="L18" s="6">
        <v>40201</v>
      </c>
      <c r="M18" s="6">
        <v>35783</v>
      </c>
      <c r="O18">
        <v>1998</v>
      </c>
      <c r="P18" s="14">
        <f t="shared" si="4"/>
        <v>35796</v>
      </c>
      <c r="Q18" s="3">
        <f t="shared" si="5"/>
        <v>0.994940684649534</v>
      </c>
      <c r="R18" s="3">
        <f t="shared" si="0"/>
        <v>0.9894275572754518</v>
      </c>
      <c r="S18" s="3">
        <f t="shared" si="1"/>
        <v>0.9875655733315049</v>
      </c>
      <c r="T18" s="3">
        <f t="shared" si="2"/>
        <v>0.9791837866736258</v>
      </c>
      <c r="U18" s="3">
        <f t="shared" si="3"/>
        <v>1.0231683887364624</v>
      </c>
      <c r="V18" s="3"/>
    </row>
    <row r="19" spans="1:22" ht="13.5">
      <c r="A19" s="7">
        <v>19791</v>
      </c>
      <c r="B19">
        <v>91.52</v>
      </c>
      <c r="C19">
        <v>84.77</v>
      </c>
      <c r="D19">
        <v>90.69</v>
      </c>
      <c r="E19">
        <v>93.42</v>
      </c>
      <c r="F19">
        <v>89.16</v>
      </c>
      <c r="H19" s="5">
        <v>1999</v>
      </c>
      <c r="I19" s="6">
        <v>40696</v>
      </c>
      <c r="J19" s="6">
        <v>43629</v>
      </c>
      <c r="K19" s="6">
        <v>35831</v>
      </c>
      <c r="L19" s="6">
        <v>41383</v>
      </c>
      <c r="M19" s="6">
        <v>38688</v>
      </c>
      <c r="O19">
        <v>1999</v>
      </c>
      <c r="P19" s="14">
        <f t="shared" si="4"/>
        <v>36161</v>
      </c>
      <c r="Q19" s="3">
        <f t="shared" si="5"/>
        <v>1</v>
      </c>
      <c r="R19" s="3">
        <f t="shared" si="0"/>
        <v>1</v>
      </c>
      <c r="S19" s="3">
        <f t="shared" si="1"/>
        <v>1</v>
      </c>
      <c r="T19" s="3">
        <f t="shared" si="2"/>
        <v>1</v>
      </c>
      <c r="U19" s="3">
        <f t="shared" si="3"/>
        <v>1</v>
      </c>
      <c r="V19" s="3"/>
    </row>
    <row r="20" spans="1:22" ht="13.5">
      <c r="A20" s="7">
        <v>19792</v>
      </c>
      <c r="B20">
        <v>94.12</v>
      </c>
      <c r="C20">
        <v>88.68</v>
      </c>
      <c r="D20">
        <v>93.09</v>
      </c>
      <c r="E20">
        <v>101.2</v>
      </c>
      <c r="F20">
        <v>92.19</v>
      </c>
      <c r="H20" s="5">
        <v>2000</v>
      </c>
      <c r="I20" s="6">
        <v>41990</v>
      </c>
      <c r="J20" s="6">
        <v>46816</v>
      </c>
      <c r="K20" s="6">
        <v>38856</v>
      </c>
      <c r="L20" s="6">
        <v>45097</v>
      </c>
      <c r="M20" s="6">
        <v>38609</v>
      </c>
      <c r="O20">
        <v>2000</v>
      </c>
      <c r="P20" s="14">
        <f t="shared" si="4"/>
        <v>36526</v>
      </c>
      <c r="Q20" s="3">
        <f t="shared" si="5"/>
        <v>1.0426125723202153</v>
      </c>
      <c r="R20" s="3">
        <f t="shared" si="0"/>
        <v>1.063406569882237</v>
      </c>
      <c r="S20" s="3">
        <f t="shared" si="1"/>
        <v>0.9963637340488922</v>
      </c>
      <c r="T20" s="3">
        <f t="shared" si="2"/>
        <v>0.9729786055036956</v>
      </c>
      <c r="U20" s="3">
        <f t="shared" si="3"/>
        <v>1.0602265928063783</v>
      </c>
      <c r="V20" s="3"/>
    </row>
    <row r="21" spans="1:22" ht="13.5">
      <c r="A21" s="7">
        <v>19793</v>
      </c>
      <c r="B21">
        <v>96.15</v>
      </c>
      <c r="C21">
        <v>93.03</v>
      </c>
      <c r="D21">
        <v>94.1</v>
      </c>
      <c r="E21">
        <v>98.11</v>
      </c>
      <c r="F21">
        <v>95.2</v>
      </c>
      <c r="H21" s="5">
        <v>2001</v>
      </c>
      <c r="I21" s="6">
        <v>42228</v>
      </c>
      <c r="J21" s="6">
        <v>47262</v>
      </c>
      <c r="K21" s="6">
        <v>36421</v>
      </c>
      <c r="L21" s="6">
        <v>41339</v>
      </c>
      <c r="M21" s="6">
        <v>40860</v>
      </c>
      <c r="O21">
        <v>2001</v>
      </c>
      <c r="P21" s="14">
        <f t="shared" si="4"/>
        <v>36892</v>
      </c>
      <c r="Q21" s="3">
        <f t="shared" si="5"/>
        <v>1.1148035732908435</v>
      </c>
      <c r="R21" s="3">
        <f t="shared" si="0"/>
        <v>1.167225353587931</v>
      </c>
      <c r="S21" s="3">
        <f t="shared" si="1"/>
        <v>1.1739258248088376</v>
      </c>
      <c r="T21" s="3">
        <f t="shared" si="2"/>
        <v>1.1237234535279867</v>
      </c>
      <c r="U21" s="3">
        <f t="shared" si="3"/>
        <v>1.063801202119717</v>
      </c>
      <c r="V21" s="3"/>
    </row>
    <row r="22" spans="1:22" ht="13.5">
      <c r="A22" s="7">
        <v>19794</v>
      </c>
      <c r="B22">
        <v>98.1</v>
      </c>
      <c r="C22">
        <v>96.31</v>
      </c>
      <c r="D22">
        <v>97.74</v>
      </c>
      <c r="E22">
        <v>100.71</v>
      </c>
      <c r="F22">
        <v>97.13</v>
      </c>
      <c r="H22" s="5">
        <v>2002</v>
      </c>
      <c r="I22" s="6">
        <v>42409</v>
      </c>
      <c r="J22" s="6">
        <v>47437</v>
      </c>
      <c r="K22" s="6">
        <v>38024</v>
      </c>
      <c r="L22" s="6">
        <v>42776</v>
      </c>
      <c r="M22" s="6">
        <v>40149</v>
      </c>
      <c r="O22">
        <v>2002</v>
      </c>
      <c r="P22" s="14">
        <f t="shared" si="4"/>
        <v>37257</v>
      </c>
      <c r="Q22" s="3">
        <f t="shared" si="5"/>
        <v>1.1931902119860058</v>
      </c>
      <c r="R22" s="3">
        <f t="shared" si="0"/>
        <v>1.3163364319477215</v>
      </c>
      <c r="S22" s="3">
        <f t="shared" si="1"/>
        <v>1.2421306858954606</v>
      </c>
      <c r="T22" s="3">
        <f t="shared" si="2"/>
        <v>1.1472272027869272</v>
      </c>
      <c r="U22" s="3">
        <f t="shared" si="3"/>
        <v>1.1242635443166895</v>
      </c>
      <c r="V22" s="3"/>
    </row>
    <row r="23" spans="1:22" ht="13.5">
      <c r="A23" s="7">
        <v>19801</v>
      </c>
      <c r="B23">
        <v>100</v>
      </c>
      <c r="C23">
        <v>100</v>
      </c>
      <c r="D23">
        <v>100</v>
      </c>
      <c r="E23">
        <v>100</v>
      </c>
      <c r="F23">
        <v>100</v>
      </c>
      <c r="H23" s="5">
        <v>2003</v>
      </c>
      <c r="I23" s="6">
        <v>43318</v>
      </c>
      <c r="J23" s="6">
        <v>49300</v>
      </c>
      <c r="K23" s="6">
        <v>38972</v>
      </c>
      <c r="L23" s="6">
        <v>43762</v>
      </c>
      <c r="M23" s="6">
        <v>39271</v>
      </c>
      <c r="O23">
        <v>2003</v>
      </c>
      <c r="P23" s="14">
        <f t="shared" si="4"/>
        <v>37622</v>
      </c>
      <c r="Q23" s="3">
        <f t="shared" si="5"/>
        <v>1.2623803845600023</v>
      </c>
      <c r="R23" s="3">
        <f t="shared" si="0"/>
        <v>1.450512260403039</v>
      </c>
      <c r="S23" s="3">
        <f t="shared" si="1"/>
        <v>1.3531606443085256</v>
      </c>
      <c r="T23" s="3">
        <f t="shared" si="2"/>
        <v>1.1837765790962218</v>
      </c>
      <c r="U23" s="3">
        <f t="shared" si="3"/>
        <v>1.1776847815685105</v>
      </c>
      <c r="V23" s="3"/>
    </row>
    <row r="24" spans="1:22" ht="13.5">
      <c r="A24" s="7">
        <v>19802</v>
      </c>
      <c r="B24">
        <v>101.12</v>
      </c>
      <c r="C24">
        <v>103.1</v>
      </c>
      <c r="D24">
        <v>100.21</v>
      </c>
      <c r="E24">
        <v>109.1</v>
      </c>
      <c r="F24">
        <v>104.63</v>
      </c>
      <c r="H24" s="5">
        <v>2004</v>
      </c>
      <c r="I24" s="6">
        <v>44389</v>
      </c>
      <c r="J24" s="6">
        <v>49230</v>
      </c>
      <c r="K24" s="6">
        <v>40554</v>
      </c>
      <c r="L24" s="6">
        <v>42094</v>
      </c>
      <c r="M24" s="6">
        <v>41326</v>
      </c>
      <c r="O24">
        <v>2004</v>
      </c>
      <c r="P24" s="14">
        <f t="shared" si="4"/>
        <v>37987</v>
      </c>
      <c r="Q24" s="3">
        <f t="shared" si="5"/>
        <v>1.3783151577884487</v>
      </c>
      <c r="R24" s="3">
        <f t="shared" si="0"/>
        <v>1.8080932902135465</v>
      </c>
      <c r="S24" s="3">
        <f t="shared" si="1"/>
        <v>1.5566326558501349</v>
      </c>
      <c r="T24" s="3">
        <f t="shared" si="2"/>
        <v>1.3164489573815878</v>
      </c>
      <c r="U24" s="3">
        <f t="shared" si="3"/>
        <v>1.1632041417885874</v>
      </c>
      <c r="V24" s="3"/>
    </row>
    <row r="25" spans="1:17" ht="12.75">
      <c r="A25" s="7">
        <v>19803</v>
      </c>
      <c r="B25">
        <v>104.42</v>
      </c>
      <c r="C25">
        <v>106.46</v>
      </c>
      <c r="D25">
        <v>106.7</v>
      </c>
      <c r="E25">
        <v>104.52</v>
      </c>
      <c r="F25">
        <v>104.61</v>
      </c>
      <c r="Q25" s="3" t="e">
        <f>(LOOKUP(VALUE($O25&amp;"4"),$A$4:$A$123,B$4:B$123)/I25)/(LOOKUP(VALUE($O$19&amp;"4"),$A$4:$A$123,B$4:B$123)/I$19)</f>
        <v>#N/A</v>
      </c>
    </row>
    <row r="26" spans="1:18" ht="12.75">
      <c r="A26" s="7">
        <v>19804</v>
      </c>
      <c r="B26">
        <v>104.95</v>
      </c>
      <c r="C26">
        <v>108.24</v>
      </c>
      <c r="D26">
        <v>109.48</v>
      </c>
      <c r="E26">
        <v>105.3</v>
      </c>
      <c r="F26">
        <v>106.17</v>
      </c>
      <c r="Q26" s="3"/>
      <c r="R26" s="3"/>
    </row>
    <row r="27" spans="1:18" ht="12.75">
      <c r="A27" s="7">
        <v>19811</v>
      </c>
      <c r="B27">
        <v>105.91</v>
      </c>
      <c r="C27">
        <v>110.56</v>
      </c>
      <c r="D27">
        <v>109.9</v>
      </c>
      <c r="E27">
        <v>104.81</v>
      </c>
      <c r="F27">
        <v>105.77</v>
      </c>
      <c r="Q27" s="3"/>
      <c r="R27" s="3"/>
    </row>
    <row r="28" spans="1:18" ht="12.75">
      <c r="A28" s="7">
        <v>19812</v>
      </c>
      <c r="B28">
        <v>107.92</v>
      </c>
      <c r="C28">
        <v>113.02</v>
      </c>
      <c r="D28">
        <v>110.93</v>
      </c>
      <c r="E28">
        <v>101.93</v>
      </c>
      <c r="F28">
        <v>112.05</v>
      </c>
      <c r="Q28" s="3"/>
      <c r="R28" s="3"/>
    </row>
    <row r="29" spans="1:18" ht="12.75">
      <c r="A29" s="7">
        <v>19813</v>
      </c>
      <c r="B29">
        <v>109.34</v>
      </c>
      <c r="C29">
        <v>116.34</v>
      </c>
      <c r="D29">
        <v>109.65</v>
      </c>
      <c r="E29">
        <v>102.06</v>
      </c>
      <c r="F29">
        <v>115.49</v>
      </c>
      <c r="Q29" s="3"/>
      <c r="R29" s="3"/>
    </row>
    <row r="30" spans="1:18" ht="12.75">
      <c r="A30" s="7">
        <v>19814</v>
      </c>
      <c r="B30">
        <v>109.59</v>
      </c>
      <c r="C30">
        <v>117.6</v>
      </c>
      <c r="D30">
        <v>113.56</v>
      </c>
      <c r="E30">
        <v>101</v>
      </c>
      <c r="F30">
        <v>119.82</v>
      </c>
      <c r="Q30" s="3"/>
      <c r="R30" s="3"/>
    </row>
    <row r="31" spans="1:18" ht="12.75">
      <c r="A31" s="7">
        <v>19821</v>
      </c>
      <c r="B31">
        <v>111.09</v>
      </c>
      <c r="C31">
        <v>115.49</v>
      </c>
      <c r="D31">
        <v>117.56</v>
      </c>
      <c r="E31">
        <v>102.86</v>
      </c>
      <c r="F31">
        <v>124.07</v>
      </c>
      <c r="N31" s="15"/>
      <c r="Q31" s="3"/>
      <c r="R31" s="3"/>
    </row>
    <row r="32" spans="1:6" ht="12.75">
      <c r="A32" s="7">
        <v>19822</v>
      </c>
      <c r="B32">
        <v>111.66</v>
      </c>
      <c r="C32">
        <v>116.28</v>
      </c>
      <c r="D32">
        <v>118.69</v>
      </c>
      <c r="E32">
        <v>100.77</v>
      </c>
      <c r="F32">
        <v>125.23</v>
      </c>
    </row>
    <row r="33" spans="1:6" ht="12.75">
      <c r="A33" s="7">
        <v>19823</v>
      </c>
      <c r="B33">
        <v>111.19</v>
      </c>
      <c r="C33">
        <v>116.9</v>
      </c>
      <c r="D33">
        <v>120.3</v>
      </c>
      <c r="E33">
        <v>102.95</v>
      </c>
      <c r="F33">
        <v>123.89</v>
      </c>
    </row>
    <row r="34" spans="1:6" ht="12.75">
      <c r="A34" s="7">
        <v>19824</v>
      </c>
      <c r="B34">
        <v>112.13</v>
      </c>
      <c r="C34">
        <v>116.79</v>
      </c>
      <c r="D34">
        <v>121.22</v>
      </c>
      <c r="E34">
        <v>103.23</v>
      </c>
      <c r="F34">
        <v>126.4</v>
      </c>
    </row>
    <row r="35" spans="1:6" ht="12.75">
      <c r="A35" s="7">
        <v>19831</v>
      </c>
      <c r="B35">
        <v>114.21</v>
      </c>
      <c r="C35">
        <v>117.72</v>
      </c>
      <c r="D35">
        <v>122.96</v>
      </c>
      <c r="E35">
        <v>105.1</v>
      </c>
      <c r="F35">
        <v>127.58</v>
      </c>
    </row>
    <row r="36" spans="1:6" ht="12.75">
      <c r="A36" s="7">
        <v>19832</v>
      </c>
      <c r="B36">
        <v>115.46</v>
      </c>
      <c r="C36">
        <v>117.77</v>
      </c>
      <c r="D36">
        <v>124.45</v>
      </c>
      <c r="E36">
        <v>106.89</v>
      </c>
      <c r="F36">
        <v>127.56</v>
      </c>
    </row>
    <row r="37" spans="1:6" ht="12.75">
      <c r="A37" s="7">
        <v>19833</v>
      </c>
      <c r="B37">
        <v>116.26</v>
      </c>
      <c r="C37">
        <v>117.6</v>
      </c>
      <c r="D37">
        <v>124.47</v>
      </c>
      <c r="E37">
        <v>110.51</v>
      </c>
      <c r="F37">
        <v>126.67</v>
      </c>
    </row>
    <row r="38" spans="1:6" ht="12.75">
      <c r="A38" s="7">
        <v>19834</v>
      </c>
      <c r="B38">
        <v>116.75</v>
      </c>
      <c r="C38">
        <v>118.08</v>
      </c>
      <c r="D38">
        <v>124.96</v>
      </c>
      <c r="E38">
        <v>112.2</v>
      </c>
      <c r="F38">
        <v>126.93</v>
      </c>
    </row>
    <row r="39" spans="1:6" ht="12.75">
      <c r="A39" s="7">
        <v>19841</v>
      </c>
      <c r="B39">
        <v>118.56</v>
      </c>
      <c r="C39">
        <v>119.79</v>
      </c>
      <c r="D39">
        <v>126.17</v>
      </c>
      <c r="E39">
        <v>112.27</v>
      </c>
      <c r="F39">
        <v>125.98</v>
      </c>
    </row>
    <row r="40" spans="1:6" ht="12.75">
      <c r="A40" s="7">
        <v>19842</v>
      </c>
      <c r="B40">
        <v>120.5</v>
      </c>
      <c r="C40">
        <v>120.39</v>
      </c>
      <c r="D40">
        <v>127.08</v>
      </c>
      <c r="E40">
        <v>114.42</v>
      </c>
      <c r="F40">
        <v>127.14</v>
      </c>
    </row>
    <row r="41" spans="1:6" ht="12.75">
      <c r="A41" s="7">
        <v>19843</v>
      </c>
      <c r="B41">
        <v>121.65</v>
      </c>
      <c r="C41">
        <v>121.89</v>
      </c>
      <c r="D41">
        <v>128.17</v>
      </c>
      <c r="E41">
        <v>118.23</v>
      </c>
      <c r="F41">
        <v>129.36</v>
      </c>
    </row>
    <row r="42" spans="1:6" ht="12.75">
      <c r="A42" s="7">
        <v>19844</v>
      </c>
      <c r="B42">
        <v>122.9</v>
      </c>
      <c r="C42">
        <v>122.91</v>
      </c>
      <c r="D42">
        <v>126.75</v>
      </c>
      <c r="E42">
        <v>118.34</v>
      </c>
      <c r="F42">
        <v>128.75</v>
      </c>
    </row>
    <row r="43" spans="1:6" ht="12.75">
      <c r="A43" s="7">
        <v>19851</v>
      </c>
      <c r="B43">
        <v>124.7</v>
      </c>
      <c r="C43">
        <v>124.66</v>
      </c>
      <c r="D43">
        <v>128.21</v>
      </c>
      <c r="E43">
        <v>119.31</v>
      </c>
      <c r="F43">
        <v>127.7</v>
      </c>
    </row>
    <row r="44" spans="1:6" ht="12.75">
      <c r="A44" s="7">
        <v>19852</v>
      </c>
      <c r="B44">
        <v>126.79</v>
      </c>
      <c r="C44">
        <v>126.39</v>
      </c>
      <c r="D44">
        <v>128.53</v>
      </c>
      <c r="E44">
        <v>122.47</v>
      </c>
      <c r="F44">
        <v>128.8</v>
      </c>
    </row>
    <row r="45" spans="1:6" ht="12.75">
      <c r="A45" s="7">
        <v>19853</v>
      </c>
      <c r="B45">
        <v>129.15</v>
      </c>
      <c r="C45">
        <v>129.26</v>
      </c>
      <c r="D45">
        <v>128.93</v>
      </c>
      <c r="E45">
        <v>124.6</v>
      </c>
      <c r="F45">
        <v>128.57</v>
      </c>
    </row>
    <row r="46" spans="1:6" ht="12.75">
      <c r="A46" s="7">
        <v>19854</v>
      </c>
      <c r="B46">
        <v>130.94</v>
      </c>
      <c r="C46">
        <v>130.69</v>
      </c>
      <c r="D46">
        <v>130.38</v>
      </c>
      <c r="E46">
        <v>125.48</v>
      </c>
      <c r="F46">
        <v>127.69</v>
      </c>
    </row>
    <row r="47" spans="1:6" ht="12.75">
      <c r="A47" s="7">
        <v>19861</v>
      </c>
      <c r="B47">
        <v>133.5</v>
      </c>
      <c r="C47">
        <v>132.35</v>
      </c>
      <c r="D47">
        <v>131.67</v>
      </c>
      <c r="E47">
        <v>126.52</v>
      </c>
      <c r="F47">
        <v>130.12</v>
      </c>
    </row>
    <row r="48" spans="1:6" ht="12.75">
      <c r="A48" s="7">
        <v>19862</v>
      </c>
      <c r="B48">
        <v>136.45</v>
      </c>
      <c r="C48">
        <v>134.94</v>
      </c>
      <c r="D48">
        <v>134.82</v>
      </c>
      <c r="E48">
        <v>128.29</v>
      </c>
      <c r="F48">
        <v>132.57</v>
      </c>
    </row>
    <row r="49" spans="1:6" ht="12.75">
      <c r="A49" s="7">
        <v>19863</v>
      </c>
      <c r="B49">
        <v>139.04</v>
      </c>
      <c r="C49">
        <v>137.8</v>
      </c>
      <c r="D49">
        <v>135.75</v>
      </c>
      <c r="E49">
        <v>130.76</v>
      </c>
      <c r="F49">
        <v>129.8</v>
      </c>
    </row>
    <row r="50" spans="1:6" ht="12.75">
      <c r="A50" s="7">
        <v>19864</v>
      </c>
      <c r="B50">
        <v>141.59</v>
      </c>
      <c r="C50">
        <v>141.12</v>
      </c>
      <c r="D50">
        <v>135.85</v>
      </c>
      <c r="E50">
        <v>133.18</v>
      </c>
      <c r="F50">
        <v>127.49</v>
      </c>
    </row>
    <row r="51" spans="1:6" ht="12.75">
      <c r="A51" s="7">
        <v>19871</v>
      </c>
      <c r="B51">
        <v>144.67</v>
      </c>
      <c r="C51">
        <v>144.75</v>
      </c>
      <c r="D51">
        <v>136.6</v>
      </c>
      <c r="E51">
        <v>134.82</v>
      </c>
      <c r="F51">
        <v>127.74</v>
      </c>
    </row>
    <row r="52" spans="1:6" ht="12.75">
      <c r="A52" s="7">
        <v>19872</v>
      </c>
      <c r="B52">
        <v>147.38</v>
      </c>
      <c r="C52">
        <v>148.26</v>
      </c>
      <c r="D52">
        <v>138.31</v>
      </c>
      <c r="E52">
        <v>137.6</v>
      </c>
      <c r="F52">
        <v>124.54</v>
      </c>
    </row>
    <row r="53" spans="1:6" ht="12.75">
      <c r="A53" s="7">
        <v>19873</v>
      </c>
      <c r="B53">
        <v>149.76</v>
      </c>
      <c r="C53">
        <v>152.91</v>
      </c>
      <c r="D53">
        <v>138.41</v>
      </c>
      <c r="E53">
        <v>139.05</v>
      </c>
      <c r="F53">
        <v>119.18</v>
      </c>
    </row>
    <row r="54" spans="1:6" ht="12.75">
      <c r="A54" s="7">
        <v>19874</v>
      </c>
      <c r="B54">
        <v>151.11</v>
      </c>
      <c r="C54">
        <v>157.16</v>
      </c>
      <c r="D54">
        <v>139.35</v>
      </c>
      <c r="E54">
        <v>139.57</v>
      </c>
      <c r="F54">
        <v>115.69</v>
      </c>
    </row>
    <row r="55" spans="1:6" ht="12.75">
      <c r="A55" s="7">
        <v>19881</v>
      </c>
      <c r="B55">
        <v>153.78</v>
      </c>
      <c r="C55">
        <v>162.98</v>
      </c>
      <c r="D55">
        <v>140.91</v>
      </c>
      <c r="E55">
        <v>139.82</v>
      </c>
      <c r="F55">
        <v>115.58</v>
      </c>
    </row>
    <row r="56" spans="1:6" ht="12.75">
      <c r="A56" s="7">
        <v>19882</v>
      </c>
      <c r="B56">
        <v>157.08</v>
      </c>
      <c r="C56">
        <v>169.61</v>
      </c>
      <c r="D56">
        <v>143.7</v>
      </c>
      <c r="E56">
        <v>141.31</v>
      </c>
      <c r="F56">
        <v>117.34</v>
      </c>
    </row>
    <row r="57" spans="1:6" ht="12.75">
      <c r="A57" s="7">
        <v>19883</v>
      </c>
      <c r="B57">
        <v>158.72</v>
      </c>
      <c r="C57">
        <v>177.65</v>
      </c>
      <c r="D57">
        <v>144.71</v>
      </c>
      <c r="E57">
        <v>142.41</v>
      </c>
      <c r="F57">
        <v>114.58</v>
      </c>
    </row>
    <row r="58" spans="1:6" ht="12.75">
      <c r="A58" s="7">
        <v>19884</v>
      </c>
      <c r="B58">
        <v>160.41</v>
      </c>
      <c r="C58">
        <v>187.35</v>
      </c>
      <c r="D58">
        <v>145.67</v>
      </c>
      <c r="E58">
        <v>142.29</v>
      </c>
      <c r="F58">
        <v>113.3</v>
      </c>
    </row>
    <row r="59" spans="1:6" ht="12.75">
      <c r="A59" s="7">
        <v>19891</v>
      </c>
      <c r="B59">
        <v>162.55</v>
      </c>
      <c r="C59">
        <v>196.04</v>
      </c>
      <c r="D59">
        <v>146.91</v>
      </c>
      <c r="E59">
        <v>142.42</v>
      </c>
      <c r="F59">
        <v>113.88</v>
      </c>
    </row>
    <row r="60" spans="1:6" ht="12.75">
      <c r="A60" s="7">
        <v>19892</v>
      </c>
      <c r="B60">
        <v>164.75</v>
      </c>
      <c r="C60">
        <v>205.74</v>
      </c>
      <c r="D60">
        <v>148.13</v>
      </c>
      <c r="E60">
        <v>143.98</v>
      </c>
      <c r="F60">
        <v>114.83</v>
      </c>
    </row>
    <row r="61" spans="1:6" ht="12.75">
      <c r="A61" s="7">
        <v>19893</v>
      </c>
      <c r="B61">
        <v>168.48</v>
      </c>
      <c r="C61">
        <v>217.65</v>
      </c>
      <c r="D61">
        <v>150.15</v>
      </c>
      <c r="E61">
        <v>144.71</v>
      </c>
      <c r="F61">
        <v>117.05</v>
      </c>
    </row>
    <row r="62" spans="1:6" ht="12.75">
      <c r="A62" s="7">
        <v>19894</v>
      </c>
      <c r="B62">
        <v>170.07</v>
      </c>
      <c r="C62">
        <v>224.24</v>
      </c>
      <c r="D62">
        <v>151.5</v>
      </c>
      <c r="E62">
        <v>145.41</v>
      </c>
      <c r="F62">
        <v>116.74</v>
      </c>
    </row>
    <row r="63" spans="1:6" ht="12.75">
      <c r="A63" s="7">
        <v>19901</v>
      </c>
      <c r="B63">
        <v>170.77</v>
      </c>
      <c r="C63">
        <v>227.07</v>
      </c>
      <c r="D63">
        <v>152.27</v>
      </c>
      <c r="E63">
        <v>145.46</v>
      </c>
      <c r="F63">
        <v>116.39</v>
      </c>
    </row>
    <row r="64" spans="1:6" ht="12.75">
      <c r="A64" s="7">
        <v>19902</v>
      </c>
      <c r="B64">
        <v>170.7</v>
      </c>
      <c r="C64">
        <v>227.83</v>
      </c>
      <c r="D64">
        <v>151.79</v>
      </c>
      <c r="E64">
        <v>145.38</v>
      </c>
      <c r="F64">
        <v>117.2</v>
      </c>
    </row>
    <row r="65" spans="1:6" ht="12.75">
      <c r="A65" s="7">
        <v>19903</v>
      </c>
      <c r="B65">
        <v>171.27</v>
      </c>
      <c r="C65">
        <v>229.73</v>
      </c>
      <c r="D65">
        <v>152.48</v>
      </c>
      <c r="E65">
        <v>145.68</v>
      </c>
      <c r="F65">
        <v>117.9</v>
      </c>
    </row>
    <row r="66" spans="1:6" ht="12.75">
      <c r="A66" s="7">
        <v>19904</v>
      </c>
      <c r="B66">
        <v>170.47</v>
      </c>
      <c r="C66">
        <v>228.26</v>
      </c>
      <c r="D66">
        <v>152.02</v>
      </c>
      <c r="E66">
        <v>144.46</v>
      </c>
      <c r="F66">
        <v>117.08</v>
      </c>
    </row>
    <row r="67" spans="1:6" ht="12.75">
      <c r="A67" s="7">
        <v>19911</v>
      </c>
      <c r="B67">
        <v>171.77</v>
      </c>
      <c r="C67">
        <v>228.09</v>
      </c>
      <c r="D67">
        <v>153.73</v>
      </c>
      <c r="E67">
        <v>146.1</v>
      </c>
      <c r="F67">
        <v>118.5</v>
      </c>
    </row>
    <row r="68" spans="1:6" ht="12.75">
      <c r="A68" s="7">
        <v>19912</v>
      </c>
      <c r="B68">
        <v>172.51</v>
      </c>
      <c r="C68">
        <v>226.65</v>
      </c>
      <c r="D68">
        <v>154.29</v>
      </c>
      <c r="E68">
        <v>146.83</v>
      </c>
      <c r="F68">
        <v>119.72</v>
      </c>
    </row>
    <row r="69" spans="1:6" ht="12.75">
      <c r="A69" s="7">
        <v>19913</v>
      </c>
      <c r="B69">
        <v>172.5</v>
      </c>
      <c r="C69">
        <v>226.63</v>
      </c>
      <c r="D69">
        <v>154.05</v>
      </c>
      <c r="E69">
        <v>147.37</v>
      </c>
      <c r="F69">
        <v>119.74</v>
      </c>
    </row>
    <row r="70" spans="1:6" ht="12.75">
      <c r="A70" s="7">
        <v>19914</v>
      </c>
      <c r="B70">
        <v>174.84</v>
      </c>
      <c r="C70">
        <v>228.31</v>
      </c>
      <c r="D70">
        <v>156.62</v>
      </c>
      <c r="E70">
        <v>148.88</v>
      </c>
      <c r="F70">
        <v>121.15</v>
      </c>
    </row>
    <row r="71" spans="1:6" ht="12.75">
      <c r="A71" s="7">
        <v>19921</v>
      </c>
      <c r="B71">
        <v>176.01</v>
      </c>
      <c r="C71">
        <v>227.03</v>
      </c>
      <c r="D71">
        <v>158.63</v>
      </c>
      <c r="E71">
        <v>149.64</v>
      </c>
      <c r="F71">
        <v>123.13</v>
      </c>
    </row>
    <row r="72" spans="1:6" ht="12.75">
      <c r="A72" s="7">
        <v>19922</v>
      </c>
      <c r="B72">
        <v>175.61</v>
      </c>
      <c r="C72">
        <v>224.72</v>
      </c>
      <c r="D72">
        <v>157.17</v>
      </c>
      <c r="E72">
        <v>150.09</v>
      </c>
      <c r="F72">
        <v>122.59</v>
      </c>
    </row>
    <row r="73" spans="1:6" ht="12.75">
      <c r="A73" s="7">
        <v>19923</v>
      </c>
      <c r="B73">
        <v>177.38</v>
      </c>
      <c r="C73">
        <v>224.28</v>
      </c>
      <c r="D73">
        <v>159.81</v>
      </c>
      <c r="E73">
        <v>151.1</v>
      </c>
      <c r="F73">
        <v>124.74</v>
      </c>
    </row>
    <row r="74" spans="1:6" ht="12.75">
      <c r="A74" s="7">
        <v>19924</v>
      </c>
      <c r="B74">
        <v>178.12</v>
      </c>
      <c r="C74">
        <v>222.17</v>
      </c>
      <c r="D74">
        <v>159.97</v>
      </c>
      <c r="E74">
        <v>151.95</v>
      </c>
      <c r="F74">
        <v>125.31</v>
      </c>
    </row>
    <row r="75" spans="1:6" ht="12.75">
      <c r="A75" s="7">
        <v>19931</v>
      </c>
      <c r="B75">
        <v>177.85</v>
      </c>
      <c r="C75">
        <v>218.74</v>
      </c>
      <c r="D75">
        <v>160.16</v>
      </c>
      <c r="E75">
        <v>152.12</v>
      </c>
      <c r="F75">
        <v>125.73</v>
      </c>
    </row>
    <row r="76" spans="1:6" ht="12.75">
      <c r="A76" s="7">
        <v>19932</v>
      </c>
      <c r="B76">
        <v>179.33</v>
      </c>
      <c r="C76">
        <v>216.88</v>
      </c>
      <c r="D76">
        <v>161.99</v>
      </c>
      <c r="E76">
        <v>153.02</v>
      </c>
      <c r="F76">
        <v>126.78</v>
      </c>
    </row>
    <row r="77" spans="1:6" ht="12.75">
      <c r="A77" s="7">
        <v>19933</v>
      </c>
      <c r="B77">
        <v>180.4</v>
      </c>
      <c r="C77">
        <v>215.04</v>
      </c>
      <c r="D77">
        <v>163.15</v>
      </c>
      <c r="E77">
        <v>154.13</v>
      </c>
      <c r="F77">
        <v>128.22</v>
      </c>
    </row>
    <row r="78" spans="1:6" ht="12.75">
      <c r="A78" s="7">
        <v>19934</v>
      </c>
      <c r="B78">
        <v>181.8</v>
      </c>
      <c r="C78">
        <v>213.75</v>
      </c>
      <c r="D78">
        <v>164.8</v>
      </c>
      <c r="E78">
        <v>155.49</v>
      </c>
      <c r="F78">
        <v>129.48</v>
      </c>
    </row>
    <row r="79" spans="1:6" ht="12.75">
      <c r="A79" s="7">
        <v>19941</v>
      </c>
      <c r="B79">
        <v>182.65</v>
      </c>
      <c r="C79">
        <v>211.59</v>
      </c>
      <c r="D79">
        <v>164.61</v>
      </c>
      <c r="E79">
        <v>156.92</v>
      </c>
      <c r="F79">
        <v>130.18</v>
      </c>
    </row>
    <row r="80" spans="1:6" ht="12.75">
      <c r="A80" s="7">
        <v>19942</v>
      </c>
      <c r="B80">
        <v>183.25</v>
      </c>
      <c r="C80">
        <v>206.43</v>
      </c>
      <c r="D80">
        <v>163.42</v>
      </c>
      <c r="E80">
        <v>160.03</v>
      </c>
      <c r="F80">
        <v>130.6</v>
      </c>
    </row>
    <row r="81" spans="1:6" ht="12.75">
      <c r="A81" s="7">
        <v>19943</v>
      </c>
      <c r="B81">
        <v>183.73</v>
      </c>
      <c r="C81">
        <v>203.33</v>
      </c>
      <c r="D81">
        <v>163.8</v>
      </c>
      <c r="E81">
        <v>162.34</v>
      </c>
      <c r="F81">
        <v>130.55</v>
      </c>
    </row>
    <row r="82" spans="1:6" ht="12.75">
      <c r="A82" s="7">
        <v>19944</v>
      </c>
      <c r="B82">
        <v>183.3</v>
      </c>
      <c r="C82">
        <v>200.28</v>
      </c>
      <c r="D82">
        <v>163.57</v>
      </c>
      <c r="E82">
        <v>162.98</v>
      </c>
      <c r="F82">
        <v>129.78</v>
      </c>
    </row>
    <row r="83" spans="1:6" ht="12.75">
      <c r="A83" s="7">
        <v>19951</v>
      </c>
      <c r="B83">
        <v>183.97</v>
      </c>
      <c r="C83">
        <v>198.84</v>
      </c>
      <c r="D83">
        <v>163.8</v>
      </c>
      <c r="E83">
        <v>164.97</v>
      </c>
      <c r="F83">
        <v>129.78</v>
      </c>
    </row>
    <row r="84" spans="1:6" ht="12.75">
      <c r="A84" s="7">
        <v>19952</v>
      </c>
      <c r="B84">
        <v>187.17</v>
      </c>
      <c r="C84">
        <v>200.85</v>
      </c>
      <c r="D84">
        <v>166.03</v>
      </c>
      <c r="E84">
        <v>166.73</v>
      </c>
      <c r="F84">
        <v>132.17</v>
      </c>
    </row>
    <row r="85" spans="1:6" ht="12.75">
      <c r="A85" s="7">
        <v>19953</v>
      </c>
      <c r="B85">
        <v>190.07</v>
      </c>
      <c r="C85">
        <v>203.12</v>
      </c>
      <c r="D85">
        <v>169.13</v>
      </c>
      <c r="E85">
        <v>169.31</v>
      </c>
      <c r="F85">
        <v>133.71</v>
      </c>
    </row>
    <row r="86" spans="1:6" ht="12.75">
      <c r="A86" s="7">
        <v>19954</v>
      </c>
      <c r="B86">
        <v>191.6</v>
      </c>
      <c r="C86">
        <v>202.87</v>
      </c>
      <c r="D86">
        <v>170.73</v>
      </c>
      <c r="E86">
        <v>170.56</v>
      </c>
      <c r="F86">
        <v>134.55</v>
      </c>
    </row>
    <row r="87" spans="1:6" ht="12.75">
      <c r="A87" s="7">
        <v>19961</v>
      </c>
      <c r="B87">
        <v>193.91</v>
      </c>
      <c r="C87">
        <v>202.9</v>
      </c>
      <c r="D87">
        <v>172.62</v>
      </c>
      <c r="E87">
        <v>172.24</v>
      </c>
      <c r="F87">
        <v>136.07</v>
      </c>
    </row>
    <row r="88" spans="1:6" ht="12.75">
      <c r="A88" s="7">
        <v>19962</v>
      </c>
      <c r="B88">
        <v>194.1</v>
      </c>
      <c r="C88">
        <v>200.15</v>
      </c>
      <c r="D88">
        <v>171.38</v>
      </c>
      <c r="E88">
        <v>174.31</v>
      </c>
      <c r="F88">
        <v>135.78</v>
      </c>
    </row>
    <row r="89" spans="1:6" ht="12.75">
      <c r="A89" s="7">
        <v>19963</v>
      </c>
      <c r="B89">
        <v>194.84</v>
      </c>
      <c r="C89">
        <v>199.67</v>
      </c>
      <c r="D89">
        <v>171.66</v>
      </c>
      <c r="E89">
        <v>175.7</v>
      </c>
      <c r="F89">
        <v>135.91</v>
      </c>
    </row>
    <row r="90" spans="1:6" ht="12.75">
      <c r="A90" s="7">
        <v>19964</v>
      </c>
      <c r="B90">
        <v>196.56</v>
      </c>
      <c r="C90">
        <v>200.72</v>
      </c>
      <c r="D90">
        <v>172.63</v>
      </c>
      <c r="E90">
        <v>177.6</v>
      </c>
      <c r="F90">
        <v>136.44</v>
      </c>
    </row>
    <row r="91" spans="1:6" ht="12.75">
      <c r="A91" s="7">
        <v>19971</v>
      </c>
      <c r="B91">
        <v>198.33</v>
      </c>
      <c r="C91">
        <v>201.75</v>
      </c>
      <c r="D91">
        <v>174.86</v>
      </c>
      <c r="E91">
        <v>179.35</v>
      </c>
      <c r="F91">
        <v>137.11</v>
      </c>
    </row>
    <row r="92" spans="1:6" ht="12.75">
      <c r="A92" s="7">
        <v>19972</v>
      </c>
      <c r="B92">
        <v>199.94</v>
      </c>
      <c r="C92">
        <v>203.64</v>
      </c>
      <c r="D92">
        <v>174.59</v>
      </c>
      <c r="E92">
        <v>180.84</v>
      </c>
      <c r="F92">
        <v>138.08</v>
      </c>
    </row>
    <row r="93" spans="1:6" ht="12.75">
      <c r="A93" s="7">
        <v>19973</v>
      </c>
      <c r="B93">
        <v>202.91</v>
      </c>
      <c r="C93">
        <v>207.76</v>
      </c>
      <c r="D93">
        <v>177.09</v>
      </c>
      <c r="E93">
        <v>183.3</v>
      </c>
      <c r="F93">
        <v>139.49</v>
      </c>
    </row>
    <row r="94" spans="1:6" ht="12.75">
      <c r="A94" s="7">
        <v>19974</v>
      </c>
      <c r="B94">
        <v>205.59</v>
      </c>
      <c r="C94">
        <v>211.44</v>
      </c>
      <c r="D94">
        <v>180.19</v>
      </c>
      <c r="E94">
        <v>185.18</v>
      </c>
      <c r="F94">
        <v>141.15</v>
      </c>
    </row>
    <row r="95" spans="1:6" ht="12.75">
      <c r="A95" s="7">
        <v>19981</v>
      </c>
      <c r="B95">
        <v>208.72</v>
      </c>
      <c r="C95">
        <v>216.02</v>
      </c>
      <c r="D95">
        <v>184.02</v>
      </c>
      <c r="E95">
        <v>186.8</v>
      </c>
      <c r="F95">
        <v>143.45</v>
      </c>
    </row>
    <row r="96" spans="1:6" ht="12.75">
      <c r="A96" s="7">
        <v>19982</v>
      </c>
      <c r="B96">
        <v>210.37</v>
      </c>
      <c r="C96">
        <v>220.61</v>
      </c>
      <c r="D96">
        <v>183.7</v>
      </c>
      <c r="E96">
        <v>188.51</v>
      </c>
      <c r="F96">
        <v>144.38</v>
      </c>
    </row>
    <row r="97" spans="1:6" ht="12.75">
      <c r="A97" s="7">
        <v>19983</v>
      </c>
      <c r="B97">
        <v>213.26</v>
      </c>
      <c r="C97">
        <v>226.37</v>
      </c>
      <c r="D97">
        <v>185.88</v>
      </c>
      <c r="E97">
        <v>190.8</v>
      </c>
      <c r="F97">
        <v>146.68</v>
      </c>
    </row>
    <row r="98" spans="1:6" ht="12.75">
      <c r="A98" s="7">
        <v>19984</v>
      </c>
      <c r="B98">
        <v>215.82</v>
      </c>
      <c r="C98">
        <v>230.62</v>
      </c>
      <c r="D98">
        <v>188.89</v>
      </c>
      <c r="E98">
        <v>192.45</v>
      </c>
      <c r="F98">
        <v>148.32</v>
      </c>
    </row>
    <row r="99" spans="1:6" ht="12.75">
      <c r="A99" s="7">
        <v>19991</v>
      </c>
      <c r="B99">
        <v>218.06</v>
      </c>
      <c r="C99">
        <v>234.18</v>
      </c>
      <c r="D99">
        <v>190.14</v>
      </c>
      <c r="E99">
        <v>194.99</v>
      </c>
      <c r="F99">
        <v>149.55</v>
      </c>
    </row>
    <row r="100" spans="1:6" ht="12.75">
      <c r="A100" s="7">
        <v>19992</v>
      </c>
      <c r="B100">
        <v>221</v>
      </c>
      <c r="C100">
        <v>238.06</v>
      </c>
      <c r="D100">
        <v>191.49</v>
      </c>
      <c r="E100">
        <v>198.01</v>
      </c>
      <c r="F100">
        <v>152.42</v>
      </c>
    </row>
    <row r="101" spans="1:6" ht="12.75">
      <c r="A101" s="7">
        <v>19993</v>
      </c>
      <c r="B101">
        <v>224.46</v>
      </c>
      <c r="C101">
        <v>243.3</v>
      </c>
      <c r="D101">
        <v>193.63</v>
      </c>
      <c r="E101">
        <v>200.35</v>
      </c>
      <c r="F101">
        <v>154.8</v>
      </c>
    </row>
    <row r="102" spans="1:6" ht="12.75">
      <c r="A102" s="7">
        <v>19994</v>
      </c>
      <c r="B102">
        <v>227.02</v>
      </c>
      <c r="C102">
        <v>248.43</v>
      </c>
      <c r="D102">
        <v>196.32</v>
      </c>
      <c r="E102">
        <v>202.32</v>
      </c>
      <c r="F102">
        <v>156.73</v>
      </c>
    </row>
    <row r="103" spans="1:6" ht="12.75">
      <c r="A103" s="7">
        <v>20001</v>
      </c>
      <c r="B103">
        <v>231.74</v>
      </c>
      <c r="C103">
        <v>259.13</v>
      </c>
      <c r="D103">
        <v>200.01</v>
      </c>
      <c r="E103">
        <v>206.11</v>
      </c>
      <c r="F103">
        <v>158.86</v>
      </c>
    </row>
    <row r="104" spans="1:6" ht="12.75">
      <c r="A104" s="7">
        <v>20002</v>
      </c>
      <c r="B104">
        <v>235.68</v>
      </c>
      <c r="C104">
        <v>265.97</v>
      </c>
      <c r="D104">
        <v>203.51</v>
      </c>
      <c r="E104">
        <v>208.42</v>
      </c>
      <c r="F104">
        <v>161.48</v>
      </c>
    </row>
    <row r="105" spans="1:6" ht="12.75">
      <c r="A105" s="7">
        <v>20003</v>
      </c>
      <c r="B105">
        <v>240.27</v>
      </c>
      <c r="C105">
        <v>274.96</v>
      </c>
      <c r="D105">
        <v>207.66</v>
      </c>
      <c r="E105">
        <v>211.94</v>
      </c>
      <c r="F105">
        <v>163.86</v>
      </c>
    </row>
    <row r="106" spans="1:6" ht="12.75">
      <c r="A106" s="7">
        <v>20004</v>
      </c>
      <c r="B106">
        <v>244.22</v>
      </c>
      <c r="C106">
        <v>283.48</v>
      </c>
      <c r="D106">
        <v>212.12</v>
      </c>
      <c r="E106">
        <v>214.52</v>
      </c>
      <c r="F106">
        <v>165.83</v>
      </c>
    </row>
    <row r="107" spans="1:6" ht="12.75">
      <c r="A107" s="7">
        <v>20011</v>
      </c>
      <c r="B107">
        <v>250.51</v>
      </c>
      <c r="C107">
        <v>294.51</v>
      </c>
      <c r="D107">
        <v>218.37</v>
      </c>
      <c r="E107">
        <v>218.42</v>
      </c>
      <c r="F107">
        <v>170.73</v>
      </c>
    </row>
    <row r="108" spans="1:6" ht="12.75">
      <c r="A108" s="7">
        <v>20012</v>
      </c>
      <c r="B108">
        <v>255.02</v>
      </c>
      <c r="C108">
        <v>303.42</v>
      </c>
      <c r="D108">
        <v>223.89</v>
      </c>
      <c r="E108">
        <v>221.61</v>
      </c>
      <c r="F108">
        <v>172.79</v>
      </c>
    </row>
    <row r="109" spans="1:6" ht="12.75">
      <c r="A109" s="7">
        <v>20013</v>
      </c>
      <c r="B109">
        <v>259.25</v>
      </c>
      <c r="C109">
        <v>309.73</v>
      </c>
      <c r="D109">
        <v>228.77</v>
      </c>
      <c r="E109">
        <v>224.86</v>
      </c>
      <c r="F109">
        <v>174.02</v>
      </c>
    </row>
    <row r="110" spans="1:6" ht="12.75">
      <c r="A110" s="7">
        <v>20014</v>
      </c>
      <c r="B110">
        <v>262.61</v>
      </c>
      <c r="C110">
        <v>314.12</v>
      </c>
      <c r="D110">
        <v>234.26</v>
      </c>
      <c r="E110">
        <v>227.11</v>
      </c>
      <c r="F110">
        <v>176.09</v>
      </c>
    </row>
    <row r="111" spans="1:6" ht="12.75">
      <c r="A111" s="7">
        <v>20021</v>
      </c>
      <c r="B111">
        <v>266.95</v>
      </c>
      <c r="C111">
        <v>322.54</v>
      </c>
      <c r="D111">
        <v>238.82</v>
      </c>
      <c r="E111">
        <v>231.07</v>
      </c>
      <c r="F111">
        <v>176.68</v>
      </c>
    </row>
    <row r="112" spans="1:6" ht="12.75">
      <c r="A112" s="7">
        <v>20022</v>
      </c>
      <c r="B112">
        <v>271.97</v>
      </c>
      <c r="C112">
        <v>333.15</v>
      </c>
      <c r="D112">
        <v>245.81</v>
      </c>
      <c r="E112">
        <v>234</v>
      </c>
      <c r="F112">
        <v>178.12</v>
      </c>
    </row>
    <row r="113" spans="1:6" ht="12.75">
      <c r="A113" s="7">
        <v>20023</v>
      </c>
      <c r="B113">
        <v>277.85</v>
      </c>
      <c r="C113">
        <v>345.56</v>
      </c>
      <c r="D113">
        <v>252.72</v>
      </c>
      <c r="E113">
        <v>236.91</v>
      </c>
      <c r="F113">
        <v>180.82</v>
      </c>
    </row>
    <row r="114" spans="1:6" ht="12.75">
      <c r="A114" s="7">
        <v>20024</v>
      </c>
      <c r="B114">
        <v>282.28</v>
      </c>
      <c r="C114">
        <v>355.56</v>
      </c>
      <c r="D114">
        <v>258.78</v>
      </c>
      <c r="E114">
        <v>239.92</v>
      </c>
      <c r="F114">
        <v>182.86</v>
      </c>
    </row>
    <row r="115" spans="1:6" ht="12.75">
      <c r="A115" s="7">
        <v>20031</v>
      </c>
      <c r="B115">
        <v>286.03</v>
      </c>
      <c r="C115">
        <v>363.69</v>
      </c>
      <c r="D115">
        <v>264.01</v>
      </c>
      <c r="E115">
        <v>242.02</v>
      </c>
      <c r="F115">
        <v>183.81</v>
      </c>
    </row>
    <row r="116" spans="1:6" ht="12.75">
      <c r="A116" s="7">
        <v>20032</v>
      </c>
      <c r="B116">
        <v>289.56</v>
      </c>
      <c r="C116">
        <v>370.27</v>
      </c>
      <c r="D116">
        <v>269.96</v>
      </c>
      <c r="E116">
        <v>243.68</v>
      </c>
      <c r="F116">
        <v>184.97</v>
      </c>
    </row>
    <row r="117" spans="1:6" ht="12.75">
      <c r="A117" s="7">
        <v>20033</v>
      </c>
      <c r="B117">
        <v>294.47</v>
      </c>
      <c r="C117">
        <v>382.47</v>
      </c>
      <c r="D117">
        <v>275.72</v>
      </c>
      <c r="E117">
        <v>246.67</v>
      </c>
      <c r="F117">
        <v>185.57</v>
      </c>
    </row>
    <row r="118" spans="1:6" ht="12.75">
      <c r="A118" s="7">
        <v>20034</v>
      </c>
      <c r="B118">
        <v>305.05</v>
      </c>
      <c r="C118">
        <v>407.19</v>
      </c>
      <c r="D118">
        <v>288.94</v>
      </c>
      <c r="E118">
        <v>253.27</v>
      </c>
      <c r="F118">
        <v>187.36</v>
      </c>
    </row>
    <row r="119" spans="1:6" ht="12.75">
      <c r="A119" s="7">
        <v>20041</v>
      </c>
      <c r="B119">
        <v>310.08</v>
      </c>
      <c r="C119">
        <v>419.46</v>
      </c>
      <c r="D119">
        <v>297.41</v>
      </c>
      <c r="E119">
        <v>255.65</v>
      </c>
      <c r="F119">
        <v>188.33</v>
      </c>
    </row>
    <row r="120" spans="1:6" ht="12.75">
      <c r="A120" s="7">
        <v>20042</v>
      </c>
      <c r="B120">
        <v>318.65</v>
      </c>
      <c r="C120">
        <v>445.2</v>
      </c>
      <c r="D120">
        <v>311</v>
      </c>
      <c r="E120">
        <v>259.7</v>
      </c>
      <c r="F120">
        <v>190.55</v>
      </c>
    </row>
    <row r="121" spans="1:6" ht="12.75">
      <c r="A121" s="7">
        <v>20043</v>
      </c>
      <c r="B121">
        <v>333.92</v>
      </c>
      <c r="C121">
        <v>490.49</v>
      </c>
      <c r="D121">
        <v>331.16</v>
      </c>
      <c r="E121">
        <v>267.91</v>
      </c>
      <c r="F121">
        <v>192.7</v>
      </c>
    </row>
    <row r="122" spans="1:6" ht="12.75">
      <c r="A122" s="7">
        <v>20044</v>
      </c>
      <c r="B122">
        <v>341.3</v>
      </c>
      <c r="C122">
        <v>506.85</v>
      </c>
      <c r="D122">
        <v>345.88</v>
      </c>
      <c r="E122">
        <v>270.92</v>
      </c>
      <c r="F122">
        <v>194.74</v>
      </c>
    </row>
    <row r="123" spans="1:6" ht="12.75">
      <c r="A123" s="7">
        <v>20051</v>
      </c>
      <c r="B123">
        <v>348.83</v>
      </c>
      <c r="C123">
        <v>526.09</v>
      </c>
      <c r="D123">
        <v>361.1</v>
      </c>
      <c r="E123">
        <v>274.64</v>
      </c>
      <c r="F123">
        <v>195.43</v>
      </c>
    </row>
  </sheetData>
  <mergeCells count="2">
    <mergeCell ref="I1:M1"/>
    <mergeCell ref="B1:F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V123"/>
  <sheetViews>
    <sheetView workbookViewId="0" topLeftCell="A1">
      <selection activeCell="O5" sqref="O5"/>
    </sheetView>
  </sheetViews>
  <sheetFormatPr defaultColWidth="9.140625" defaultRowHeight="12.75"/>
  <cols>
    <col min="18" max="18" width="9.57421875" style="0" bestFit="1" customWidth="1"/>
  </cols>
  <sheetData>
    <row r="1" spans="1:18" ht="12.75">
      <c r="A1" t="s">
        <v>157</v>
      </c>
      <c r="B1" t="s">
        <v>158</v>
      </c>
      <c r="R1" s="1"/>
    </row>
    <row r="2" spans="1:18" ht="12.75">
      <c r="A2">
        <v>19894</v>
      </c>
      <c r="B2">
        <v>19922</v>
      </c>
      <c r="R2" s="2"/>
    </row>
    <row r="3" spans="9:22" ht="12.75">
      <c r="I3" s="12" t="s">
        <v>159</v>
      </c>
      <c r="J3" t="s">
        <v>3</v>
      </c>
      <c r="K3" t="s">
        <v>160</v>
      </c>
      <c r="T3" s="12" t="s">
        <v>172</v>
      </c>
      <c r="U3" t="s">
        <v>3</v>
      </c>
      <c r="V3" t="s">
        <v>171</v>
      </c>
    </row>
    <row r="4" spans="2:22" ht="12.75">
      <c r="B4" s="17" t="s">
        <v>170</v>
      </c>
      <c r="C4" s="17"/>
      <c r="D4" s="17"/>
      <c r="E4" s="17"/>
      <c r="F4" s="17"/>
      <c r="G4" s="17"/>
      <c r="I4" s="12" t="s">
        <v>161</v>
      </c>
      <c r="J4" t="s">
        <v>159</v>
      </c>
      <c r="K4" t="s">
        <v>159</v>
      </c>
      <c r="M4" s="17" t="s">
        <v>135</v>
      </c>
      <c r="N4" s="17"/>
      <c r="O4" s="17"/>
      <c r="P4" s="17"/>
      <c r="Q4" s="17"/>
      <c r="R4" s="17"/>
      <c r="S4" s="17"/>
      <c r="T4" s="12" t="s">
        <v>161</v>
      </c>
      <c r="U4" t="s">
        <v>172</v>
      </c>
      <c r="V4" t="s">
        <v>159</v>
      </c>
    </row>
    <row r="5" spans="1:22" ht="12.75">
      <c r="A5" t="s">
        <v>162</v>
      </c>
      <c r="B5" t="s">
        <v>163</v>
      </c>
      <c r="C5" t="s">
        <v>164</v>
      </c>
      <c r="D5" t="s">
        <v>165</v>
      </c>
      <c r="E5" t="s">
        <v>166</v>
      </c>
      <c r="F5" t="s">
        <v>167</v>
      </c>
      <c r="G5" t="s">
        <v>8</v>
      </c>
      <c r="I5" s="12" t="s">
        <v>168</v>
      </c>
      <c r="J5" t="s">
        <v>169</v>
      </c>
      <c r="K5" t="s">
        <v>169</v>
      </c>
      <c r="M5" t="s">
        <v>162</v>
      </c>
      <c r="N5" t="s">
        <v>163</v>
      </c>
      <c r="O5" t="s">
        <v>164</v>
      </c>
      <c r="P5" t="s">
        <v>165</v>
      </c>
      <c r="Q5" t="s">
        <v>166</v>
      </c>
      <c r="R5" t="s">
        <v>167</v>
      </c>
      <c r="S5" t="s">
        <v>8</v>
      </c>
      <c r="T5" s="12" t="s">
        <v>168</v>
      </c>
      <c r="U5" t="s">
        <v>169</v>
      </c>
      <c r="V5" t="s">
        <v>169</v>
      </c>
    </row>
    <row r="6" spans="1:20" ht="12.75">
      <c r="A6">
        <v>19761</v>
      </c>
      <c r="C6">
        <v>0.3986</v>
      </c>
      <c r="D6">
        <v>0.0703</v>
      </c>
      <c r="E6">
        <v>1.0819</v>
      </c>
      <c r="F6" s="2">
        <v>104722.3</v>
      </c>
      <c r="G6">
        <v>65.99</v>
      </c>
      <c r="H6">
        <f aca="true" t="shared" si="0" ref="H6:H37">MATCH($I6,$I$6:$I$123,0)-MATCH(100,$I$6:$I$123,0)</f>
        <v>-55</v>
      </c>
      <c r="I6">
        <f aca="true" t="shared" si="1" ref="I6:I37">100*(G6/LOOKUP($A$2,$A$6:$A$126,G$6:G$126))</f>
        <v>20.859147806296622</v>
      </c>
      <c r="M6">
        <v>19761</v>
      </c>
      <c r="O6">
        <v>0.37461326439200593</v>
      </c>
      <c r="P6">
        <v>0.09405210556115685</v>
      </c>
      <c r="Q6">
        <v>1.5043185265905334</v>
      </c>
      <c r="R6">
        <v>3811105.4</v>
      </c>
      <c r="S6">
        <v>64.37</v>
      </c>
      <c r="T6">
        <f aca="true" t="shared" si="2" ref="T6:T69">100*(S6/LOOKUP($A$2,$A$6:$A$126,S$6:S$126))</f>
        <v>37.86470588235294</v>
      </c>
    </row>
    <row r="7" spans="1:21" ht="12.75">
      <c r="A7">
        <v>19762</v>
      </c>
      <c r="C7">
        <v>0.3708</v>
      </c>
      <c r="D7">
        <v>0.148</v>
      </c>
      <c r="E7">
        <v>2.2629</v>
      </c>
      <c r="F7" s="2">
        <v>105732.6</v>
      </c>
      <c r="G7">
        <v>68.57</v>
      </c>
      <c r="H7">
        <f t="shared" si="0"/>
        <v>-54</v>
      </c>
      <c r="I7">
        <f t="shared" si="1"/>
        <v>21.674674421545074</v>
      </c>
      <c r="J7">
        <f>100*(F7/F6-1)</f>
        <v>0.9647419890510545</v>
      </c>
      <c r="M7">
        <v>19762</v>
      </c>
      <c r="O7">
        <v>0.4303586624541593</v>
      </c>
      <c r="P7">
        <v>0.2571766136737452</v>
      </c>
      <c r="Q7">
        <v>4.116510028304123</v>
      </c>
      <c r="R7">
        <v>3852404.8</v>
      </c>
      <c r="S7">
        <v>66.42</v>
      </c>
      <c r="T7">
        <f t="shared" si="2"/>
        <v>39.07058823529412</v>
      </c>
      <c r="U7">
        <f aca="true" t="shared" si="3" ref="U7:U12">100*(R7/R6-1)</f>
        <v>1.083659349856858</v>
      </c>
    </row>
    <row r="8" spans="1:21" ht="12.75">
      <c r="A8">
        <v>19763</v>
      </c>
      <c r="C8">
        <v>0.4009</v>
      </c>
      <c r="D8">
        <v>0.0102</v>
      </c>
      <c r="E8">
        <v>0.1574</v>
      </c>
      <c r="F8" s="2">
        <v>106838.5</v>
      </c>
      <c r="G8">
        <v>68.8</v>
      </c>
      <c r="H8">
        <f t="shared" si="0"/>
        <v>-53</v>
      </c>
      <c r="I8">
        <f t="shared" si="1"/>
        <v>21.747376406625364</v>
      </c>
      <c r="J8">
        <f aca="true" t="shared" si="4" ref="J8:J71">100*(F8/F7-1)</f>
        <v>1.0459404195110933</v>
      </c>
      <c r="M8">
        <v>19763</v>
      </c>
      <c r="O8">
        <v>0.48860692719429016</v>
      </c>
      <c r="P8">
        <v>-0.05989511869485645</v>
      </c>
      <c r="Q8">
        <v>-0.9515558959565582</v>
      </c>
      <c r="R8">
        <v>3894238.3</v>
      </c>
      <c r="S8">
        <v>67.05</v>
      </c>
      <c r="T8">
        <f t="shared" si="2"/>
        <v>39.44117647058823</v>
      </c>
      <c r="U8">
        <f t="shared" si="3"/>
        <v>1.0859061332287867</v>
      </c>
    </row>
    <row r="9" spans="1:21" ht="12.75">
      <c r="A9">
        <v>19764</v>
      </c>
      <c r="C9">
        <v>0.3682</v>
      </c>
      <c r="D9">
        <v>0.1892</v>
      </c>
      <c r="E9">
        <v>2.9937</v>
      </c>
      <c r="F9" s="2">
        <v>106743.2</v>
      </c>
      <c r="G9">
        <v>69.75</v>
      </c>
      <c r="H9">
        <f t="shared" si="0"/>
        <v>-52</v>
      </c>
      <c r="I9">
        <f t="shared" si="1"/>
        <v>22.047667214565685</v>
      </c>
      <c r="J9">
        <f t="shared" si="4"/>
        <v>-0.08920005428755262</v>
      </c>
      <c r="M9">
        <v>19764</v>
      </c>
      <c r="O9">
        <v>0.4777372722230191</v>
      </c>
      <c r="P9">
        <v>0.3916535156041545</v>
      </c>
      <c r="Q9">
        <v>6.443628132213731</v>
      </c>
      <c r="R9">
        <v>3928796.6</v>
      </c>
      <c r="S9">
        <v>68.26</v>
      </c>
      <c r="T9">
        <f t="shared" si="2"/>
        <v>40.15294117647059</v>
      </c>
      <c r="U9">
        <f t="shared" si="3"/>
        <v>0.8874212962262762</v>
      </c>
    </row>
    <row r="10" spans="1:22" ht="12.75">
      <c r="A10">
        <v>19771</v>
      </c>
      <c r="C10">
        <v>0.3749</v>
      </c>
      <c r="D10">
        <v>0.0786</v>
      </c>
      <c r="E10">
        <v>1.2766</v>
      </c>
      <c r="F10" s="2">
        <v>106851.4</v>
      </c>
      <c r="G10">
        <v>72.32</v>
      </c>
      <c r="H10">
        <f t="shared" si="0"/>
        <v>-51</v>
      </c>
      <c r="I10">
        <f t="shared" si="1"/>
        <v>22.860032873941076</v>
      </c>
      <c r="J10">
        <f t="shared" si="4"/>
        <v>0.10136477077695716</v>
      </c>
      <c r="K10">
        <f>100*(F10/F6-1)</f>
        <v>2.0330913282080143</v>
      </c>
      <c r="M10">
        <v>19771</v>
      </c>
      <c r="O10">
        <v>0.48199387202323674</v>
      </c>
      <c r="P10">
        <v>0.09460081614813128</v>
      </c>
      <c r="Q10">
        <v>1.5333184340765236</v>
      </c>
      <c r="R10">
        <v>3942515</v>
      </c>
      <c r="S10">
        <v>70.23</v>
      </c>
      <c r="T10">
        <f t="shared" si="2"/>
        <v>41.311764705882354</v>
      </c>
      <c r="U10">
        <f t="shared" si="3"/>
        <v>0.34917562288665493</v>
      </c>
      <c r="V10">
        <f>100*(R10/R6-1)</f>
        <v>3.448070473201814</v>
      </c>
    </row>
    <row r="11" spans="1:22" ht="12.75">
      <c r="A11">
        <v>19772</v>
      </c>
      <c r="C11">
        <v>0.4192</v>
      </c>
      <c r="D11">
        <v>0.1295</v>
      </c>
      <c r="E11">
        <v>2.1605</v>
      </c>
      <c r="F11" s="2">
        <v>107525.5</v>
      </c>
      <c r="G11">
        <v>68.61</v>
      </c>
      <c r="H11">
        <f t="shared" si="0"/>
        <v>-50</v>
      </c>
      <c r="I11">
        <f t="shared" si="1"/>
        <v>21.6873182450373</v>
      </c>
      <c r="J11">
        <f t="shared" si="4"/>
        <v>0.6308761513653671</v>
      </c>
      <c r="K11">
        <f>100*(F11/F7-1)</f>
        <v>1.695692719180264</v>
      </c>
      <c r="M11">
        <v>19772</v>
      </c>
      <c r="O11">
        <v>0.4809592483265075</v>
      </c>
      <c r="P11">
        <v>0.2603388724991793</v>
      </c>
      <c r="Q11">
        <v>4.245658847459305</v>
      </c>
      <c r="R11">
        <v>3988980.8</v>
      </c>
      <c r="S11">
        <v>72.92</v>
      </c>
      <c r="T11">
        <f t="shared" si="2"/>
        <v>42.89411764705883</v>
      </c>
      <c r="U11">
        <f t="shared" si="3"/>
        <v>1.1785827067239962</v>
      </c>
      <c r="V11">
        <f>100*(R11/R7-1)</f>
        <v>3.545214147796716</v>
      </c>
    </row>
    <row r="12" spans="1:22" ht="12.75">
      <c r="A12">
        <v>19773</v>
      </c>
      <c r="C12">
        <v>0.3638</v>
      </c>
      <c r="D12">
        <v>0.0227</v>
      </c>
      <c r="E12">
        <v>0.3956</v>
      </c>
      <c r="F12" s="2">
        <v>108896.3</v>
      </c>
      <c r="G12">
        <v>74.04</v>
      </c>
      <c r="H12">
        <f t="shared" si="0"/>
        <v>-49</v>
      </c>
      <c r="I12">
        <f t="shared" si="1"/>
        <v>23.403717284106715</v>
      </c>
      <c r="J12">
        <f t="shared" si="4"/>
        <v>1.2748603819559001</v>
      </c>
      <c r="K12">
        <f aca="true" t="shared" si="5" ref="K12:K75">100*(F12/F8-1)</f>
        <v>1.926084697931918</v>
      </c>
      <c r="M12">
        <v>19773</v>
      </c>
      <c r="O12">
        <v>0.4701082905992125</v>
      </c>
      <c r="P12">
        <v>-0.06106015037143058</v>
      </c>
      <c r="Q12">
        <v>-0.9998682179380814</v>
      </c>
      <c r="R12">
        <v>4041594.7</v>
      </c>
      <c r="S12">
        <v>74.79</v>
      </c>
      <c r="T12">
        <f t="shared" si="2"/>
        <v>43.99411764705883</v>
      </c>
      <c r="U12">
        <f t="shared" si="3"/>
        <v>1.3189810289385262</v>
      </c>
      <c r="V12">
        <f>100*(R12/R8-1)</f>
        <v>3.7839594972911783</v>
      </c>
    </row>
    <row r="13" spans="1:22" ht="12.75">
      <c r="A13">
        <v>19774</v>
      </c>
      <c r="C13">
        <v>0.4127</v>
      </c>
      <c r="D13">
        <v>0.2085</v>
      </c>
      <c r="E13">
        <v>3.5922</v>
      </c>
      <c r="F13" s="2">
        <v>109915.1</v>
      </c>
      <c r="G13">
        <v>73.19</v>
      </c>
      <c r="H13">
        <f t="shared" si="0"/>
        <v>-48</v>
      </c>
      <c r="I13">
        <f t="shared" si="1"/>
        <v>23.135036034896952</v>
      </c>
      <c r="J13">
        <f t="shared" si="4"/>
        <v>0.9355689770910613</v>
      </c>
      <c r="K13">
        <f t="shared" si="5"/>
        <v>2.971524181399854</v>
      </c>
      <c r="M13">
        <v>19774</v>
      </c>
      <c r="O13">
        <v>0.4356488721540502</v>
      </c>
      <c r="P13">
        <v>0.3956796644753192</v>
      </c>
      <c r="Q13">
        <v>6.719536135415177</v>
      </c>
      <c r="R13">
        <v>4130289.7</v>
      </c>
      <c r="S13">
        <v>77.22</v>
      </c>
      <c r="T13">
        <f t="shared" si="2"/>
        <v>45.423529411764704</v>
      </c>
      <c r="U13">
        <f aca="true" t="shared" si="6" ref="U13:U76">100*(R13/R12-1)</f>
        <v>2.1945545405629208</v>
      </c>
      <c r="V13">
        <f aca="true" t="shared" si="7" ref="V13:V76">100*(R13/R9-1)</f>
        <v>5.128621318802806</v>
      </c>
    </row>
    <row r="14" spans="1:22" ht="12.75">
      <c r="A14">
        <v>19781</v>
      </c>
      <c r="C14">
        <v>0.3761</v>
      </c>
      <c r="D14">
        <v>0.0875</v>
      </c>
      <c r="E14">
        <v>1.5018</v>
      </c>
      <c r="F14" s="2">
        <v>110452.7</v>
      </c>
      <c r="G14">
        <v>78.09</v>
      </c>
      <c r="H14">
        <f t="shared" si="0"/>
        <v>-47</v>
      </c>
      <c r="I14">
        <f t="shared" si="1"/>
        <v>24.6839044126944</v>
      </c>
      <c r="J14">
        <f t="shared" si="4"/>
        <v>0.48910477268364616</v>
      </c>
      <c r="K14">
        <f t="shared" si="5"/>
        <v>3.3703816702448375</v>
      </c>
      <c r="M14">
        <v>19781</v>
      </c>
      <c r="O14">
        <v>0.4184540096912843</v>
      </c>
      <c r="P14">
        <v>0.1034248685158409</v>
      </c>
      <c r="Q14">
        <v>1.7202535085680486</v>
      </c>
      <c r="R14">
        <v>4151773</v>
      </c>
      <c r="S14">
        <v>79.69</v>
      </c>
      <c r="T14">
        <f t="shared" si="2"/>
        <v>46.87647058823529</v>
      </c>
      <c r="U14">
        <f t="shared" si="6"/>
        <v>0.5201402700638624</v>
      </c>
      <c r="V14">
        <f t="shared" si="7"/>
        <v>5.307728696022718</v>
      </c>
    </row>
    <row r="15" spans="1:22" ht="12.75">
      <c r="A15">
        <v>19782</v>
      </c>
      <c r="C15">
        <v>0.3355</v>
      </c>
      <c r="D15">
        <v>0.1706</v>
      </c>
      <c r="E15">
        <v>2.9116</v>
      </c>
      <c r="F15" s="2">
        <v>111304.7</v>
      </c>
      <c r="G15">
        <v>78.96</v>
      </c>
      <c r="H15">
        <f t="shared" si="0"/>
        <v>-46</v>
      </c>
      <c r="I15">
        <f t="shared" si="1"/>
        <v>24.95890757365027</v>
      </c>
      <c r="J15">
        <f t="shared" si="4"/>
        <v>0.7713709126168977</v>
      </c>
      <c r="K15">
        <f t="shared" si="5"/>
        <v>3.51470116390995</v>
      </c>
      <c r="M15">
        <v>19782</v>
      </c>
      <c r="O15">
        <v>0.38790250741804083</v>
      </c>
      <c r="P15">
        <v>0.27302592518578883</v>
      </c>
      <c r="Q15">
        <v>4.604964896445141</v>
      </c>
      <c r="R15">
        <v>4210325.3</v>
      </c>
      <c r="S15">
        <v>82.46</v>
      </c>
      <c r="T15">
        <f t="shared" si="2"/>
        <v>48.50588235294117</v>
      </c>
      <c r="U15">
        <f t="shared" si="6"/>
        <v>1.4102962758320237</v>
      </c>
      <c r="V15">
        <f t="shared" si="7"/>
        <v>5.548898605879482</v>
      </c>
    </row>
    <row r="16" spans="1:22" ht="12.75">
      <c r="A16">
        <v>19783</v>
      </c>
      <c r="C16">
        <v>0.2987</v>
      </c>
      <c r="D16">
        <v>0.024</v>
      </c>
      <c r="E16">
        <v>0.4178</v>
      </c>
      <c r="F16" s="2">
        <v>112930</v>
      </c>
      <c r="G16">
        <v>85.06</v>
      </c>
      <c r="H16">
        <f t="shared" si="0"/>
        <v>-45</v>
      </c>
      <c r="I16">
        <f t="shared" si="1"/>
        <v>26.88709065621444</v>
      </c>
      <c r="J16">
        <f t="shared" si="4"/>
        <v>1.4602258485041597</v>
      </c>
      <c r="K16">
        <f t="shared" si="5"/>
        <v>3.7041662572557588</v>
      </c>
      <c r="M16">
        <v>19783</v>
      </c>
      <c r="O16">
        <v>0.3558767476030886</v>
      </c>
      <c r="P16">
        <v>-0.051776226179882104</v>
      </c>
      <c r="Q16">
        <v>-0.8686206282521199</v>
      </c>
      <c r="R16">
        <v>4262420.1</v>
      </c>
      <c r="S16">
        <v>84.98</v>
      </c>
      <c r="T16">
        <f t="shared" si="2"/>
        <v>49.98823529411765</v>
      </c>
      <c r="U16">
        <f t="shared" si="6"/>
        <v>1.2373105707532916</v>
      </c>
      <c r="V16">
        <f t="shared" si="7"/>
        <v>5.463818526879982</v>
      </c>
    </row>
    <row r="17" spans="1:22" ht="12.75">
      <c r="A17">
        <v>19784</v>
      </c>
      <c r="C17">
        <v>0.2574</v>
      </c>
      <c r="D17">
        <v>0.254</v>
      </c>
      <c r="E17">
        <v>4.5044</v>
      </c>
      <c r="F17" s="2">
        <v>112992.6</v>
      </c>
      <c r="G17">
        <v>86.2</v>
      </c>
      <c r="H17">
        <f t="shared" si="0"/>
        <v>-44</v>
      </c>
      <c r="I17">
        <f t="shared" si="1"/>
        <v>27.247439625742825</v>
      </c>
      <c r="J17">
        <f t="shared" si="4"/>
        <v>0.05543256884796843</v>
      </c>
      <c r="K17">
        <f t="shared" si="5"/>
        <v>2.7998882774068257</v>
      </c>
      <c r="M17">
        <v>19784</v>
      </c>
      <c r="O17">
        <v>0.29998847964905456</v>
      </c>
      <c r="P17">
        <v>0.4118695322886149</v>
      </c>
      <c r="Q17">
        <v>7.146976684577533</v>
      </c>
      <c r="R17">
        <v>4306437.8</v>
      </c>
      <c r="S17">
        <v>87.56</v>
      </c>
      <c r="T17">
        <f t="shared" si="2"/>
        <v>51.50588235294118</v>
      </c>
      <c r="U17">
        <f t="shared" si="6"/>
        <v>1.0326926714708362</v>
      </c>
      <c r="V17">
        <f t="shared" si="7"/>
        <v>4.264788012327547</v>
      </c>
    </row>
    <row r="18" spans="1:22" ht="12.75">
      <c r="A18">
        <v>19791</v>
      </c>
      <c r="C18">
        <v>0.2546</v>
      </c>
      <c r="D18">
        <v>0.1165</v>
      </c>
      <c r="E18">
        <v>2.0146</v>
      </c>
      <c r="F18" s="2">
        <v>114537.1</v>
      </c>
      <c r="G18">
        <v>90.56</v>
      </c>
      <c r="H18">
        <f t="shared" si="0"/>
        <v>-43</v>
      </c>
      <c r="I18">
        <f t="shared" si="1"/>
        <v>28.625616386395247</v>
      </c>
      <c r="J18">
        <f t="shared" si="4"/>
        <v>1.3669036733378936</v>
      </c>
      <c r="K18">
        <f t="shared" si="5"/>
        <v>3.697872482972353</v>
      </c>
      <c r="M18">
        <v>19791</v>
      </c>
      <c r="O18">
        <v>0.28793893888171723</v>
      </c>
      <c r="P18">
        <v>0.11325731419991614</v>
      </c>
      <c r="Q18">
        <v>1.9153807070232718</v>
      </c>
      <c r="R18">
        <v>4353579.6</v>
      </c>
      <c r="S18">
        <v>91.49</v>
      </c>
      <c r="T18">
        <f t="shared" si="2"/>
        <v>53.817647058823525</v>
      </c>
      <c r="U18">
        <f t="shared" si="6"/>
        <v>1.0946820130549595</v>
      </c>
      <c r="V18">
        <f t="shared" si="7"/>
        <v>4.860732992868333</v>
      </c>
    </row>
    <row r="19" spans="1:22" ht="12.75">
      <c r="A19">
        <v>19792</v>
      </c>
      <c r="C19">
        <v>0.173</v>
      </c>
      <c r="D19">
        <v>0.2048</v>
      </c>
      <c r="E19">
        <v>3.6719</v>
      </c>
      <c r="F19" s="2">
        <v>113784.4</v>
      </c>
      <c r="G19">
        <v>93.5</v>
      </c>
      <c r="H19">
        <f t="shared" si="0"/>
        <v>-42</v>
      </c>
      <c r="I19">
        <f t="shared" si="1"/>
        <v>29.554937413073713</v>
      </c>
      <c r="J19">
        <f t="shared" si="4"/>
        <v>-0.6571669790836454</v>
      </c>
      <c r="K19">
        <f t="shared" si="5"/>
        <v>2.227848419698364</v>
      </c>
      <c r="M19">
        <v>19792</v>
      </c>
      <c r="O19">
        <v>0.2629752636928499</v>
      </c>
      <c r="P19">
        <v>0.2930415522835883</v>
      </c>
      <c r="Q19">
        <v>5.018812487955358</v>
      </c>
      <c r="R19">
        <v>4329985.6</v>
      </c>
      <c r="S19">
        <v>94.08</v>
      </c>
      <c r="T19">
        <f t="shared" si="2"/>
        <v>55.34117647058824</v>
      </c>
      <c r="U19">
        <f t="shared" si="6"/>
        <v>-0.5419448400575955</v>
      </c>
      <c r="V19">
        <f t="shared" si="7"/>
        <v>2.842067808869775</v>
      </c>
    </row>
    <row r="20" spans="1:22" ht="12.75">
      <c r="A20">
        <v>19793</v>
      </c>
      <c r="C20">
        <v>0.147</v>
      </c>
      <c r="D20">
        <v>0.03</v>
      </c>
      <c r="E20">
        <v>0.5547</v>
      </c>
      <c r="F20" s="2">
        <v>114394.5</v>
      </c>
      <c r="G20">
        <v>96.08</v>
      </c>
      <c r="H20">
        <f t="shared" si="0"/>
        <v>-41</v>
      </c>
      <c r="I20">
        <f t="shared" si="1"/>
        <v>30.370464028322164</v>
      </c>
      <c r="J20">
        <f t="shared" si="4"/>
        <v>0.5361894952207846</v>
      </c>
      <c r="K20">
        <f t="shared" si="5"/>
        <v>1.2968210395820412</v>
      </c>
      <c r="M20">
        <v>19793</v>
      </c>
      <c r="O20">
        <v>0.23558892708156237</v>
      </c>
      <c r="P20">
        <v>-0.05057411133218496</v>
      </c>
      <c r="Q20">
        <v>-0.8758936672638646</v>
      </c>
      <c r="R20">
        <v>4365074.5</v>
      </c>
      <c r="S20">
        <v>96.12</v>
      </c>
      <c r="T20">
        <f t="shared" si="2"/>
        <v>56.54117647058824</v>
      </c>
      <c r="U20">
        <f t="shared" si="6"/>
        <v>0.8103699005373333</v>
      </c>
      <c r="V20">
        <f t="shared" si="7"/>
        <v>2.4083595138827407</v>
      </c>
    </row>
    <row r="21" spans="1:22" ht="12.75">
      <c r="A21">
        <v>19794</v>
      </c>
      <c r="C21">
        <v>0.1339</v>
      </c>
      <c r="D21">
        <v>0.2972</v>
      </c>
      <c r="E21">
        <v>5.594</v>
      </c>
      <c r="F21" s="2">
        <v>115608.8</v>
      </c>
      <c r="G21">
        <v>99.02</v>
      </c>
      <c r="H21">
        <f t="shared" si="0"/>
        <v>-40</v>
      </c>
      <c r="I21">
        <f t="shared" si="1"/>
        <v>31.29978505500063</v>
      </c>
      <c r="J21">
        <f t="shared" si="4"/>
        <v>1.0615020827050348</v>
      </c>
      <c r="K21">
        <f t="shared" si="5"/>
        <v>2.3153728651256866</v>
      </c>
      <c r="M21">
        <v>19794</v>
      </c>
      <c r="O21">
        <v>0.22578638720313476</v>
      </c>
      <c r="P21">
        <v>0.42751295526762223</v>
      </c>
      <c r="Q21">
        <v>7.489107874409201</v>
      </c>
      <c r="R21">
        <v>4406455.8</v>
      </c>
      <c r="S21">
        <v>98.06</v>
      </c>
      <c r="T21">
        <f t="shared" si="2"/>
        <v>57.682352941176475</v>
      </c>
      <c r="U21">
        <f t="shared" si="6"/>
        <v>0.9480090202355074</v>
      </c>
      <c r="V21">
        <f t="shared" si="7"/>
        <v>2.3225228052753843</v>
      </c>
    </row>
    <row r="22" spans="1:22" ht="12.75">
      <c r="A22">
        <v>19801</v>
      </c>
      <c r="C22">
        <v>0.1197</v>
      </c>
      <c r="D22">
        <v>0.1126</v>
      </c>
      <c r="E22">
        <v>2.1494</v>
      </c>
      <c r="F22" s="2">
        <v>116578.4</v>
      </c>
      <c r="G22">
        <v>100</v>
      </c>
      <c r="H22">
        <f t="shared" si="0"/>
        <v>-39</v>
      </c>
      <c r="I22">
        <f t="shared" si="1"/>
        <v>31.60955873056012</v>
      </c>
      <c r="J22">
        <f t="shared" si="4"/>
        <v>0.8386904803094453</v>
      </c>
      <c r="K22">
        <f t="shared" si="5"/>
        <v>1.7822172902928202</v>
      </c>
      <c r="M22">
        <v>19801</v>
      </c>
      <c r="O22">
        <v>0.22147206250504317</v>
      </c>
      <c r="P22">
        <v>0.10958172723484662</v>
      </c>
      <c r="Q22">
        <v>1.8761798199898803</v>
      </c>
      <c r="R22">
        <v>4416564.5</v>
      </c>
      <c r="S22">
        <v>100</v>
      </c>
      <c r="T22">
        <f t="shared" si="2"/>
        <v>58.82352941176471</v>
      </c>
      <c r="U22">
        <f t="shared" si="6"/>
        <v>0.22940659021248866</v>
      </c>
      <c r="V22">
        <f t="shared" si="7"/>
        <v>1.4467382197399292</v>
      </c>
    </row>
    <row r="23" spans="1:22" ht="12.75">
      <c r="A23">
        <v>19802</v>
      </c>
      <c r="C23">
        <v>0.11</v>
      </c>
      <c r="D23">
        <v>0.2429</v>
      </c>
      <c r="E23">
        <v>4.6382</v>
      </c>
      <c r="F23" s="2">
        <v>115749.1</v>
      </c>
      <c r="G23">
        <v>103.35</v>
      </c>
      <c r="H23">
        <f t="shared" si="0"/>
        <v>-38</v>
      </c>
      <c r="I23">
        <f t="shared" si="1"/>
        <v>32.66847894803388</v>
      </c>
      <c r="J23">
        <f t="shared" si="4"/>
        <v>-0.7113667712028926</v>
      </c>
      <c r="K23">
        <f t="shared" si="5"/>
        <v>1.726686610818362</v>
      </c>
      <c r="M23">
        <v>19802</v>
      </c>
      <c r="O23">
        <v>0.23016507723872767</v>
      </c>
      <c r="P23">
        <v>0.2927975774006008</v>
      </c>
      <c r="Q23">
        <v>5.01675790322249</v>
      </c>
      <c r="R23">
        <v>4348207.2</v>
      </c>
      <c r="S23">
        <v>101.1</v>
      </c>
      <c r="T23">
        <f t="shared" si="2"/>
        <v>59.470588235294116</v>
      </c>
      <c r="U23">
        <f t="shared" si="6"/>
        <v>-1.5477482554596356</v>
      </c>
      <c r="V23">
        <f t="shared" si="7"/>
        <v>0.4208235704063368</v>
      </c>
    </row>
    <row r="24" spans="1:22" ht="12.75">
      <c r="A24">
        <v>19803</v>
      </c>
      <c r="C24">
        <v>0.099</v>
      </c>
      <c r="D24">
        <v>0.0251</v>
      </c>
      <c r="E24">
        <v>0.4894</v>
      </c>
      <c r="F24" s="2">
        <v>116700.2</v>
      </c>
      <c r="G24">
        <v>107.89</v>
      </c>
      <c r="H24">
        <f t="shared" si="0"/>
        <v>-37</v>
      </c>
      <c r="I24">
        <f t="shared" si="1"/>
        <v>34.10355291440131</v>
      </c>
      <c r="J24">
        <f t="shared" si="4"/>
        <v>0.8216910541853029</v>
      </c>
      <c r="K24">
        <f t="shared" si="5"/>
        <v>2.0155689303244406</v>
      </c>
      <c r="M24">
        <v>19803</v>
      </c>
      <c r="O24">
        <v>0.22720406932641335</v>
      </c>
      <c r="P24">
        <v>-0.05274244738464926</v>
      </c>
      <c r="Q24">
        <v>-0.8968938267692452</v>
      </c>
      <c r="R24">
        <v>4393428.5</v>
      </c>
      <c r="S24">
        <v>104.37</v>
      </c>
      <c r="T24">
        <f t="shared" si="2"/>
        <v>61.39411764705882</v>
      </c>
      <c r="U24">
        <f t="shared" si="6"/>
        <v>1.03999873787064</v>
      </c>
      <c r="V24">
        <f t="shared" si="7"/>
        <v>0.6495650876061854</v>
      </c>
    </row>
    <row r="25" spans="1:22" ht="12.75">
      <c r="A25">
        <v>19804</v>
      </c>
      <c r="C25">
        <v>0.129</v>
      </c>
      <c r="D25">
        <v>0.3118</v>
      </c>
      <c r="E25">
        <v>6.1404</v>
      </c>
      <c r="F25" s="2">
        <v>118799</v>
      </c>
      <c r="G25">
        <v>109.67</v>
      </c>
      <c r="H25">
        <f t="shared" si="0"/>
        <v>-36</v>
      </c>
      <c r="I25">
        <f t="shared" si="1"/>
        <v>34.666203059805284</v>
      </c>
      <c r="J25">
        <f t="shared" si="4"/>
        <v>1.7984545013633335</v>
      </c>
      <c r="K25">
        <f t="shared" si="5"/>
        <v>2.759478517206304</v>
      </c>
      <c r="M25">
        <v>19804</v>
      </c>
      <c r="O25">
        <v>0.2174073181405432</v>
      </c>
      <c r="P25">
        <v>0.4234311039292895</v>
      </c>
      <c r="Q25">
        <v>7.348812462569791</v>
      </c>
      <c r="R25">
        <v>4491127.8</v>
      </c>
      <c r="S25">
        <v>104.87</v>
      </c>
      <c r="T25">
        <f t="shared" si="2"/>
        <v>61.68823529411765</v>
      </c>
      <c r="U25">
        <f t="shared" si="6"/>
        <v>2.223759872272879</v>
      </c>
      <c r="V25">
        <f t="shared" si="7"/>
        <v>1.921544294169486</v>
      </c>
    </row>
    <row r="26" spans="1:22" ht="12.75">
      <c r="A26">
        <v>19811</v>
      </c>
      <c r="C26">
        <v>0.1266</v>
      </c>
      <c r="D26">
        <v>0.1437</v>
      </c>
      <c r="E26">
        <v>2.7479</v>
      </c>
      <c r="F26" s="2">
        <v>117682.3</v>
      </c>
      <c r="G26">
        <v>112.34</v>
      </c>
      <c r="H26">
        <f t="shared" si="0"/>
        <v>-35</v>
      </c>
      <c r="I26">
        <f t="shared" si="1"/>
        <v>35.510178277911244</v>
      </c>
      <c r="J26">
        <f t="shared" si="4"/>
        <v>-0.9399910773659648</v>
      </c>
      <c r="K26">
        <f t="shared" si="5"/>
        <v>0.9469164099009886</v>
      </c>
      <c r="M26">
        <v>19811</v>
      </c>
      <c r="O26">
        <v>0.22014384362467074</v>
      </c>
      <c r="P26">
        <v>0.11369143178640319</v>
      </c>
      <c r="Q26">
        <v>1.9347140718949438</v>
      </c>
      <c r="R26">
        <v>4483414.3</v>
      </c>
      <c r="S26">
        <v>105.89</v>
      </c>
      <c r="T26">
        <f t="shared" si="2"/>
        <v>62.28823529411764</v>
      </c>
      <c r="U26">
        <f t="shared" si="6"/>
        <v>-0.17174973288446305</v>
      </c>
      <c r="V26">
        <f t="shared" si="7"/>
        <v>1.5136153904239391</v>
      </c>
    </row>
    <row r="27" spans="1:22" ht="12.75">
      <c r="A27">
        <v>19812</v>
      </c>
      <c r="C27">
        <v>0.1156</v>
      </c>
      <c r="D27">
        <v>0.2421</v>
      </c>
      <c r="E27">
        <v>4.6438</v>
      </c>
      <c r="F27" s="2">
        <v>118800.3</v>
      </c>
      <c r="G27">
        <v>118.54</v>
      </c>
      <c r="H27">
        <f t="shared" si="0"/>
        <v>-34</v>
      </c>
      <c r="I27">
        <f t="shared" si="1"/>
        <v>37.46997091920597</v>
      </c>
      <c r="J27">
        <f t="shared" si="4"/>
        <v>0.9500154228800683</v>
      </c>
      <c r="K27">
        <f t="shared" si="5"/>
        <v>2.636046414183779</v>
      </c>
      <c r="M27">
        <v>19812</v>
      </c>
      <c r="O27">
        <v>0.21972260102618021</v>
      </c>
      <c r="P27">
        <v>0.28588856843355037</v>
      </c>
      <c r="Q27">
        <v>4.886722403652285</v>
      </c>
      <c r="R27">
        <v>4504061.1</v>
      </c>
      <c r="S27">
        <v>107.89</v>
      </c>
      <c r="T27">
        <f t="shared" si="2"/>
        <v>63.464705882352945</v>
      </c>
      <c r="U27">
        <f t="shared" si="6"/>
        <v>0.460515103411252</v>
      </c>
      <c r="V27">
        <f t="shared" si="7"/>
        <v>3.5843255123628737</v>
      </c>
    </row>
    <row r="28" spans="1:22" ht="12.75">
      <c r="A28">
        <v>19813</v>
      </c>
      <c r="C28">
        <v>0.1138</v>
      </c>
      <c r="D28">
        <v>-0.0234</v>
      </c>
      <c r="E28">
        <v>-0.4418</v>
      </c>
      <c r="F28" s="2">
        <v>121529.1</v>
      </c>
      <c r="G28">
        <v>121.46</v>
      </c>
      <c r="H28">
        <f t="shared" si="0"/>
        <v>-33</v>
      </c>
      <c r="I28">
        <f t="shared" si="1"/>
        <v>38.392970034138315</v>
      </c>
      <c r="J28">
        <f t="shared" si="4"/>
        <v>2.296963896555826</v>
      </c>
      <c r="K28">
        <f t="shared" si="5"/>
        <v>4.1378678014262205</v>
      </c>
      <c r="M28">
        <v>19813</v>
      </c>
      <c r="O28">
        <v>0.225699118976165</v>
      </c>
      <c r="P28">
        <v>-0.060455891324221314</v>
      </c>
      <c r="Q28">
        <v>-1.0265226861678598</v>
      </c>
      <c r="R28">
        <v>4607538.9</v>
      </c>
      <c r="S28">
        <v>109.3</v>
      </c>
      <c r="T28">
        <f t="shared" si="2"/>
        <v>64.29411764705883</v>
      </c>
      <c r="U28">
        <f t="shared" si="6"/>
        <v>2.2974333096857924</v>
      </c>
      <c r="V28">
        <f t="shared" si="7"/>
        <v>4.87342402408506</v>
      </c>
    </row>
    <row r="29" spans="1:22" ht="12.75">
      <c r="A29">
        <v>19814</v>
      </c>
      <c r="C29">
        <v>0.123</v>
      </c>
      <c r="D29">
        <v>0.3933</v>
      </c>
      <c r="E29">
        <v>7.6952</v>
      </c>
      <c r="F29" s="2">
        <v>121852</v>
      </c>
      <c r="G29">
        <v>121.56</v>
      </c>
      <c r="H29">
        <f t="shared" si="0"/>
        <v>-32</v>
      </c>
      <c r="I29">
        <f t="shared" si="1"/>
        <v>38.42457959286889</v>
      </c>
      <c r="J29">
        <f t="shared" si="4"/>
        <v>0.26569768063779975</v>
      </c>
      <c r="K29">
        <f t="shared" si="5"/>
        <v>2.5698869519103607</v>
      </c>
      <c r="M29">
        <v>19814</v>
      </c>
      <c r="O29">
        <v>0.2310299471375866</v>
      </c>
      <c r="P29">
        <v>0.4050318418054764</v>
      </c>
      <c r="Q29">
        <v>6.997557034904129</v>
      </c>
      <c r="R29">
        <v>4600280.7</v>
      </c>
      <c r="S29">
        <v>109.59</v>
      </c>
      <c r="T29">
        <f t="shared" si="2"/>
        <v>64.46470588235294</v>
      </c>
      <c r="U29">
        <f t="shared" si="6"/>
        <v>-0.1575287839675088</v>
      </c>
      <c r="V29">
        <f t="shared" si="7"/>
        <v>2.430411799904708</v>
      </c>
    </row>
    <row r="30" spans="1:22" ht="12.75">
      <c r="A30">
        <v>19821</v>
      </c>
      <c r="C30">
        <v>0.1138</v>
      </c>
      <c r="D30">
        <v>0.1145</v>
      </c>
      <c r="E30">
        <v>2.1943</v>
      </c>
      <c r="F30" s="2">
        <v>122975</v>
      </c>
      <c r="G30">
        <v>123.17</v>
      </c>
      <c r="H30">
        <f t="shared" si="0"/>
        <v>-31</v>
      </c>
      <c r="I30">
        <f t="shared" si="1"/>
        <v>38.9334934884309</v>
      </c>
      <c r="J30">
        <f t="shared" si="4"/>
        <v>0.9216098217509794</v>
      </c>
      <c r="K30">
        <f t="shared" si="5"/>
        <v>4.497447789514641</v>
      </c>
      <c r="M30">
        <v>19821</v>
      </c>
      <c r="O30">
        <v>0.2575889948868671</v>
      </c>
      <c r="P30">
        <v>0.11227200499325313</v>
      </c>
      <c r="Q30">
        <v>1.896251750961403</v>
      </c>
      <c r="R30">
        <v>4593296.3</v>
      </c>
      <c r="S30">
        <v>111.03</v>
      </c>
      <c r="T30">
        <f t="shared" si="2"/>
        <v>65.31176470588235</v>
      </c>
      <c r="U30">
        <f t="shared" si="6"/>
        <v>-0.15182551795155375</v>
      </c>
      <c r="V30">
        <f t="shared" si="7"/>
        <v>2.4508553670804067</v>
      </c>
    </row>
    <row r="31" spans="1:22" ht="12.75">
      <c r="A31">
        <v>19822</v>
      </c>
      <c r="C31">
        <v>0.1137</v>
      </c>
      <c r="D31">
        <v>0.2397</v>
      </c>
      <c r="E31">
        <v>4.6402</v>
      </c>
      <c r="F31" s="2">
        <v>124452.1</v>
      </c>
      <c r="G31">
        <v>124.06</v>
      </c>
      <c r="H31">
        <f t="shared" si="0"/>
        <v>-30</v>
      </c>
      <c r="I31">
        <f t="shared" si="1"/>
        <v>39.21481856113289</v>
      </c>
      <c r="J31">
        <f t="shared" si="4"/>
        <v>1.20113844277292</v>
      </c>
      <c r="K31">
        <f t="shared" si="5"/>
        <v>4.757395393782682</v>
      </c>
      <c r="M31">
        <v>19822</v>
      </c>
      <c r="O31">
        <v>0.2911956534241013</v>
      </c>
      <c r="P31">
        <v>0.2562468051938783</v>
      </c>
      <c r="Q31">
        <v>4.3204554085434195</v>
      </c>
      <c r="R31">
        <v>4628589.2</v>
      </c>
      <c r="S31">
        <v>111.63</v>
      </c>
      <c r="T31">
        <f t="shared" si="2"/>
        <v>65.66470588235293</v>
      </c>
      <c r="U31">
        <f t="shared" si="6"/>
        <v>0.7683567027888083</v>
      </c>
      <c r="V31">
        <f t="shared" si="7"/>
        <v>2.7647959749036444</v>
      </c>
    </row>
    <row r="32" spans="1:22" ht="12.75">
      <c r="A32">
        <v>19823</v>
      </c>
      <c r="C32">
        <v>0.1275</v>
      </c>
      <c r="D32">
        <v>0.0322</v>
      </c>
      <c r="E32">
        <v>0.6181</v>
      </c>
      <c r="F32" s="2">
        <v>125951.2</v>
      </c>
      <c r="G32">
        <v>126.97</v>
      </c>
      <c r="H32">
        <f t="shared" si="0"/>
        <v>-29</v>
      </c>
      <c r="I32">
        <f t="shared" si="1"/>
        <v>40.13465672019218</v>
      </c>
      <c r="J32">
        <f t="shared" si="4"/>
        <v>1.204559826632079</v>
      </c>
      <c r="K32">
        <f t="shared" si="5"/>
        <v>3.6387169821878063</v>
      </c>
      <c r="M32">
        <v>19823</v>
      </c>
      <c r="O32">
        <v>0.32501289673422756</v>
      </c>
      <c r="P32">
        <v>-0.04135393324251072</v>
      </c>
      <c r="Q32">
        <v>-0.6946040691527011</v>
      </c>
      <c r="R32">
        <v>4621265.8</v>
      </c>
      <c r="S32">
        <v>111.17</v>
      </c>
      <c r="T32">
        <f t="shared" si="2"/>
        <v>65.39411764705882</v>
      </c>
      <c r="U32">
        <f t="shared" si="6"/>
        <v>-0.15822099744777773</v>
      </c>
      <c r="V32">
        <f t="shared" si="7"/>
        <v>0.29792260679555316</v>
      </c>
    </row>
    <row r="33" spans="1:22" ht="12.75">
      <c r="A33">
        <v>19824</v>
      </c>
      <c r="B33">
        <v>2.223</v>
      </c>
      <c r="C33">
        <v>0.1348</v>
      </c>
      <c r="D33">
        <v>0.3728</v>
      </c>
      <c r="E33">
        <v>7.4318</v>
      </c>
      <c r="F33" s="2">
        <v>125633.1</v>
      </c>
      <c r="G33">
        <v>127.82</v>
      </c>
      <c r="H33">
        <f t="shared" si="0"/>
        <v>-28</v>
      </c>
      <c r="I33">
        <f t="shared" si="1"/>
        <v>40.403337969401946</v>
      </c>
      <c r="J33">
        <f t="shared" si="4"/>
        <v>-0.25255813362634605</v>
      </c>
      <c r="K33">
        <f t="shared" si="5"/>
        <v>3.103026622460048</v>
      </c>
      <c r="M33">
        <v>19824</v>
      </c>
      <c r="N33">
        <v>3.0051459613097324</v>
      </c>
      <c r="O33">
        <v>0.36491166771645295</v>
      </c>
      <c r="P33">
        <v>0.366426789766499</v>
      </c>
      <c r="Q33">
        <v>6.292981100929616</v>
      </c>
      <c r="R33">
        <v>4632354.2</v>
      </c>
      <c r="S33">
        <v>112.1</v>
      </c>
      <c r="T33">
        <f t="shared" si="2"/>
        <v>65.94117647058823</v>
      </c>
      <c r="U33">
        <f t="shared" si="6"/>
        <v>0.23994291780404797</v>
      </c>
      <c r="V33">
        <f t="shared" si="7"/>
        <v>0.6972074551885532</v>
      </c>
    </row>
    <row r="34" spans="1:22" ht="12.75">
      <c r="A34">
        <v>19831</v>
      </c>
      <c r="B34">
        <v>2.7503</v>
      </c>
      <c r="C34">
        <v>0.1207</v>
      </c>
      <c r="D34">
        <v>0.2001</v>
      </c>
      <c r="E34">
        <v>3.9737</v>
      </c>
      <c r="F34" s="2">
        <v>127067.5</v>
      </c>
      <c r="G34">
        <v>130.11</v>
      </c>
      <c r="H34">
        <f t="shared" si="0"/>
        <v>-27</v>
      </c>
      <c r="I34">
        <f t="shared" si="1"/>
        <v>41.12719686433178</v>
      </c>
      <c r="J34">
        <f t="shared" si="4"/>
        <v>1.1417373287772037</v>
      </c>
      <c r="K34">
        <f t="shared" si="5"/>
        <v>3.327912177271797</v>
      </c>
      <c r="M34">
        <v>19831</v>
      </c>
      <c r="N34">
        <v>3.388707494612598</v>
      </c>
      <c r="O34">
        <v>0.3992915801791766</v>
      </c>
      <c r="P34">
        <v>0.19143105563137677</v>
      </c>
      <c r="Q34">
        <v>3.2020342444585923</v>
      </c>
      <c r="R34">
        <v>4653058.6</v>
      </c>
      <c r="S34">
        <v>114.19</v>
      </c>
      <c r="T34">
        <f t="shared" si="2"/>
        <v>67.17058823529412</v>
      </c>
      <c r="U34">
        <f t="shared" si="6"/>
        <v>0.4469520055266907</v>
      </c>
      <c r="V34">
        <f t="shared" si="7"/>
        <v>1.301076527547318</v>
      </c>
    </row>
    <row r="35" spans="1:22" ht="12.75">
      <c r="A35">
        <v>19832</v>
      </c>
      <c r="B35">
        <v>2.7507</v>
      </c>
      <c r="C35">
        <v>0.1044</v>
      </c>
      <c r="D35">
        <v>0.1701</v>
      </c>
      <c r="E35">
        <v>3.5473</v>
      </c>
      <c r="F35" s="2">
        <v>129188.1</v>
      </c>
      <c r="G35">
        <v>136.16</v>
      </c>
      <c r="H35">
        <f t="shared" si="0"/>
        <v>-26</v>
      </c>
      <c r="I35">
        <f t="shared" si="1"/>
        <v>43.03957516753066</v>
      </c>
      <c r="J35">
        <f t="shared" si="4"/>
        <v>1.6688767780904001</v>
      </c>
      <c r="K35">
        <f t="shared" si="5"/>
        <v>3.8054801807281713</v>
      </c>
      <c r="M35">
        <v>19832</v>
      </c>
      <c r="N35">
        <v>3.4225787715400378</v>
      </c>
      <c r="O35">
        <v>0.4310800860176779</v>
      </c>
      <c r="P35">
        <v>0.1781321990475453</v>
      </c>
      <c r="Q35">
        <v>2.9815751642366277</v>
      </c>
      <c r="R35">
        <v>4693633.9</v>
      </c>
      <c r="S35">
        <v>115.41</v>
      </c>
      <c r="T35">
        <f t="shared" si="2"/>
        <v>67.88823529411765</v>
      </c>
      <c r="U35">
        <f t="shared" si="6"/>
        <v>0.8720135181620181</v>
      </c>
      <c r="V35">
        <f t="shared" si="7"/>
        <v>1.4052813328087055</v>
      </c>
    </row>
    <row r="36" spans="1:22" ht="12.75">
      <c r="A36">
        <v>19833</v>
      </c>
      <c r="B36">
        <v>2.268</v>
      </c>
      <c r="C36">
        <v>0.1172</v>
      </c>
      <c r="D36">
        <v>0.1833</v>
      </c>
      <c r="E36">
        <v>3.7546</v>
      </c>
      <c r="F36" s="2">
        <v>130001.6</v>
      </c>
      <c r="G36">
        <v>143.07</v>
      </c>
      <c r="H36">
        <f t="shared" si="0"/>
        <v>-25</v>
      </c>
      <c r="I36">
        <f t="shared" si="1"/>
        <v>45.22379567581236</v>
      </c>
      <c r="J36">
        <f t="shared" si="4"/>
        <v>0.6297019617131916</v>
      </c>
      <c r="K36">
        <f t="shared" si="5"/>
        <v>3.2158486779006568</v>
      </c>
      <c r="M36">
        <v>19833</v>
      </c>
      <c r="N36">
        <v>3.5220431868869024</v>
      </c>
      <c r="O36">
        <v>0.4276433275010705</v>
      </c>
      <c r="P36">
        <v>0.162982202445379</v>
      </c>
      <c r="Q36">
        <v>2.689539174664345</v>
      </c>
      <c r="R36">
        <v>4720846.1</v>
      </c>
      <c r="S36">
        <v>116.25</v>
      </c>
      <c r="T36">
        <f t="shared" si="2"/>
        <v>68.38235294117648</v>
      </c>
      <c r="U36">
        <f t="shared" si="6"/>
        <v>0.5797682686755623</v>
      </c>
      <c r="V36">
        <f t="shared" si="7"/>
        <v>2.1548273635331627</v>
      </c>
    </row>
    <row r="37" spans="1:22" ht="12.75">
      <c r="A37">
        <v>19834</v>
      </c>
      <c r="B37">
        <v>2.0165</v>
      </c>
      <c r="C37">
        <v>0.0972</v>
      </c>
      <c r="D37">
        <v>0.1834</v>
      </c>
      <c r="E37">
        <v>3.7286</v>
      </c>
      <c r="F37" s="2">
        <v>134145.3</v>
      </c>
      <c r="G37">
        <v>148.88</v>
      </c>
      <c r="H37">
        <f t="shared" si="0"/>
        <v>-24</v>
      </c>
      <c r="I37">
        <f t="shared" si="1"/>
        <v>47.060311038057904</v>
      </c>
      <c r="J37">
        <f t="shared" si="4"/>
        <v>3.187422308648502</v>
      </c>
      <c r="K37">
        <f t="shared" si="5"/>
        <v>6.775443732583208</v>
      </c>
      <c r="M37">
        <v>19834</v>
      </c>
      <c r="N37">
        <v>3.1721233139069676</v>
      </c>
      <c r="O37">
        <v>0.4002357197857084</v>
      </c>
      <c r="P37">
        <v>0.1216736379870123</v>
      </c>
      <c r="Q37">
        <v>2.0440707592785796</v>
      </c>
      <c r="R37">
        <v>4828390.4</v>
      </c>
      <c r="S37">
        <v>116.68</v>
      </c>
      <c r="T37">
        <f t="shared" si="2"/>
        <v>68.63529411764706</v>
      </c>
      <c r="U37">
        <f t="shared" si="6"/>
        <v>2.278072568389833</v>
      </c>
      <c r="V37">
        <f t="shared" si="7"/>
        <v>4.231891421428879</v>
      </c>
    </row>
    <row r="38" spans="1:22" ht="12.75">
      <c r="A38">
        <v>19841</v>
      </c>
      <c r="B38">
        <v>2.4416</v>
      </c>
      <c r="C38">
        <v>0.0861</v>
      </c>
      <c r="D38">
        <v>0.1583</v>
      </c>
      <c r="E38">
        <v>3.2244</v>
      </c>
      <c r="F38" s="2">
        <v>137165.9</v>
      </c>
      <c r="G38">
        <v>156.65</v>
      </c>
      <c r="H38">
        <f aca="true" t="shared" si="8" ref="H38:H69">MATCH($I38,$I$6:$I$123,0)-MATCH(100,$I$6:$I$123,0)</f>
        <v>-23</v>
      </c>
      <c r="I38">
        <f aca="true" t="shared" si="9" ref="I38:I69">100*(G38/LOOKUP($A$2,$A$6:$A$126,G$6:G$126))</f>
        <v>49.516373751422435</v>
      </c>
      <c r="J38">
        <f t="shared" si="4"/>
        <v>2.251737481671001</v>
      </c>
      <c r="K38">
        <f t="shared" si="5"/>
        <v>7.9472721191492735</v>
      </c>
      <c r="M38">
        <v>19841</v>
      </c>
      <c r="N38">
        <v>3.182024834026298</v>
      </c>
      <c r="O38">
        <v>0.38800652128250257</v>
      </c>
      <c r="P38">
        <v>0.17703841102539394</v>
      </c>
      <c r="Q38">
        <v>2.9289421451729827</v>
      </c>
      <c r="R38">
        <v>4929896.2</v>
      </c>
      <c r="S38">
        <v>118.52</v>
      </c>
      <c r="T38">
        <f t="shared" si="2"/>
        <v>69.71764705882353</v>
      </c>
      <c r="U38">
        <f t="shared" si="6"/>
        <v>2.102269940723933</v>
      </c>
      <c r="V38">
        <f t="shared" si="7"/>
        <v>5.94958335577378</v>
      </c>
    </row>
    <row r="39" spans="1:22" ht="12.75">
      <c r="A39">
        <v>19842</v>
      </c>
      <c r="B39">
        <v>2.3799</v>
      </c>
      <c r="C39">
        <v>0.0784</v>
      </c>
      <c r="D39">
        <v>0.1818</v>
      </c>
      <c r="E39">
        <v>3.5737</v>
      </c>
      <c r="F39" s="2">
        <v>140291.6</v>
      </c>
      <c r="G39">
        <v>164.67</v>
      </c>
      <c r="H39">
        <f t="shared" si="8"/>
        <v>-22</v>
      </c>
      <c r="I39">
        <f t="shared" si="9"/>
        <v>52.051460361613344</v>
      </c>
      <c r="J39">
        <f t="shared" si="4"/>
        <v>2.278773368599629</v>
      </c>
      <c r="K39">
        <f t="shared" si="5"/>
        <v>8.594831876929842</v>
      </c>
      <c r="M39">
        <v>19842</v>
      </c>
      <c r="N39">
        <v>3.1399811417056083</v>
      </c>
      <c r="O39">
        <v>0.3801945057083175</v>
      </c>
      <c r="P39">
        <v>0.13316199892154754</v>
      </c>
      <c r="Q39">
        <v>2.2139145834077354</v>
      </c>
      <c r="R39">
        <v>5018796</v>
      </c>
      <c r="S39">
        <v>120.46</v>
      </c>
      <c r="T39">
        <f t="shared" si="2"/>
        <v>70.85882352941177</v>
      </c>
      <c r="U39">
        <f t="shared" si="6"/>
        <v>1.8032793469363373</v>
      </c>
      <c r="V39">
        <f t="shared" si="7"/>
        <v>6.927726084473695</v>
      </c>
    </row>
    <row r="40" spans="1:22" ht="12.75">
      <c r="A40">
        <v>19843</v>
      </c>
      <c r="B40">
        <v>2.2449</v>
      </c>
      <c r="C40">
        <v>0.0663</v>
      </c>
      <c r="D40">
        <v>0.188</v>
      </c>
      <c r="E40">
        <v>3.5805</v>
      </c>
      <c r="F40" s="2">
        <v>143517.5</v>
      </c>
      <c r="G40">
        <v>174.58</v>
      </c>
      <c r="H40">
        <f t="shared" si="8"/>
        <v>-21</v>
      </c>
      <c r="I40">
        <f t="shared" si="9"/>
        <v>55.18396763181186</v>
      </c>
      <c r="J40">
        <f t="shared" si="4"/>
        <v>2.299424912111636</v>
      </c>
      <c r="K40">
        <f t="shared" si="5"/>
        <v>10.396718194237597</v>
      </c>
      <c r="M40">
        <v>19843</v>
      </c>
      <c r="N40">
        <v>3.0182964226008404</v>
      </c>
      <c r="O40">
        <v>0.38853742722817436</v>
      </c>
      <c r="P40">
        <v>0.17964238535426036</v>
      </c>
      <c r="Q40">
        <v>2.905383244491679</v>
      </c>
      <c r="R40">
        <v>5106517.9</v>
      </c>
      <c r="S40">
        <v>121.6</v>
      </c>
      <c r="T40">
        <f t="shared" si="2"/>
        <v>71.52941176470587</v>
      </c>
      <c r="U40">
        <f t="shared" si="6"/>
        <v>1.7478674168067476</v>
      </c>
      <c r="V40">
        <f t="shared" si="7"/>
        <v>8.169548251106962</v>
      </c>
    </row>
    <row r="41" spans="1:22" ht="12.75">
      <c r="A41">
        <v>19844</v>
      </c>
      <c r="B41">
        <v>2.1038</v>
      </c>
      <c r="C41">
        <v>0.0473</v>
      </c>
      <c r="D41">
        <v>0.2717</v>
      </c>
      <c r="E41">
        <v>5.1992</v>
      </c>
      <c r="F41" s="2">
        <v>145837</v>
      </c>
      <c r="G41">
        <v>180.63</v>
      </c>
      <c r="H41">
        <f t="shared" si="8"/>
        <v>-20</v>
      </c>
      <c r="I41">
        <f t="shared" si="9"/>
        <v>57.09634593501074</v>
      </c>
      <c r="J41">
        <f t="shared" si="4"/>
        <v>1.616179211594404</v>
      </c>
      <c r="K41">
        <f t="shared" si="5"/>
        <v>8.715698574605302</v>
      </c>
      <c r="M41">
        <v>19844</v>
      </c>
      <c r="N41">
        <v>2.9177774906064893</v>
      </c>
      <c r="O41">
        <v>0.39099238075748016</v>
      </c>
      <c r="P41">
        <v>0.13597008309441733</v>
      </c>
      <c r="Q41">
        <v>2.2405297169017735</v>
      </c>
      <c r="R41">
        <v>5164165.1</v>
      </c>
      <c r="S41">
        <v>122.86</v>
      </c>
      <c r="T41">
        <f t="shared" si="2"/>
        <v>72.27058823529411</v>
      </c>
      <c r="U41">
        <f t="shared" si="6"/>
        <v>1.128894505588618</v>
      </c>
      <c r="V41">
        <f t="shared" si="7"/>
        <v>6.954174625150422</v>
      </c>
    </row>
    <row r="42" spans="1:22" ht="12.75">
      <c r="A42">
        <v>19851</v>
      </c>
      <c r="B42">
        <v>2.1093</v>
      </c>
      <c r="C42">
        <v>0.0275</v>
      </c>
      <c r="D42">
        <v>0.2273</v>
      </c>
      <c r="E42">
        <v>4.1352</v>
      </c>
      <c r="F42" s="2">
        <v>146771</v>
      </c>
      <c r="G42">
        <v>190.09</v>
      </c>
      <c r="H42">
        <f t="shared" si="8"/>
        <v>-19</v>
      </c>
      <c r="I42">
        <f t="shared" si="9"/>
        <v>60.08661019092173</v>
      </c>
      <c r="J42">
        <f t="shared" si="4"/>
        <v>0.6404410403395566</v>
      </c>
      <c r="K42">
        <f t="shared" si="5"/>
        <v>7.0025421770279594</v>
      </c>
      <c r="M42">
        <v>19851</v>
      </c>
      <c r="N42">
        <v>3.046010527295524</v>
      </c>
      <c r="O42">
        <v>0.43214931648737404</v>
      </c>
      <c r="P42">
        <v>0.18903299212144503</v>
      </c>
      <c r="Q42">
        <v>3.0378224849269526</v>
      </c>
      <c r="R42">
        <v>5208261.3</v>
      </c>
      <c r="S42">
        <v>124.66</v>
      </c>
      <c r="T42">
        <f t="shared" si="2"/>
        <v>73.32941176470588</v>
      </c>
      <c r="U42">
        <f t="shared" si="6"/>
        <v>0.8538882693738925</v>
      </c>
      <c r="V42">
        <f t="shared" si="7"/>
        <v>5.646469797883369</v>
      </c>
    </row>
    <row r="43" spans="1:22" ht="12.75">
      <c r="A43">
        <v>19852</v>
      </c>
      <c r="B43">
        <v>1.937</v>
      </c>
      <c r="C43">
        <v>0.0442</v>
      </c>
      <c r="D43">
        <v>0.2212</v>
      </c>
      <c r="E43">
        <v>4.0287</v>
      </c>
      <c r="F43" s="2">
        <v>147994.4</v>
      </c>
      <c r="G43">
        <v>204.84</v>
      </c>
      <c r="H43">
        <f t="shared" si="8"/>
        <v>-18</v>
      </c>
      <c r="I43">
        <f t="shared" si="9"/>
        <v>64.74902010367936</v>
      </c>
      <c r="J43">
        <f t="shared" si="4"/>
        <v>0.8335434111643281</v>
      </c>
      <c r="K43">
        <f t="shared" si="5"/>
        <v>5.490563939679904</v>
      </c>
      <c r="M43">
        <v>19852</v>
      </c>
      <c r="N43">
        <v>3.0227903652845414</v>
      </c>
      <c r="O43">
        <v>0.44358662530261384</v>
      </c>
      <c r="P43">
        <v>0.1788912029725358</v>
      </c>
      <c r="Q43">
        <v>2.8839119816669636</v>
      </c>
      <c r="R43">
        <v>5231405.7</v>
      </c>
      <c r="S43">
        <v>126.74</v>
      </c>
      <c r="T43">
        <f t="shared" si="2"/>
        <v>74.55294117647058</v>
      </c>
      <c r="U43">
        <f t="shared" si="6"/>
        <v>0.4443786259341609</v>
      </c>
      <c r="V43">
        <f t="shared" si="7"/>
        <v>4.236269017509375</v>
      </c>
    </row>
    <row r="44" spans="1:22" ht="12.75">
      <c r="A44">
        <v>19853</v>
      </c>
      <c r="B44">
        <v>2.0254</v>
      </c>
      <c r="C44">
        <v>0.0603</v>
      </c>
      <c r="D44">
        <v>0.2178</v>
      </c>
      <c r="E44">
        <v>4.0358</v>
      </c>
      <c r="F44" s="2">
        <v>148540.5</v>
      </c>
      <c r="G44">
        <v>217.57</v>
      </c>
      <c r="H44">
        <f t="shared" si="8"/>
        <v>-17</v>
      </c>
      <c r="I44">
        <f t="shared" si="9"/>
        <v>68.77291693007965</v>
      </c>
      <c r="J44">
        <f t="shared" si="4"/>
        <v>0.3690004486656351</v>
      </c>
      <c r="K44">
        <f t="shared" si="5"/>
        <v>3.4999216123469346</v>
      </c>
      <c r="M44">
        <v>19853</v>
      </c>
      <c r="N44">
        <v>3.0092764840668647</v>
      </c>
      <c r="O44">
        <v>0.4409345421674391</v>
      </c>
      <c r="P44">
        <v>0.1890585126162891</v>
      </c>
      <c r="Q44">
        <v>3.030157940043336</v>
      </c>
      <c r="R44">
        <v>5244394.1</v>
      </c>
      <c r="S44">
        <v>129.1</v>
      </c>
      <c r="T44">
        <f t="shared" si="2"/>
        <v>75.94117647058823</v>
      </c>
      <c r="U44">
        <f t="shared" si="6"/>
        <v>0.24827743717141804</v>
      </c>
      <c r="V44">
        <f t="shared" si="7"/>
        <v>2.700004243596199</v>
      </c>
    </row>
    <row r="45" spans="1:22" ht="12.75">
      <c r="A45">
        <v>19854</v>
      </c>
      <c r="B45">
        <v>2.069</v>
      </c>
      <c r="C45">
        <v>0.05</v>
      </c>
      <c r="D45">
        <v>0.1355</v>
      </c>
      <c r="E45">
        <v>2.5835</v>
      </c>
      <c r="F45" s="2">
        <v>150920.6</v>
      </c>
      <c r="G45">
        <v>232.03</v>
      </c>
      <c r="H45">
        <f t="shared" si="8"/>
        <v>-16</v>
      </c>
      <c r="I45">
        <f t="shared" si="9"/>
        <v>73.34365912251864</v>
      </c>
      <c r="J45">
        <f t="shared" si="4"/>
        <v>1.6023239453213156</v>
      </c>
      <c r="K45">
        <f t="shared" si="5"/>
        <v>3.4858094996468747</v>
      </c>
      <c r="M45">
        <v>19854</v>
      </c>
      <c r="N45">
        <v>2.71398545201458</v>
      </c>
      <c r="O45">
        <v>0.4476227126624768</v>
      </c>
      <c r="P45">
        <v>0.12561011242775422</v>
      </c>
      <c r="Q45">
        <v>2.0517868678918734</v>
      </c>
      <c r="R45">
        <v>5298359.7</v>
      </c>
      <c r="S45">
        <v>130.9</v>
      </c>
      <c r="T45">
        <f t="shared" si="2"/>
        <v>77</v>
      </c>
      <c r="U45">
        <f t="shared" si="6"/>
        <v>1.0290149628533918</v>
      </c>
      <c r="V45">
        <f t="shared" si="7"/>
        <v>2.59857300069668</v>
      </c>
    </row>
    <row r="46" spans="1:22" ht="12.75">
      <c r="A46">
        <v>19861</v>
      </c>
      <c r="B46">
        <v>2.0917</v>
      </c>
      <c r="C46">
        <v>0.0512</v>
      </c>
      <c r="D46">
        <v>0.2234</v>
      </c>
      <c r="E46">
        <v>4.1307</v>
      </c>
      <c r="F46" s="2">
        <v>152807.4</v>
      </c>
      <c r="G46">
        <v>241.41</v>
      </c>
      <c r="H46">
        <f t="shared" si="8"/>
        <v>-15</v>
      </c>
      <c r="I46">
        <f t="shared" si="9"/>
        <v>76.30863573144518</v>
      </c>
      <c r="J46">
        <f t="shared" si="4"/>
        <v>1.2501938105202282</v>
      </c>
      <c r="K46">
        <f t="shared" si="5"/>
        <v>4.1128015752430525</v>
      </c>
      <c r="M46">
        <v>19861</v>
      </c>
      <c r="N46">
        <v>2.8809514632794526</v>
      </c>
      <c r="O46">
        <v>0.47451788954340895</v>
      </c>
      <c r="P46">
        <v>0.18155976540279542</v>
      </c>
      <c r="Q46">
        <v>2.9045119589272703</v>
      </c>
      <c r="R46">
        <v>5346762.7</v>
      </c>
      <c r="S46">
        <v>133.46</v>
      </c>
      <c r="T46">
        <f t="shared" si="2"/>
        <v>78.50588235294119</v>
      </c>
      <c r="U46">
        <f t="shared" si="6"/>
        <v>0.9135468850859585</v>
      </c>
      <c r="V46">
        <f t="shared" si="7"/>
        <v>2.659263658680122</v>
      </c>
    </row>
    <row r="47" spans="1:22" ht="12.75">
      <c r="A47">
        <v>19862</v>
      </c>
      <c r="B47">
        <v>1.8274</v>
      </c>
      <c r="C47">
        <v>0.0751</v>
      </c>
      <c r="D47">
        <v>0.2042</v>
      </c>
      <c r="E47">
        <v>3.8377</v>
      </c>
      <c r="F47" s="2">
        <v>155507.3</v>
      </c>
      <c r="G47">
        <v>253.32</v>
      </c>
      <c r="H47">
        <f t="shared" si="8"/>
        <v>-14</v>
      </c>
      <c r="I47">
        <f t="shared" si="9"/>
        <v>80.07333417625489</v>
      </c>
      <c r="J47">
        <f t="shared" si="4"/>
        <v>1.766864693725556</v>
      </c>
      <c r="K47">
        <f t="shared" si="5"/>
        <v>5.076475866654406</v>
      </c>
      <c r="M47">
        <v>19862</v>
      </c>
      <c r="N47">
        <v>2.9493008274708905</v>
      </c>
      <c r="O47">
        <v>0.4948076977008683</v>
      </c>
      <c r="P47">
        <v>0.142828192184903</v>
      </c>
      <c r="Q47">
        <v>2.28823491853532</v>
      </c>
      <c r="R47">
        <v>5401489.7</v>
      </c>
      <c r="S47">
        <v>136.4</v>
      </c>
      <c r="T47">
        <f t="shared" si="2"/>
        <v>80.23529411764706</v>
      </c>
      <c r="U47">
        <f t="shared" si="6"/>
        <v>1.0235539347949851</v>
      </c>
      <c r="V47">
        <f t="shared" si="7"/>
        <v>3.2512102817795263</v>
      </c>
    </row>
    <row r="48" spans="1:22" ht="12.75">
      <c r="A48">
        <v>19863</v>
      </c>
      <c r="B48">
        <v>1.8059</v>
      </c>
      <c r="C48">
        <v>0.0619</v>
      </c>
      <c r="D48">
        <v>0.2054</v>
      </c>
      <c r="E48">
        <v>3.8464</v>
      </c>
      <c r="F48" s="2">
        <v>157153.7</v>
      </c>
      <c r="G48">
        <v>265.76</v>
      </c>
      <c r="H48">
        <f t="shared" si="8"/>
        <v>-13</v>
      </c>
      <c r="I48">
        <f t="shared" si="9"/>
        <v>84.00556328233657</v>
      </c>
      <c r="J48">
        <f t="shared" si="4"/>
        <v>1.0587284326845303</v>
      </c>
      <c r="K48">
        <f t="shared" si="5"/>
        <v>5.798553256519279</v>
      </c>
      <c r="M48">
        <v>19863</v>
      </c>
      <c r="N48">
        <v>3.013317562334795</v>
      </c>
      <c r="O48">
        <v>0.5389498076895811</v>
      </c>
      <c r="P48">
        <v>0.1633847557586436</v>
      </c>
      <c r="Q48">
        <v>2.5930864148938264</v>
      </c>
      <c r="R48">
        <v>5431376.9</v>
      </c>
      <c r="S48">
        <v>138.98</v>
      </c>
      <c r="T48">
        <f t="shared" si="2"/>
        <v>81.75294117647059</v>
      </c>
      <c r="U48">
        <f t="shared" si="6"/>
        <v>0.5533140237220069</v>
      </c>
      <c r="V48">
        <f t="shared" si="7"/>
        <v>3.5653842261778257</v>
      </c>
    </row>
    <row r="49" spans="1:22" ht="12.75">
      <c r="A49">
        <v>19864</v>
      </c>
      <c r="B49">
        <v>1.6519</v>
      </c>
      <c r="C49">
        <v>0.1255</v>
      </c>
      <c r="D49">
        <v>0.1955</v>
      </c>
      <c r="E49">
        <v>3.7644</v>
      </c>
      <c r="F49" s="2">
        <v>159363</v>
      </c>
      <c r="G49">
        <v>278.33</v>
      </c>
      <c r="H49">
        <f t="shared" si="8"/>
        <v>-12</v>
      </c>
      <c r="I49">
        <f t="shared" si="9"/>
        <v>87.97888481476798</v>
      </c>
      <c r="J49">
        <f t="shared" si="4"/>
        <v>1.4058211801567522</v>
      </c>
      <c r="K49">
        <f t="shared" si="5"/>
        <v>5.593934824006785</v>
      </c>
      <c r="M49">
        <v>19864</v>
      </c>
      <c r="N49">
        <v>2.810203180273723</v>
      </c>
      <c r="O49">
        <v>0.5360412444953984</v>
      </c>
      <c r="P49">
        <v>0.11704809992610132</v>
      </c>
      <c r="Q49">
        <v>1.917424917379779</v>
      </c>
      <c r="R49">
        <v>5451523.8</v>
      </c>
      <c r="S49">
        <v>141.53</v>
      </c>
      <c r="T49">
        <f t="shared" si="2"/>
        <v>83.25294117647059</v>
      </c>
      <c r="U49">
        <f t="shared" si="6"/>
        <v>0.3709354068210491</v>
      </c>
      <c r="V49">
        <f t="shared" si="7"/>
        <v>2.8907833494203894</v>
      </c>
    </row>
    <row r="50" spans="1:22" ht="12.75">
      <c r="A50">
        <v>19871</v>
      </c>
      <c r="B50">
        <v>2.3064</v>
      </c>
      <c r="C50">
        <v>0.1791</v>
      </c>
      <c r="D50">
        <v>0.241</v>
      </c>
      <c r="E50">
        <v>4.2302</v>
      </c>
      <c r="F50" s="2">
        <v>160310.9</v>
      </c>
      <c r="G50">
        <v>287.71</v>
      </c>
      <c r="H50">
        <f t="shared" si="8"/>
        <v>-11</v>
      </c>
      <c r="I50">
        <f t="shared" si="9"/>
        <v>90.94386142369451</v>
      </c>
      <c r="J50">
        <f t="shared" si="4"/>
        <v>0.5948055696742616</v>
      </c>
      <c r="K50">
        <f t="shared" si="5"/>
        <v>4.910429730497334</v>
      </c>
      <c r="M50">
        <v>19871</v>
      </c>
      <c r="N50">
        <v>3.9046077704144597</v>
      </c>
      <c r="O50">
        <v>0.5824791752375236</v>
      </c>
      <c r="P50">
        <v>0.17612589641895673</v>
      </c>
      <c r="Q50">
        <v>2.782148545312265</v>
      </c>
      <c r="R50">
        <v>5479345.3</v>
      </c>
      <c r="S50">
        <v>144.61</v>
      </c>
      <c r="T50">
        <f t="shared" si="2"/>
        <v>85.06470588235295</v>
      </c>
      <c r="U50">
        <f t="shared" si="6"/>
        <v>0.5103435483488017</v>
      </c>
      <c r="V50">
        <f t="shared" si="7"/>
        <v>2.479679900512499</v>
      </c>
    </row>
    <row r="51" spans="1:22" ht="12.75">
      <c r="A51">
        <v>19872</v>
      </c>
      <c r="B51">
        <v>2.3529</v>
      </c>
      <c r="C51">
        <v>0.1722</v>
      </c>
      <c r="D51">
        <v>-0.0984</v>
      </c>
      <c r="E51">
        <v>-1.7826</v>
      </c>
      <c r="F51" s="2">
        <v>161832.4</v>
      </c>
      <c r="G51">
        <v>294.55</v>
      </c>
      <c r="H51">
        <f t="shared" si="8"/>
        <v>-10</v>
      </c>
      <c r="I51">
        <f t="shared" si="9"/>
        <v>93.10595524086483</v>
      </c>
      <c r="J51">
        <f t="shared" si="4"/>
        <v>0.9490932930948492</v>
      </c>
      <c r="K51">
        <f t="shared" si="5"/>
        <v>4.0673974790894185</v>
      </c>
      <c r="M51">
        <v>19872</v>
      </c>
      <c r="N51">
        <v>3.778161963693265</v>
      </c>
      <c r="O51">
        <v>0.6022778851513305</v>
      </c>
      <c r="P51">
        <v>-0.3922003365641613</v>
      </c>
      <c r="Q51">
        <v>-6.654561129146531</v>
      </c>
      <c r="R51">
        <v>5508986.2</v>
      </c>
      <c r="S51">
        <v>147.35</v>
      </c>
      <c r="T51">
        <f t="shared" si="2"/>
        <v>86.67647058823529</v>
      </c>
      <c r="U51">
        <f t="shared" si="6"/>
        <v>0.5409569643292977</v>
      </c>
      <c r="V51">
        <f t="shared" si="7"/>
        <v>1.9901269088784979</v>
      </c>
    </row>
    <row r="52" spans="1:22" ht="12.75">
      <c r="A52">
        <v>19873</v>
      </c>
      <c r="B52">
        <v>2.2806</v>
      </c>
      <c r="C52">
        <v>0.1758</v>
      </c>
      <c r="D52">
        <v>0.2425</v>
      </c>
      <c r="E52">
        <v>4.3674</v>
      </c>
      <c r="F52" s="2">
        <v>164719.7</v>
      </c>
      <c r="G52">
        <v>303.32</v>
      </c>
      <c r="H52">
        <f t="shared" si="8"/>
        <v>-9</v>
      </c>
      <c r="I52">
        <f t="shared" si="9"/>
        <v>95.87811354153494</v>
      </c>
      <c r="J52">
        <f t="shared" si="4"/>
        <v>1.7841297539924028</v>
      </c>
      <c r="K52">
        <f t="shared" si="5"/>
        <v>4.814395079466793</v>
      </c>
      <c r="M52">
        <v>19873</v>
      </c>
      <c r="N52">
        <v>3.690604303603411</v>
      </c>
      <c r="O52">
        <v>0.6190577096335025</v>
      </c>
      <c r="P52">
        <v>0.19109282459189034</v>
      </c>
      <c r="Q52">
        <v>3.174319754700882</v>
      </c>
      <c r="R52">
        <v>5554079.6</v>
      </c>
      <c r="S52">
        <v>149.7</v>
      </c>
      <c r="T52">
        <f t="shared" si="2"/>
        <v>88.05882352941175</v>
      </c>
      <c r="U52">
        <f t="shared" si="6"/>
        <v>0.8185426204189605</v>
      </c>
      <c r="V52">
        <f t="shared" si="7"/>
        <v>2.259145374352478</v>
      </c>
    </row>
    <row r="53" spans="1:22" ht="12.75">
      <c r="A53">
        <v>19874</v>
      </c>
      <c r="B53">
        <v>2.8373</v>
      </c>
      <c r="C53">
        <v>0.2092</v>
      </c>
      <c r="D53">
        <v>0.0318</v>
      </c>
      <c r="E53">
        <v>0.5979</v>
      </c>
      <c r="F53" s="2">
        <v>168052.2</v>
      </c>
      <c r="G53">
        <v>305.87</v>
      </c>
      <c r="H53">
        <f t="shared" si="8"/>
        <v>-8</v>
      </c>
      <c r="I53">
        <f t="shared" si="9"/>
        <v>96.68415728916425</v>
      </c>
      <c r="J53">
        <f t="shared" si="4"/>
        <v>2.0231338449499425</v>
      </c>
      <c r="K53">
        <f t="shared" si="5"/>
        <v>5.452457596807303</v>
      </c>
      <c r="M53">
        <v>19874</v>
      </c>
      <c r="N53">
        <v>3.5611987540001167</v>
      </c>
      <c r="O53">
        <v>0.6269923978087275</v>
      </c>
      <c r="P53">
        <v>0.06471196938365292</v>
      </c>
      <c r="Q53">
        <v>1.099020310991823</v>
      </c>
      <c r="R53">
        <v>5638900.9</v>
      </c>
      <c r="S53">
        <v>151.05</v>
      </c>
      <c r="T53">
        <f t="shared" si="2"/>
        <v>88.8529411764706</v>
      </c>
      <c r="U53">
        <f t="shared" si="6"/>
        <v>1.527189131390938</v>
      </c>
      <c r="V53">
        <f t="shared" si="7"/>
        <v>3.437150911823972</v>
      </c>
    </row>
    <row r="54" spans="1:22" ht="12.75">
      <c r="A54">
        <v>19881</v>
      </c>
      <c r="B54">
        <v>2.9075</v>
      </c>
      <c r="C54">
        <v>0.2538</v>
      </c>
      <c r="D54">
        <v>0.2193</v>
      </c>
      <c r="E54">
        <v>3.9786</v>
      </c>
      <c r="F54" s="2">
        <v>170937.8</v>
      </c>
      <c r="G54">
        <v>309.19</v>
      </c>
      <c r="H54">
        <f t="shared" si="8"/>
        <v>-7</v>
      </c>
      <c r="I54">
        <f t="shared" si="9"/>
        <v>97.73359463901883</v>
      </c>
      <c r="J54">
        <f t="shared" si="4"/>
        <v>1.717085524616735</v>
      </c>
      <c r="K54">
        <f t="shared" si="5"/>
        <v>6.628931657173642</v>
      </c>
      <c r="M54">
        <v>19881</v>
      </c>
      <c r="N54">
        <v>3.5466756526768597</v>
      </c>
      <c r="O54">
        <v>0.6604303881314025</v>
      </c>
      <c r="P54">
        <v>0.1575108540335691</v>
      </c>
      <c r="Q54">
        <v>2.6421176637320016</v>
      </c>
      <c r="R54">
        <v>5686305.7</v>
      </c>
      <c r="S54">
        <v>153.7</v>
      </c>
      <c r="T54">
        <f t="shared" si="2"/>
        <v>90.41176470588235</v>
      </c>
      <c r="U54">
        <f t="shared" si="6"/>
        <v>0.8406744654796183</v>
      </c>
      <c r="V54">
        <f t="shared" si="7"/>
        <v>3.7771008883123347</v>
      </c>
    </row>
    <row r="55" spans="1:22" ht="12.75">
      <c r="A55">
        <v>19882</v>
      </c>
      <c r="B55">
        <v>2.5784</v>
      </c>
      <c r="C55">
        <v>0.3308</v>
      </c>
      <c r="D55">
        <v>0.2759</v>
      </c>
      <c r="E55">
        <v>4.9668</v>
      </c>
      <c r="F55" s="2">
        <v>172150.5</v>
      </c>
      <c r="G55">
        <v>314.44</v>
      </c>
      <c r="H55">
        <f t="shared" si="8"/>
        <v>-6</v>
      </c>
      <c r="I55">
        <f t="shared" si="9"/>
        <v>99.39309647237324</v>
      </c>
      <c r="J55">
        <f t="shared" si="4"/>
        <v>0.7094393399236454</v>
      </c>
      <c r="K55">
        <f t="shared" si="5"/>
        <v>6.375793722394274</v>
      </c>
      <c r="M55">
        <v>19882</v>
      </c>
      <c r="N55">
        <v>3.3575082109217504</v>
      </c>
      <c r="O55">
        <v>0.6807426601680148</v>
      </c>
      <c r="P55">
        <v>0.17304585935677108</v>
      </c>
      <c r="Q55">
        <v>2.858584392331289</v>
      </c>
      <c r="R55">
        <v>5716568.7</v>
      </c>
      <c r="S55">
        <v>157</v>
      </c>
      <c r="T55">
        <f t="shared" si="2"/>
        <v>92.3529411764706</v>
      </c>
      <c r="U55">
        <f t="shared" si="6"/>
        <v>0.5322084600551724</v>
      </c>
      <c r="V55">
        <f t="shared" si="7"/>
        <v>3.768070793134326</v>
      </c>
    </row>
    <row r="56" spans="1:22" ht="12.75">
      <c r="A56">
        <v>19883</v>
      </c>
      <c r="B56">
        <v>2.3738</v>
      </c>
      <c r="C56">
        <v>0.3739</v>
      </c>
      <c r="D56">
        <v>0.199</v>
      </c>
      <c r="E56">
        <v>3.5255</v>
      </c>
      <c r="F56" s="2">
        <v>173166.4</v>
      </c>
      <c r="G56">
        <v>313.33</v>
      </c>
      <c r="H56">
        <f t="shared" si="8"/>
        <v>-5</v>
      </c>
      <c r="I56">
        <f t="shared" si="9"/>
        <v>99.04223037046403</v>
      </c>
      <c r="J56">
        <f t="shared" si="4"/>
        <v>0.5901231771037407</v>
      </c>
      <c r="K56">
        <f t="shared" si="5"/>
        <v>5.127923375285404</v>
      </c>
      <c r="M56">
        <v>19883</v>
      </c>
      <c r="N56">
        <v>3.459235546285496</v>
      </c>
      <c r="O56">
        <v>0.7129131816263482</v>
      </c>
      <c r="P56">
        <v>0.2656262532769372</v>
      </c>
      <c r="Q56">
        <v>4.308405960835237</v>
      </c>
      <c r="R56">
        <v>5761012.2</v>
      </c>
      <c r="S56">
        <v>158.66</v>
      </c>
      <c r="T56">
        <f t="shared" si="2"/>
        <v>93.32941176470588</v>
      </c>
      <c r="U56">
        <f t="shared" si="6"/>
        <v>0.777450640976296</v>
      </c>
      <c r="V56">
        <f t="shared" si="7"/>
        <v>3.7257766345300647</v>
      </c>
    </row>
    <row r="57" spans="1:22" ht="12.75">
      <c r="A57">
        <v>19884</v>
      </c>
      <c r="B57">
        <v>2.3106</v>
      </c>
      <c r="C57">
        <v>0.4095</v>
      </c>
      <c r="D57">
        <v>0.2255</v>
      </c>
      <c r="E57">
        <v>4.0559</v>
      </c>
      <c r="F57" s="2">
        <v>175793.3</v>
      </c>
      <c r="G57">
        <v>315.55</v>
      </c>
      <c r="H57">
        <f t="shared" si="8"/>
        <v>-4</v>
      </c>
      <c r="I57">
        <f t="shared" si="9"/>
        <v>99.74396257428246</v>
      </c>
      <c r="J57">
        <f t="shared" si="4"/>
        <v>1.5169801993920373</v>
      </c>
      <c r="K57">
        <f t="shared" si="5"/>
        <v>4.606366355215807</v>
      </c>
      <c r="M57">
        <v>19884</v>
      </c>
      <c r="N57">
        <v>3.01331876469959</v>
      </c>
      <c r="O57">
        <v>0.6196677208226326</v>
      </c>
      <c r="P57">
        <v>0.1997366710218545</v>
      </c>
      <c r="Q57">
        <v>3.222875932358375</v>
      </c>
      <c r="R57">
        <v>5814880.3</v>
      </c>
      <c r="S57">
        <v>160.33</v>
      </c>
      <c r="T57">
        <f t="shared" si="2"/>
        <v>94.31176470588237</v>
      </c>
      <c r="U57">
        <f t="shared" si="6"/>
        <v>0.9350457546331903</v>
      </c>
      <c r="V57">
        <f t="shared" si="7"/>
        <v>3.120810298333132</v>
      </c>
    </row>
    <row r="58" spans="1:22" ht="12.75">
      <c r="A58">
        <v>19891</v>
      </c>
      <c r="B58">
        <v>2.707</v>
      </c>
      <c r="C58">
        <v>0.5331</v>
      </c>
      <c r="D58">
        <v>0.2141</v>
      </c>
      <c r="E58">
        <v>3.6954</v>
      </c>
      <c r="F58" s="2">
        <v>175573.3</v>
      </c>
      <c r="G58">
        <v>312.91</v>
      </c>
      <c r="H58">
        <f t="shared" si="8"/>
        <v>-3</v>
      </c>
      <c r="I58">
        <f t="shared" si="9"/>
        <v>98.90947022379568</v>
      </c>
      <c r="J58">
        <f t="shared" si="4"/>
        <v>-0.12514697659126162</v>
      </c>
      <c r="K58">
        <f t="shared" si="5"/>
        <v>2.7118051127369203</v>
      </c>
      <c r="M58">
        <v>19891</v>
      </c>
      <c r="N58">
        <v>3.0123198507462363</v>
      </c>
      <c r="O58">
        <v>0.5934992117350639</v>
      </c>
      <c r="P58">
        <v>0.22667484138165422</v>
      </c>
      <c r="Q58">
        <v>3.5756639851210394</v>
      </c>
      <c r="R58">
        <v>5919548.4</v>
      </c>
      <c r="S58">
        <v>162.47</v>
      </c>
      <c r="T58">
        <f t="shared" si="2"/>
        <v>95.57058823529412</v>
      </c>
      <c r="U58">
        <f t="shared" si="6"/>
        <v>1.8000043784220487</v>
      </c>
      <c r="V58">
        <f t="shared" si="7"/>
        <v>4.101831880055284</v>
      </c>
    </row>
    <row r="59" spans="1:22" ht="12.75">
      <c r="A59">
        <v>19892</v>
      </c>
      <c r="B59">
        <v>3.2401</v>
      </c>
      <c r="C59">
        <v>0.5891</v>
      </c>
      <c r="D59">
        <v>0.1685</v>
      </c>
      <c r="E59">
        <v>2.9041</v>
      </c>
      <c r="F59" s="2">
        <v>174359.2</v>
      </c>
      <c r="G59">
        <v>310.92</v>
      </c>
      <c r="H59">
        <f t="shared" si="8"/>
        <v>-2</v>
      </c>
      <c r="I59">
        <f t="shared" si="9"/>
        <v>98.28044000505753</v>
      </c>
      <c r="J59">
        <f t="shared" si="4"/>
        <v>-0.6915060547361018</v>
      </c>
      <c r="K59">
        <f t="shared" si="5"/>
        <v>1.2830052773590728</v>
      </c>
      <c r="M59">
        <v>19892</v>
      </c>
      <c r="N59">
        <v>3.063299496672902</v>
      </c>
      <c r="O59">
        <v>0.6102029152969488</v>
      </c>
      <c r="P59">
        <v>0.2150162235503676</v>
      </c>
      <c r="Q59">
        <v>3.3772526855595264</v>
      </c>
      <c r="R59">
        <v>5912357</v>
      </c>
      <c r="S59">
        <v>164.68</v>
      </c>
      <c r="T59">
        <f t="shared" si="2"/>
        <v>96.87058823529412</v>
      </c>
      <c r="U59">
        <f t="shared" si="6"/>
        <v>-0.12148561873402963</v>
      </c>
      <c r="V59">
        <f t="shared" si="7"/>
        <v>3.424926914636739</v>
      </c>
    </row>
    <row r="60" spans="1:22" ht="12.75">
      <c r="A60">
        <v>19893</v>
      </c>
      <c r="B60">
        <v>3.8255</v>
      </c>
      <c r="C60">
        <v>0.7223</v>
      </c>
      <c r="D60">
        <v>0.0041</v>
      </c>
      <c r="E60">
        <v>0.0704</v>
      </c>
      <c r="F60" s="2">
        <v>174341.6</v>
      </c>
      <c r="G60">
        <v>315.58</v>
      </c>
      <c r="H60">
        <f t="shared" si="8"/>
        <v>-1</v>
      </c>
      <c r="I60">
        <f t="shared" si="9"/>
        <v>99.75344544190162</v>
      </c>
      <c r="J60">
        <f t="shared" si="4"/>
        <v>-0.01009410458410187</v>
      </c>
      <c r="K60">
        <f t="shared" si="5"/>
        <v>0.6786535956167183</v>
      </c>
      <c r="L60">
        <v>-10000</v>
      </c>
      <c r="M60">
        <v>19893</v>
      </c>
      <c r="N60">
        <v>3.2230764069263813</v>
      </c>
      <c r="O60">
        <v>0.662447572459036</v>
      </c>
      <c r="P60">
        <v>-0.04044901383886193</v>
      </c>
      <c r="Q60">
        <v>-0.6500318342352189</v>
      </c>
      <c r="R60">
        <v>5940818.1</v>
      </c>
      <c r="S60">
        <v>168.41</v>
      </c>
      <c r="T60">
        <f t="shared" si="2"/>
        <v>99.06470588235294</v>
      </c>
      <c r="U60">
        <f t="shared" si="6"/>
        <v>0.48138331294946823</v>
      </c>
      <c r="V60">
        <f t="shared" si="7"/>
        <v>3.1210817432394844</v>
      </c>
    </row>
    <row r="61" spans="1:22" ht="12.75">
      <c r="A61">
        <v>19894</v>
      </c>
      <c r="B61">
        <v>5.1234</v>
      </c>
      <c r="C61">
        <v>1.2755</v>
      </c>
      <c r="D61">
        <v>-1.0068</v>
      </c>
      <c r="E61">
        <v>-22.3531</v>
      </c>
      <c r="F61" s="2">
        <v>174177.3</v>
      </c>
      <c r="G61">
        <v>316.36</v>
      </c>
      <c r="H61">
        <f>MATCH($I61,$I$6:$I$123,0)-MATCH(100,$I$6:$I$123,0)</f>
        <v>0</v>
      </c>
      <c r="I61">
        <f>100*(G61/LOOKUP($A$2,$A$6:$A$126,G$6:G$126))</f>
        <v>100</v>
      </c>
      <c r="J61">
        <f t="shared" si="4"/>
        <v>-0.09424027311899508</v>
      </c>
      <c r="K61">
        <f t="shared" si="5"/>
        <v>-0.9192614280521538</v>
      </c>
      <c r="L61">
        <v>0</v>
      </c>
      <c r="M61">
        <v>19894</v>
      </c>
      <c r="N61">
        <v>3.096139477357213</v>
      </c>
      <c r="O61">
        <v>0.6984047099666999</v>
      </c>
      <c r="P61">
        <v>0.04165104989910713</v>
      </c>
      <c r="Q61">
        <v>0.6826145048794274</v>
      </c>
      <c r="R61">
        <v>5981100.3</v>
      </c>
      <c r="S61">
        <v>170</v>
      </c>
      <c r="T61">
        <f t="shared" si="2"/>
        <v>100</v>
      </c>
      <c r="U61">
        <f t="shared" si="6"/>
        <v>0.6780581280547926</v>
      </c>
      <c r="V61">
        <f t="shared" si="7"/>
        <v>2.858528317427278</v>
      </c>
    </row>
    <row r="62" spans="1:22" ht="12.75">
      <c r="A62">
        <v>19901</v>
      </c>
      <c r="B62">
        <v>6.5729</v>
      </c>
      <c r="C62">
        <v>1.6871</v>
      </c>
      <c r="D62">
        <v>-0.0703</v>
      </c>
      <c r="E62">
        <v>-1.4602</v>
      </c>
      <c r="F62" s="2">
        <v>173780</v>
      </c>
      <c r="G62">
        <v>312.01</v>
      </c>
      <c r="H62">
        <f t="shared" si="8"/>
        <v>1</v>
      </c>
      <c r="I62">
        <f t="shared" si="9"/>
        <v>98.62498419522063</v>
      </c>
      <c r="J62">
        <f t="shared" si="4"/>
        <v>-0.22810090637528369</v>
      </c>
      <c r="K62">
        <f t="shared" si="5"/>
        <v>-1.0213967613526553</v>
      </c>
      <c r="L62">
        <v>1000000</v>
      </c>
      <c r="M62">
        <v>19901</v>
      </c>
      <c r="N62">
        <v>3.2096370631962987</v>
      </c>
      <c r="O62">
        <v>0.7185645308538776</v>
      </c>
      <c r="P62">
        <v>0.18117373016396843</v>
      </c>
      <c r="Q62">
        <v>2.905570281347282</v>
      </c>
      <c r="R62">
        <v>6020955.5</v>
      </c>
      <c r="S62">
        <v>170.69</v>
      </c>
      <c r="T62">
        <f t="shared" si="2"/>
        <v>100.40588235294116</v>
      </c>
      <c r="U62">
        <f t="shared" si="6"/>
        <v>0.6663523097915736</v>
      </c>
      <c r="V62">
        <f t="shared" si="7"/>
        <v>1.7130884511392663</v>
      </c>
    </row>
    <row r="63" spans="1:22" ht="12.75">
      <c r="A63">
        <v>19902</v>
      </c>
      <c r="B63">
        <v>6.6543</v>
      </c>
      <c r="C63">
        <v>2.1355</v>
      </c>
      <c r="D63">
        <v>0.0429</v>
      </c>
      <c r="E63">
        <v>0.8711</v>
      </c>
      <c r="F63" s="2">
        <v>173726.3</v>
      </c>
      <c r="G63">
        <v>303.55</v>
      </c>
      <c r="H63">
        <f t="shared" si="8"/>
        <v>2</v>
      </c>
      <c r="I63">
        <f t="shared" si="9"/>
        <v>95.95081552661526</v>
      </c>
      <c r="J63">
        <f t="shared" si="4"/>
        <v>-0.030901139371630748</v>
      </c>
      <c r="K63">
        <f t="shared" si="5"/>
        <v>-0.36298629495892243</v>
      </c>
      <c r="M63">
        <v>19902</v>
      </c>
      <c r="N63">
        <v>3.2586520823169267</v>
      </c>
      <c r="O63">
        <v>0.8075526463008754</v>
      </c>
      <c r="P63">
        <v>0.14721176655217377</v>
      </c>
      <c r="Q63">
        <v>2.349232895639766</v>
      </c>
      <c r="R63">
        <v>6059491.9</v>
      </c>
      <c r="S63">
        <v>170.63</v>
      </c>
      <c r="T63">
        <f t="shared" si="2"/>
        <v>100.37058823529412</v>
      </c>
      <c r="U63">
        <f t="shared" si="6"/>
        <v>0.6400379474653217</v>
      </c>
      <c r="V63">
        <f t="shared" si="7"/>
        <v>2.4885997242724</v>
      </c>
    </row>
    <row r="64" spans="1:22" ht="12.75">
      <c r="A64">
        <v>19903</v>
      </c>
      <c r="B64">
        <v>6.8474</v>
      </c>
      <c r="C64">
        <v>2.4132</v>
      </c>
      <c r="D64">
        <v>-0.2607</v>
      </c>
      <c r="E64">
        <v>-5.7003</v>
      </c>
      <c r="F64" s="2">
        <v>172762.2</v>
      </c>
      <c r="G64">
        <v>298.01</v>
      </c>
      <c r="H64">
        <f t="shared" si="8"/>
        <v>3</v>
      </c>
      <c r="I64">
        <f t="shared" si="9"/>
        <v>94.19964597294222</v>
      </c>
      <c r="J64">
        <f t="shared" si="4"/>
        <v>-0.554953395081792</v>
      </c>
      <c r="K64">
        <f t="shared" si="5"/>
        <v>-0.9059226254663266</v>
      </c>
      <c r="M64">
        <v>19903</v>
      </c>
      <c r="N64">
        <v>3.4818974136560215</v>
      </c>
      <c r="O64">
        <v>0.9133980034968849</v>
      </c>
      <c r="P64">
        <v>0.09808219404506834</v>
      </c>
      <c r="Q64">
        <v>1.5652612154749608</v>
      </c>
      <c r="R64">
        <v>6063014.2</v>
      </c>
      <c r="S64">
        <v>171.19</v>
      </c>
      <c r="T64">
        <f t="shared" si="2"/>
        <v>100.69999999999999</v>
      </c>
      <c r="U64">
        <f t="shared" si="6"/>
        <v>0.058128636165011294</v>
      </c>
      <c r="V64">
        <f t="shared" si="7"/>
        <v>2.0568901108081405</v>
      </c>
    </row>
    <row r="65" spans="1:22" ht="12.75">
      <c r="A65">
        <v>19904</v>
      </c>
      <c r="B65">
        <v>8.66</v>
      </c>
      <c r="C65">
        <v>2.8242</v>
      </c>
      <c r="D65">
        <v>-0.7605</v>
      </c>
      <c r="E65">
        <v>-17.9595</v>
      </c>
      <c r="F65" s="2">
        <v>169435.8</v>
      </c>
      <c r="G65">
        <v>291.15</v>
      </c>
      <c r="H65">
        <f t="shared" si="8"/>
        <v>4</v>
      </c>
      <c r="I65">
        <f t="shared" si="9"/>
        <v>92.03123024402579</v>
      </c>
      <c r="J65">
        <f t="shared" si="4"/>
        <v>-1.925421185884424</v>
      </c>
      <c r="K65">
        <f t="shared" si="5"/>
        <v>-2.7222261454276753</v>
      </c>
      <c r="M65">
        <v>19904</v>
      </c>
      <c r="N65">
        <v>3.7739273646206604</v>
      </c>
      <c r="O65">
        <v>1.0609597718763593</v>
      </c>
      <c r="P65">
        <v>0.02190750552326898</v>
      </c>
      <c r="Q65">
        <v>0.34883137989974317</v>
      </c>
      <c r="R65">
        <v>6016019.9</v>
      </c>
      <c r="S65">
        <v>170.4</v>
      </c>
      <c r="T65">
        <f t="shared" si="2"/>
        <v>100.23529411764707</v>
      </c>
      <c r="U65">
        <f t="shared" si="6"/>
        <v>-0.7750979702472072</v>
      </c>
      <c r="V65">
        <f t="shared" si="7"/>
        <v>0.5838323761265141</v>
      </c>
    </row>
    <row r="66" spans="1:22" ht="12.75">
      <c r="A66">
        <v>19911</v>
      </c>
      <c r="B66">
        <v>6.4527</v>
      </c>
      <c r="C66">
        <v>2.6068</v>
      </c>
      <c r="D66">
        <v>-0.0553</v>
      </c>
      <c r="E66">
        <v>-1.034</v>
      </c>
      <c r="F66" s="2">
        <v>169086.4</v>
      </c>
      <c r="G66">
        <v>288.21</v>
      </c>
      <c r="H66">
        <f t="shared" si="8"/>
        <v>5</v>
      </c>
      <c r="I66">
        <f t="shared" si="9"/>
        <v>91.10190921734731</v>
      </c>
      <c r="J66">
        <f t="shared" si="4"/>
        <v>-0.20621379897282077</v>
      </c>
      <c r="K66">
        <f t="shared" si="5"/>
        <v>-2.7008861779261206</v>
      </c>
      <c r="M66">
        <v>19911</v>
      </c>
      <c r="N66">
        <v>3.949578562055956</v>
      </c>
      <c r="O66">
        <v>1.172319902664195</v>
      </c>
      <c r="P66">
        <v>0.157035195085043</v>
      </c>
      <c r="Q66">
        <v>2.425622894324333</v>
      </c>
      <c r="R66">
        <v>5987592.9</v>
      </c>
      <c r="S66">
        <v>171.7</v>
      </c>
      <c r="T66">
        <f t="shared" si="2"/>
        <v>101</v>
      </c>
      <c r="U66">
        <f t="shared" si="6"/>
        <v>-0.47252170824767514</v>
      </c>
      <c r="V66">
        <f t="shared" si="7"/>
        <v>-0.5541080647415431</v>
      </c>
    </row>
    <row r="67" spans="1:22" ht="12.75">
      <c r="A67">
        <v>19912</v>
      </c>
      <c r="B67">
        <v>5.9384</v>
      </c>
      <c r="C67">
        <v>2.5073</v>
      </c>
      <c r="D67">
        <v>-0.0799</v>
      </c>
      <c r="E67">
        <v>-1.5482</v>
      </c>
      <c r="F67" s="2">
        <v>169367.5</v>
      </c>
      <c r="G67">
        <v>285.09</v>
      </c>
      <c r="H67">
        <f t="shared" si="8"/>
        <v>6</v>
      </c>
      <c r="I67">
        <f t="shared" si="9"/>
        <v>90.11569098495383</v>
      </c>
      <c r="J67">
        <f t="shared" si="4"/>
        <v>0.16624636872037968</v>
      </c>
      <c r="K67">
        <f t="shared" si="5"/>
        <v>-2.509004105883794</v>
      </c>
      <c r="M67">
        <v>19912</v>
      </c>
      <c r="N67">
        <v>3.9489861194007334</v>
      </c>
      <c r="O67">
        <v>1.2643949449464815</v>
      </c>
      <c r="P67">
        <v>0.12916671233376886</v>
      </c>
      <c r="Q67">
        <v>1.9845739503730562</v>
      </c>
      <c r="R67">
        <v>6025916.1</v>
      </c>
      <c r="S67">
        <v>172.44</v>
      </c>
      <c r="T67">
        <f t="shared" si="2"/>
        <v>101.43529411764706</v>
      </c>
      <c r="U67">
        <f t="shared" si="6"/>
        <v>0.6400435139803706</v>
      </c>
      <c r="V67">
        <f t="shared" si="7"/>
        <v>-0.5541025642760711</v>
      </c>
    </row>
    <row r="68" spans="1:22" ht="12.75">
      <c r="A68">
        <v>19913</v>
      </c>
      <c r="B68">
        <v>5.218</v>
      </c>
      <c r="C68">
        <v>2.3343</v>
      </c>
      <c r="D68">
        <v>0.0967</v>
      </c>
      <c r="E68">
        <v>1.9009</v>
      </c>
      <c r="F68" s="2">
        <v>168568</v>
      </c>
      <c r="G68">
        <v>281.84</v>
      </c>
      <c r="H68">
        <f t="shared" si="8"/>
        <v>7</v>
      </c>
      <c r="I68">
        <f t="shared" si="9"/>
        <v>89.08838032621064</v>
      </c>
      <c r="J68">
        <f t="shared" si="4"/>
        <v>-0.4720504228969524</v>
      </c>
      <c r="K68">
        <f t="shared" si="5"/>
        <v>-2.427730140042217</v>
      </c>
      <c r="M68">
        <v>19913</v>
      </c>
      <c r="N68">
        <v>3.9845292963438403</v>
      </c>
      <c r="O68">
        <v>1.3140674913828094</v>
      </c>
      <c r="P68">
        <v>0.12768303020565333</v>
      </c>
      <c r="Q68">
        <v>1.969317088082675</v>
      </c>
      <c r="R68">
        <v>6039735.8</v>
      </c>
      <c r="S68">
        <v>172.43</v>
      </c>
      <c r="T68">
        <f t="shared" si="2"/>
        <v>101.42941176470588</v>
      </c>
      <c r="U68">
        <f t="shared" si="6"/>
        <v>0.22933774335158752</v>
      </c>
      <c r="V68">
        <f t="shared" si="7"/>
        <v>-0.3839410437138757</v>
      </c>
    </row>
    <row r="69" spans="1:22" ht="12.75">
      <c r="A69">
        <v>19914</v>
      </c>
      <c r="B69">
        <v>4.4023</v>
      </c>
      <c r="C69">
        <v>2.5087</v>
      </c>
      <c r="D69">
        <v>0.1119</v>
      </c>
      <c r="E69">
        <v>2.1741</v>
      </c>
      <c r="F69" s="2">
        <v>169204.8</v>
      </c>
      <c r="G69">
        <v>284.38</v>
      </c>
      <c r="H69">
        <f t="shared" si="8"/>
        <v>8</v>
      </c>
      <c r="I69">
        <f t="shared" si="9"/>
        <v>89.89126311796687</v>
      </c>
      <c r="J69">
        <f t="shared" si="4"/>
        <v>0.3777703953300682</v>
      </c>
      <c r="K69">
        <f t="shared" si="5"/>
        <v>-0.13633482416348652</v>
      </c>
      <c r="M69">
        <v>19914</v>
      </c>
      <c r="N69">
        <v>3.7867384824356587</v>
      </c>
      <c r="O69">
        <v>1.3971763442755307</v>
      </c>
      <c r="P69">
        <v>0.08241077626993323</v>
      </c>
      <c r="Q69">
        <v>1.2577944359991375</v>
      </c>
      <c r="R69">
        <v>6075684.2</v>
      </c>
      <c r="S69">
        <v>174.77</v>
      </c>
      <c r="T69">
        <f t="shared" si="2"/>
        <v>102.8058823529412</v>
      </c>
      <c r="U69">
        <f t="shared" si="6"/>
        <v>0.5951982204254858</v>
      </c>
      <c r="V69">
        <f t="shared" si="7"/>
        <v>0.9917570252718111</v>
      </c>
    </row>
    <row r="70" spans="1:22" ht="12.75">
      <c r="A70">
        <v>19921</v>
      </c>
      <c r="B70">
        <v>4.1244</v>
      </c>
      <c r="C70">
        <v>2.3147</v>
      </c>
      <c r="D70">
        <v>0.171</v>
      </c>
      <c r="E70">
        <v>3.1498</v>
      </c>
      <c r="F70" s="2">
        <v>170422</v>
      </c>
      <c r="G70">
        <v>283.63</v>
      </c>
      <c r="H70">
        <f aca="true" t="shared" si="10" ref="H70:H101">MATCH($I70,$I$6:$I$123,0)-MATCH(100,$I$6:$I$123,0)</f>
        <v>9</v>
      </c>
      <c r="I70">
        <f aca="true" t="shared" si="11" ref="I70:I101">100*(G70/LOOKUP($A$2,$A$6:$A$126,G$6:G$126))</f>
        <v>89.65419142748766</v>
      </c>
      <c r="J70">
        <f t="shared" si="4"/>
        <v>0.7193649352737141</v>
      </c>
      <c r="K70">
        <f t="shared" si="5"/>
        <v>0.7898920315294378</v>
      </c>
      <c r="M70">
        <v>19921</v>
      </c>
      <c r="N70">
        <v>3.7771101355187273</v>
      </c>
      <c r="O70">
        <v>1.450538102817695</v>
      </c>
      <c r="P70">
        <v>0.20381909197588655</v>
      </c>
      <c r="Q70">
        <v>3.0249178174494804</v>
      </c>
      <c r="R70">
        <v>6145261.3</v>
      </c>
      <c r="S70">
        <v>175.94</v>
      </c>
      <c r="T70">
        <f>100*(S70/LOOKUP($A$2,$A$6:$A$126,S$6:S$126))</f>
        <v>103.49411764705883</v>
      </c>
      <c r="U70">
        <f t="shared" si="6"/>
        <v>1.145173081905737</v>
      </c>
      <c r="V70">
        <f t="shared" si="7"/>
        <v>2.6332518364767132</v>
      </c>
    </row>
    <row r="71" spans="1:22" ht="12.75">
      <c r="A71">
        <v>19922</v>
      </c>
      <c r="B71">
        <v>3.8309</v>
      </c>
      <c r="C71">
        <v>2.1436</v>
      </c>
      <c r="D71">
        <v>0.2045</v>
      </c>
      <c r="E71">
        <v>3.6737</v>
      </c>
      <c r="F71" s="2">
        <v>171813.2</v>
      </c>
      <c r="G71">
        <v>280.14</v>
      </c>
      <c r="H71">
        <f t="shared" si="10"/>
        <v>10</v>
      </c>
      <c r="I71">
        <f t="shared" si="11"/>
        <v>88.55101782779111</v>
      </c>
      <c r="J71">
        <f t="shared" si="4"/>
        <v>0.8163265306122547</v>
      </c>
      <c r="K71">
        <f t="shared" si="5"/>
        <v>1.4440196613872303</v>
      </c>
      <c r="M71">
        <v>19922</v>
      </c>
      <c r="N71">
        <v>3.6146416455869503</v>
      </c>
      <c r="O71">
        <v>1.4554705278898874</v>
      </c>
      <c r="P71">
        <v>0.2243857876406685</v>
      </c>
      <c r="Q71">
        <v>3.200307935994938</v>
      </c>
      <c r="R71">
        <v>6205953.7</v>
      </c>
      <c r="S71">
        <v>175.54</v>
      </c>
      <c r="T71">
        <f>100*(S71/LOOKUP($A$2,$A$6:$A$126,S$6:S$126))</f>
        <v>103.25882352941176</v>
      </c>
      <c r="U71">
        <f t="shared" si="6"/>
        <v>0.9876292811177967</v>
      </c>
      <c r="V71">
        <f t="shared" si="7"/>
        <v>2.987721651152775</v>
      </c>
    </row>
    <row r="72" spans="1:22" ht="12.75">
      <c r="A72">
        <v>19923</v>
      </c>
      <c r="B72">
        <v>3.5552</v>
      </c>
      <c r="C72">
        <v>1.8865</v>
      </c>
      <c r="D72">
        <v>0.1968</v>
      </c>
      <c r="E72">
        <v>3.3209</v>
      </c>
      <c r="F72" s="2">
        <v>171796.2</v>
      </c>
      <c r="G72">
        <v>281.64</v>
      </c>
      <c r="H72">
        <f t="shared" si="10"/>
        <v>11</v>
      </c>
      <c r="I72">
        <f t="shared" si="11"/>
        <v>89.02516120874951</v>
      </c>
      <c r="J72">
        <f aca="true" t="shared" si="12" ref="J72:J123">100*(F72/F71-1)</f>
        <v>-0.009894466781368294</v>
      </c>
      <c r="K72">
        <f t="shared" si="5"/>
        <v>1.9150728489393032</v>
      </c>
      <c r="M72">
        <v>19923</v>
      </c>
      <c r="N72">
        <v>3.4773072420638482</v>
      </c>
      <c r="O72">
        <v>1.4561006451501952</v>
      </c>
      <c r="P72">
        <v>0.23039929431618977</v>
      </c>
      <c r="Q72">
        <v>3.2110903321962794</v>
      </c>
      <c r="R72">
        <v>6236623.2</v>
      </c>
      <c r="S72">
        <v>177.31</v>
      </c>
      <c r="T72">
        <f>100*(S72/LOOKUP($A$2,$A$6:$A$126,S$6:S$126))</f>
        <v>104.3</v>
      </c>
      <c r="U72">
        <f t="shared" si="6"/>
        <v>0.49419479233303587</v>
      </c>
      <c r="V72">
        <f t="shared" si="7"/>
        <v>3.259867757791657</v>
      </c>
    </row>
    <row r="73" spans="1:22" ht="12.75">
      <c r="A73">
        <v>19924</v>
      </c>
      <c r="B73">
        <v>3.1567</v>
      </c>
      <c r="C73">
        <v>1.3947</v>
      </c>
      <c r="D73">
        <v>0.2331</v>
      </c>
      <c r="E73">
        <v>3.7604</v>
      </c>
      <c r="F73" s="2">
        <v>175375.9</v>
      </c>
      <c r="G73">
        <v>282.4</v>
      </c>
      <c r="H73">
        <f t="shared" si="10"/>
        <v>12</v>
      </c>
      <c r="I73">
        <f t="shared" si="11"/>
        <v>89.26539385510178</v>
      </c>
      <c r="J73">
        <f t="shared" si="12"/>
        <v>2.08368986042764</v>
      </c>
      <c r="K73">
        <f t="shared" si="5"/>
        <v>3.6471187578603015</v>
      </c>
      <c r="M73">
        <v>19924</v>
      </c>
      <c r="N73">
        <v>3.111900831970052</v>
      </c>
      <c r="O73">
        <v>1.3388144198455347</v>
      </c>
      <c r="P73">
        <v>0.22285433007081973</v>
      </c>
      <c r="Q73">
        <v>3.0332043532968402</v>
      </c>
      <c r="R73">
        <v>6341859.1</v>
      </c>
      <c r="S73">
        <v>178.04</v>
      </c>
      <c r="T73">
        <f aca="true" t="shared" si="13" ref="T73:T123">100*(S73/LOOKUP($A$2,$A$6:$A$126,S$6:S$126))</f>
        <v>104.72941176470587</v>
      </c>
      <c r="U73">
        <f t="shared" si="6"/>
        <v>1.687385891775528</v>
      </c>
      <c r="V73">
        <f t="shared" si="7"/>
        <v>4.380986424541278</v>
      </c>
    </row>
    <row r="74" spans="1:22" ht="12.75">
      <c r="A74">
        <v>19931</v>
      </c>
      <c r="B74">
        <v>3.05</v>
      </c>
      <c r="C74">
        <v>1.2842</v>
      </c>
      <c r="D74">
        <v>0.0759</v>
      </c>
      <c r="E74">
        <v>1.1965</v>
      </c>
      <c r="F74" s="2">
        <v>170436</v>
      </c>
      <c r="G74">
        <v>280.44</v>
      </c>
      <c r="H74">
        <f t="shared" si="10"/>
        <v>13</v>
      </c>
      <c r="I74">
        <f t="shared" si="11"/>
        <v>88.6458465039828</v>
      </c>
      <c r="J74">
        <f t="shared" si="12"/>
        <v>-2.8167496218123422</v>
      </c>
      <c r="K74">
        <f t="shared" si="5"/>
        <v>0.008214901831915533</v>
      </c>
      <c r="M74">
        <v>19931</v>
      </c>
      <c r="N74">
        <v>2.9552506447279163</v>
      </c>
      <c r="O74">
        <v>1.3033430546981783</v>
      </c>
      <c r="P74">
        <v>0.3008530197993715</v>
      </c>
      <c r="Q74">
        <v>3.976161948027578</v>
      </c>
      <c r="R74">
        <v>6208818.1</v>
      </c>
      <c r="S74">
        <v>177.77</v>
      </c>
      <c r="T74">
        <f t="shared" si="13"/>
        <v>104.57058823529412</v>
      </c>
      <c r="U74">
        <f t="shared" si="6"/>
        <v>-2.097823333854898</v>
      </c>
      <c r="V74">
        <f t="shared" si="7"/>
        <v>1.0342408060012076</v>
      </c>
    </row>
    <row r="75" spans="1:22" ht="12.75">
      <c r="A75">
        <v>19932</v>
      </c>
      <c r="B75">
        <v>2.4678</v>
      </c>
      <c r="C75">
        <v>1.078</v>
      </c>
      <c r="D75">
        <v>0.2272</v>
      </c>
      <c r="E75">
        <v>3.5259</v>
      </c>
      <c r="F75" s="2">
        <v>173100.4</v>
      </c>
      <c r="G75">
        <v>282.12</v>
      </c>
      <c r="H75">
        <f t="shared" si="10"/>
        <v>14</v>
      </c>
      <c r="I75">
        <f t="shared" si="11"/>
        <v>89.17688709065621</v>
      </c>
      <c r="J75">
        <f t="shared" si="12"/>
        <v>1.5632847520476778</v>
      </c>
      <c r="K75">
        <f t="shared" si="5"/>
        <v>0.7491857435866223</v>
      </c>
      <c r="M75">
        <v>19932</v>
      </c>
      <c r="N75">
        <v>2.6608642562749223</v>
      </c>
      <c r="O75">
        <v>1.1492195042439493</v>
      </c>
      <c r="P75">
        <v>0.2777507640825792</v>
      </c>
      <c r="Q75">
        <v>3.623932988982311</v>
      </c>
      <c r="R75">
        <v>6309094.6</v>
      </c>
      <c r="S75">
        <v>179.26</v>
      </c>
      <c r="T75">
        <f t="shared" si="13"/>
        <v>105.4470588235294</v>
      </c>
      <c r="U75">
        <f t="shared" si="6"/>
        <v>1.6150658367652948</v>
      </c>
      <c r="V75">
        <f t="shared" si="7"/>
        <v>1.6619669592442987</v>
      </c>
    </row>
    <row r="76" spans="1:22" ht="12.75">
      <c r="A76">
        <v>19933</v>
      </c>
      <c r="B76">
        <v>2.286</v>
      </c>
      <c r="C76">
        <v>0.782</v>
      </c>
      <c r="D76">
        <v>0.2235</v>
      </c>
      <c r="E76">
        <v>3.484</v>
      </c>
      <c r="F76" s="2">
        <v>174983.8</v>
      </c>
      <c r="G76">
        <v>283.13</v>
      </c>
      <c r="H76">
        <f t="shared" si="10"/>
        <v>15</v>
      </c>
      <c r="I76">
        <f t="shared" si="11"/>
        <v>89.49614363383486</v>
      </c>
      <c r="J76">
        <f t="shared" si="12"/>
        <v>1.0880390802100903</v>
      </c>
      <c r="K76">
        <f aca="true" t="shared" si="14" ref="K76:K123">100*(F76/F72-1)</f>
        <v>1.8554543115621769</v>
      </c>
      <c r="M76">
        <v>19933</v>
      </c>
      <c r="N76">
        <v>2.413841806277622</v>
      </c>
      <c r="O76">
        <v>1.0004991134316255</v>
      </c>
      <c r="P76">
        <v>0.3031191011340205</v>
      </c>
      <c r="Q76">
        <v>3.9155625878841267</v>
      </c>
      <c r="R76">
        <v>6330202.7</v>
      </c>
      <c r="S76">
        <v>180.33</v>
      </c>
      <c r="T76">
        <f t="shared" si="13"/>
        <v>106.07647058823531</v>
      </c>
      <c r="U76">
        <f t="shared" si="6"/>
        <v>0.3345662307869146</v>
      </c>
      <c r="V76">
        <f t="shared" si="7"/>
        <v>1.5004834667581068</v>
      </c>
    </row>
    <row r="77" spans="1:22" ht="12.75">
      <c r="A77">
        <v>19934</v>
      </c>
      <c r="B77">
        <v>1.9133</v>
      </c>
      <c r="C77">
        <v>0.6054</v>
      </c>
      <c r="D77">
        <v>0.2692</v>
      </c>
      <c r="E77">
        <v>3.9788</v>
      </c>
      <c r="F77" s="2">
        <v>176514.8</v>
      </c>
      <c r="G77">
        <v>284.82</v>
      </c>
      <c r="H77">
        <f t="shared" si="10"/>
        <v>16</v>
      </c>
      <c r="I77">
        <f t="shared" si="11"/>
        <v>90.03034517638133</v>
      </c>
      <c r="J77">
        <f t="shared" si="12"/>
        <v>0.8749381371303988</v>
      </c>
      <c r="K77">
        <f t="shared" si="14"/>
        <v>0.6494050778926841</v>
      </c>
      <c r="M77">
        <v>19934</v>
      </c>
      <c r="N77">
        <v>1.9976284258211852</v>
      </c>
      <c r="O77">
        <v>0.8053343853720522</v>
      </c>
      <c r="P77">
        <v>0.27932456021411</v>
      </c>
      <c r="Q77">
        <v>3.566754687707433</v>
      </c>
      <c r="R77">
        <v>6425237.7</v>
      </c>
      <c r="S77">
        <v>181.72</v>
      </c>
      <c r="T77">
        <f t="shared" si="13"/>
        <v>106.89411764705883</v>
      </c>
      <c r="U77">
        <f aca="true" t="shared" si="15" ref="U77:U123">100*(R77/R76-1)</f>
        <v>1.5012947373707286</v>
      </c>
      <c r="V77">
        <f aca="true" t="shared" si="16" ref="V77:V123">100*(R77/R73-1)</f>
        <v>1.314734349742963</v>
      </c>
    </row>
    <row r="78" spans="1:22" ht="12.75">
      <c r="A78">
        <v>19941</v>
      </c>
      <c r="B78">
        <v>1.7638</v>
      </c>
      <c r="C78">
        <v>0.5137</v>
      </c>
      <c r="D78">
        <v>0.23</v>
      </c>
      <c r="E78">
        <v>3.5443</v>
      </c>
      <c r="F78" s="2">
        <v>174882.3</v>
      </c>
      <c r="G78">
        <v>285.14</v>
      </c>
      <c r="H78">
        <f t="shared" si="10"/>
        <v>17</v>
      </c>
      <c r="I78">
        <f t="shared" si="11"/>
        <v>90.13149576431913</v>
      </c>
      <c r="J78">
        <f t="shared" si="12"/>
        <v>-0.9248516271723406</v>
      </c>
      <c r="K78">
        <f t="shared" si="14"/>
        <v>2.608779835246078</v>
      </c>
      <c r="M78">
        <v>19941</v>
      </c>
      <c r="N78">
        <v>1.8710377457197818</v>
      </c>
      <c r="O78">
        <v>0.7493737019615789</v>
      </c>
      <c r="P78">
        <v>0.26819085189536995</v>
      </c>
      <c r="Q78">
        <v>3.525640096705353</v>
      </c>
      <c r="R78">
        <v>6373449.8</v>
      </c>
      <c r="S78">
        <v>182.57</v>
      </c>
      <c r="T78">
        <f t="shared" si="13"/>
        <v>107.39411764705882</v>
      </c>
      <c r="U78">
        <f t="shared" si="15"/>
        <v>-0.8060075349430318</v>
      </c>
      <c r="V78">
        <f t="shared" si="16"/>
        <v>2.6515787280030123</v>
      </c>
    </row>
    <row r="79" spans="1:22" ht="12.75">
      <c r="A79">
        <v>19942</v>
      </c>
      <c r="B79">
        <v>1.7605</v>
      </c>
      <c r="C79">
        <v>0.4018</v>
      </c>
      <c r="D79">
        <v>0.176</v>
      </c>
      <c r="E79">
        <v>2.7118</v>
      </c>
      <c r="F79" s="2">
        <v>179588.5</v>
      </c>
      <c r="G79">
        <v>282.38</v>
      </c>
      <c r="H79">
        <f t="shared" si="10"/>
        <v>18</v>
      </c>
      <c r="I79">
        <f t="shared" si="11"/>
        <v>89.25907194335566</v>
      </c>
      <c r="J79">
        <f t="shared" si="12"/>
        <v>2.69106707768596</v>
      </c>
      <c r="K79">
        <f t="shared" si="14"/>
        <v>3.7481715813481697</v>
      </c>
      <c r="M79">
        <v>19942</v>
      </c>
      <c r="N79">
        <v>1.6076156001693471</v>
      </c>
      <c r="O79">
        <v>0.6506087444073377</v>
      </c>
      <c r="P79">
        <v>0.2678398802286544</v>
      </c>
      <c r="Q79">
        <v>3.520891891021063</v>
      </c>
      <c r="R79">
        <v>6501943.4</v>
      </c>
      <c r="S79">
        <v>183.18</v>
      </c>
      <c r="T79">
        <f t="shared" si="13"/>
        <v>107.75294117647059</v>
      </c>
      <c r="U79">
        <f t="shared" si="15"/>
        <v>2.016076128818023</v>
      </c>
      <c r="V79">
        <f t="shared" si="16"/>
        <v>3.0566794798100094</v>
      </c>
    </row>
    <row r="80" spans="1:22" ht="12.75">
      <c r="A80">
        <v>19943</v>
      </c>
      <c r="B80">
        <v>1.5098</v>
      </c>
      <c r="C80">
        <v>0.3884</v>
      </c>
      <c r="D80">
        <v>0.2813</v>
      </c>
      <c r="E80">
        <v>4.2762</v>
      </c>
      <c r="F80" s="2">
        <v>179047.4</v>
      </c>
      <c r="G80">
        <v>282.01</v>
      </c>
      <c r="H80">
        <f t="shared" si="10"/>
        <v>19</v>
      </c>
      <c r="I80">
        <f t="shared" si="11"/>
        <v>89.14211657605259</v>
      </c>
      <c r="J80">
        <f t="shared" si="12"/>
        <v>-0.30129991619730623</v>
      </c>
      <c r="K80">
        <f t="shared" si="14"/>
        <v>2.3222721189047224</v>
      </c>
      <c r="M80">
        <v>19943</v>
      </c>
      <c r="N80">
        <v>1.4469323298662506</v>
      </c>
      <c r="O80">
        <v>0.5734431800786802</v>
      </c>
      <c r="P80">
        <v>0.28088761303138676</v>
      </c>
      <c r="Q80">
        <v>3.6389101081798483</v>
      </c>
      <c r="R80">
        <v>6531370</v>
      </c>
      <c r="S80">
        <v>183.66</v>
      </c>
      <c r="T80">
        <f t="shared" si="13"/>
        <v>108.03529411764706</v>
      </c>
      <c r="U80">
        <f t="shared" si="15"/>
        <v>0.45258160813888004</v>
      </c>
      <c r="V80">
        <f t="shared" si="16"/>
        <v>3.177896657242907</v>
      </c>
    </row>
    <row r="81" spans="1:22" ht="12.75">
      <c r="A81">
        <v>19944</v>
      </c>
      <c r="B81">
        <v>1.3805</v>
      </c>
      <c r="C81">
        <v>0.3347</v>
      </c>
      <c r="D81">
        <v>0.2641</v>
      </c>
      <c r="E81">
        <v>3.9468</v>
      </c>
      <c r="F81" s="2">
        <v>181714.8</v>
      </c>
      <c r="G81">
        <v>280.15</v>
      </c>
      <c r="H81">
        <f t="shared" si="10"/>
        <v>20</v>
      </c>
      <c r="I81">
        <f t="shared" si="11"/>
        <v>88.55417878366417</v>
      </c>
      <c r="J81">
        <f t="shared" si="12"/>
        <v>1.4897730991904945</v>
      </c>
      <c r="K81">
        <f t="shared" si="14"/>
        <v>2.9459286133514118</v>
      </c>
      <c r="M81">
        <v>19944</v>
      </c>
      <c r="N81">
        <v>1.2808676495532048</v>
      </c>
      <c r="O81">
        <v>0.44897047700471</v>
      </c>
      <c r="P81">
        <v>0.25336096984534356</v>
      </c>
      <c r="Q81">
        <v>3.3401032622195435</v>
      </c>
      <c r="R81">
        <v>6619476.7</v>
      </c>
      <c r="S81">
        <v>183.22</v>
      </c>
      <c r="T81">
        <f t="shared" si="13"/>
        <v>107.7764705882353</v>
      </c>
      <c r="U81">
        <f t="shared" si="15"/>
        <v>1.3489773202253197</v>
      </c>
      <c r="V81">
        <f t="shared" si="16"/>
        <v>3.023063255698699</v>
      </c>
    </row>
    <row r="82" spans="1:22" ht="12.75">
      <c r="A82">
        <v>19951</v>
      </c>
      <c r="B82">
        <v>1.2924</v>
      </c>
      <c r="C82">
        <v>0.2714</v>
      </c>
      <c r="D82">
        <v>0.2093</v>
      </c>
      <c r="E82">
        <v>2.9622</v>
      </c>
      <c r="F82" s="2">
        <v>182255.9</v>
      </c>
      <c r="G82">
        <v>281.28</v>
      </c>
      <c r="H82">
        <f t="shared" si="10"/>
        <v>21</v>
      </c>
      <c r="I82">
        <f t="shared" si="11"/>
        <v>88.9113667973195</v>
      </c>
      <c r="J82">
        <f t="shared" si="12"/>
        <v>0.29777431447521874</v>
      </c>
      <c r="K82">
        <f t="shared" si="14"/>
        <v>4.216321491654673</v>
      </c>
      <c r="M82">
        <v>19951</v>
      </c>
      <c r="N82">
        <v>1.3091433206600465</v>
      </c>
      <c r="O82">
        <v>0.3635527099558048</v>
      </c>
      <c r="P82">
        <v>0.25447053259975294</v>
      </c>
      <c r="Q82">
        <v>3.326225050188447</v>
      </c>
      <c r="R82">
        <v>6671127.2</v>
      </c>
      <c r="S82">
        <v>183.88</v>
      </c>
      <c r="T82">
        <f t="shared" si="13"/>
        <v>108.16470588235293</v>
      </c>
      <c r="U82">
        <f t="shared" si="15"/>
        <v>0.7802807131264577</v>
      </c>
      <c r="V82">
        <f t="shared" si="16"/>
        <v>4.670585151545414</v>
      </c>
    </row>
    <row r="83" spans="1:22" ht="12.75">
      <c r="A83">
        <v>19952</v>
      </c>
      <c r="B83">
        <v>1.2126</v>
      </c>
      <c r="C83">
        <v>0.2372</v>
      </c>
      <c r="D83">
        <v>0.2372</v>
      </c>
      <c r="E83">
        <v>3.3818</v>
      </c>
      <c r="F83" s="2">
        <v>183310.7</v>
      </c>
      <c r="G83">
        <v>286.79</v>
      </c>
      <c r="H83">
        <f t="shared" si="10"/>
        <v>22</v>
      </c>
      <c r="I83">
        <f t="shared" si="11"/>
        <v>90.65305348337337</v>
      </c>
      <c r="J83">
        <f t="shared" si="12"/>
        <v>0.5787466962660748</v>
      </c>
      <c r="K83">
        <f t="shared" si="14"/>
        <v>2.072627144833894</v>
      </c>
      <c r="M83">
        <v>19952</v>
      </c>
      <c r="N83">
        <v>1.2341967842544312</v>
      </c>
      <c r="O83">
        <v>0.32795703956808236</v>
      </c>
      <c r="P83">
        <v>0.2726256654805755</v>
      </c>
      <c r="Q83">
        <v>3.487910928050053</v>
      </c>
      <c r="R83">
        <v>6685785.2</v>
      </c>
      <c r="S83">
        <v>187.09</v>
      </c>
      <c r="T83">
        <f t="shared" si="13"/>
        <v>110.0529411764706</v>
      </c>
      <c r="U83">
        <f t="shared" si="15"/>
        <v>0.21972298774335375</v>
      </c>
      <c r="V83">
        <f t="shared" si="16"/>
        <v>2.827490008602651</v>
      </c>
    </row>
    <row r="84" spans="1:22" ht="12.75">
      <c r="A84">
        <v>19953</v>
      </c>
      <c r="B84">
        <v>1.1522</v>
      </c>
      <c r="C84">
        <v>0.1774</v>
      </c>
      <c r="D84">
        <v>0.2909</v>
      </c>
      <c r="E84">
        <v>3.9969</v>
      </c>
      <c r="F84" s="2">
        <v>184858.6</v>
      </c>
      <c r="G84">
        <v>291.32</v>
      </c>
      <c r="H84">
        <f t="shared" si="10"/>
        <v>23</v>
      </c>
      <c r="I84">
        <f t="shared" si="11"/>
        <v>92.08496649386774</v>
      </c>
      <c r="J84">
        <f t="shared" si="12"/>
        <v>0.8444133375738572</v>
      </c>
      <c r="K84">
        <f t="shared" si="14"/>
        <v>3.2456209919831336</v>
      </c>
      <c r="M84">
        <v>19953</v>
      </c>
      <c r="N84">
        <v>1.1868120916326164</v>
      </c>
      <c r="O84">
        <v>0.3099193934851448</v>
      </c>
      <c r="P84">
        <v>0.31561699841019564</v>
      </c>
      <c r="Q84">
        <v>3.982750904643142</v>
      </c>
      <c r="R84">
        <v>6717825.5</v>
      </c>
      <c r="S84">
        <v>189.99</v>
      </c>
      <c r="T84">
        <f t="shared" si="13"/>
        <v>111.75882352941177</v>
      </c>
      <c r="U84">
        <f t="shared" si="15"/>
        <v>0.47923017329363216</v>
      </c>
      <c r="V84">
        <f t="shared" si="16"/>
        <v>2.8547686013807194</v>
      </c>
    </row>
    <row r="85" spans="1:22" ht="12.75">
      <c r="A85">
        <v>19954</v>
      </c>
      <c r="B85">
        <v>1.0156</v>
      </c>
      <c r="C85">
        <v>0.1493</v>
      </c>
      <c r="D85">
        <v>0.232</v>
      </c>
      <c r="E85">
        <v>3.2205</v>
      </c>
      <c r="F85" s="2">
        <v>186076.9</v>
      </c>
      <c r="G85">
        <v>293.23</v>
      </c>
      <c r="H85">
        <f t="shared" si="10"/>
        <v>24</v>
      </c>
      <c r="I85">
        <f t="shared" si="11"/>
        <v>92.68870906562144</v>
      </c>
      <c r="J85">
        <f t="shared" si="12"/>
        <v>0.659044264102393</v>
      </c>
      <c r="K85">
        <f t="shared" si="14"/>
        <v>2.4005199356354145</v>
      </c>
      <c r="M85">
        <v>19954</v>
      </c>
      <c r="N85">
        <v>1.117406380511115</v>
      </c>
      <c r="O85">
        <v>0.2661090036154572</v>
      </c>
      <c r="P85">
        <v>0.26317272661221175</v>
      </c>
      <c r="Q85">
        <v>3.327000715524275</v>
      </c>
      <c r="R85">
        <v>6764299</v>
      </c>
      <c r="S85">
        <v>191.5</v>
      </c>
      <c r="T85">
        <f t="shared" si="13"/>
        <v>112.6470588235294</v>
      </c>
      <c r="U85">
        <f t="shared" si="15"/>
        <v>0.6917937954774134</v>
      </c>
      <c r="V85">
        <f t="shared" si="16"/>
        <v>2.1878209798668724</v>
      </c>
    </row>
    <row r="86" spans="1:22" ht="12.75">
      <c r="A86">
        <v>19961</v>
      </c>
      <c r="B86">
        <v>1.0545</v>
      </c>
      <c r="C86">
        <v>0.1387</v>
      </c>
      <c r="D86">
        <v>0.2513</v>
      </c>
      <c r="E86">
        <v>3.3148</v>
      </c>
      <c r="F86" s="2">
        <v>187896.5</v>
      </c>
      <c r="G86">
        <v>296.81</v>
      </c>
      <c r="H86">
        <f t="shared" si="10"/>
        <v>25</v>
      </c>
      <c r="I86">
        <f t="shared" si="11"/>
        <v>93.8203312681755</v>
      </c>
      <c r="J86">
        <f t="shared" si="12"/>
        <v>0.9778752762970688</v>
      </c>
      <c r="K86">
        <f t="shared" si="14"/>
        <v>3.094879232990544</v>
      </c>
      <c r="M86">
        <v>19961</v>
      </c>
      <c r="N86">
        <v>1.1269540284364201</v>
      </c>
      <c r="O86">
        <v>0.25234681481722554</v>
      </c>
      <c r="P86">
        <v>0.26826861108232497</v>
      </c>
      <c r="Q86">
        <v>3.3600864415794627</v>
      </c>
      <c r="R86">
        <v>6860154.4</v>
      </c>
      <c r="S86">
        <v>193.83</v>
      </c>
      <c r="T86">
        <f t="shared" si="13"/>
        <v>114.01764705882354</v>
      </c>
      <c r="U86">
        <f t="shared" si="15"/>
        <v>1.4170781037325497</v>
      </c>
      <c r="V86">
        <f t="shared" si="16"/>
        <v>2.8335121536882113</v>
      </c>
    </row>
    <row r="87" spans="1:22" ht="12.75">
      <c r="A87">
        <v>19962</v>
      </c>
      <c r="B87">
        <v>1.1789</v>
      </c>
      <c r="C87">
        <v>0.1317</v>
      </c>
      <c r="D87">
        <v>0.407</v>
      </c>
      <c r="E87">
        <v>5.5148</v>
      </c>
      <c r="F87" s="2">
        <v>190426.6</v>
      </c>
      <c r="G87">
        <v>297.24</v>
      </c>
      <c r="H87">
        <f t="shared" si="10"/>
        <v>26</v>
      </c>
      <c r="I87">
        <f t="shared" si="11"/>
        <v>93.95625237071691</v>
      </c>
      <c r="J87">
        <f t="shared" si="12"/>
        <v>1.3465391851364972</v>
      </c>
      <c r="K87">
        <f t="shared" si="14"/>
        <v>3.881879235636543</v>
      </c>
      <c r="M87">
        <v>19962</v>
      </c>
      <c r="N87">
        <v>1.0814732480419524</v>
      </c>
      <c r="O87">
        <v>0.2333764669429468</v>
      </c>
      <c r="P87">
        <v>0.29305806903716547</v>
      </c>
      <c r="Q87">
        <v>3.5991890105088093</v>
      </c>
      <c r="R87">
        <v>6944098.7</v>
      </c>
      <c r="S87">
        <v>194.01</v>
      </c>
      <c r="T87">
        <f t="shared" si="13"/>
        <v>114.1235294117647</v>
      </c>
      <c r="U87">
        <f t="shared" si="15"/>
        <v>1.223650301515078</v>
      </c>
      <c r="V87">
        <f t="shared" si="16"/>
        <v>3.8636224807222286</v>
      </c>
    </row>
    <row r="88" spans="1:22" ht="12.75">
      <c r="A88">
        <v>19963</v>
      </c>
      <c r="B88">
        <v>1.0957</v>
      </c>
      <c r="C88">
        <v>0.0983</v>
      </c>
      <c r="D88">
        <v>0.2554</v>
      </c>
      <c r="E88">
        <v>3.4373</v>
      </c>
      <c r="F88" s="2">
        <v>192177.1</v>
      </c>
      <c r="G88">
        <v>297.92</v>
      </c>
      <c r="H88">
        <f t="shared" si="10"/>
        <v>27</v>
      </c>
      <c r="I88">
        <f t="shared" si="11"/>
        <v>94.17119737008471</v>
      </c>
      <c r="J88">
        <f t="shared" si="12"/>
        <v>0.9192518272132189</v>
      </c>
      <c r="K88">
        <f t="shared" si="14"/>
        <v>3.9589718844565525</v>
      </c>
      <c r="M88">
        <v>19963</v>
      </c>
      <c r="N88">
        <v>1.0531940625765537</v>
      </c>
      <c r="O88">
        <v>0.2171334487329327</v>
      </c>
      <c r="P88">
        <v>0.2912041222663813</v>
      </c>
      <c r="Q88">
        <v>3.554360995936781</v>
      </c>
      <c r="R88">
        <v>6996768.2</v>
      </c>
      <c r="S88">
        <v>194.77</v>
      </c>
      <c r="T88">
        <f t="shared" si="13"/>
        <v>114.57058823529411</v>
      </c>
      <c r="U88">
        <f t="shared" si="15"/>
        <v>0.7584785625238899</v>
      </c>
      <c r="V88">
        <f t="shared" si="16"/>
        <v>4.15227665559339</v>
      </c>
    </row>
    <row r="89" spans="1:22" ht="12.75">
      <c r="A89">
        <v>19964</v>
      </c>
      <c r="B89">
        <v>1.0425</v>
      </c>
      <c r="C89">
        <v>0.0898</v>
      </c>
      <c r="D89">
        <v>0.351</v>
      </c>
      <c r="E89">
        <v>4.613</v>
      </c>
      <c r="F89" s="2">
        <v>193968.3</v>
      </c>
      <c r="G89">
        <v>302.11</v>
      </c>
      <c r="H89">
        <f t="shared" si="10"/>
        <v>28</v>
      </c>
      <c r="I89">
        <f t="shared" si="11"/>
        <v>95.49563788089517</v>
      </c>
      <c r="J89">
        <f t="shared" si="12"/>
        <v>0.9320569412276436</v>
      </c>
      <c r="K89">
        <f t="shared" si="14"/>
        <v>4.240934796312712</v>
      </c>
      <c r="M89">
        <v>19964</v>
      </c>
      <c r="N89">
        <v>0.9666162027624211</v>
      </c>
      <c r="O89">
        <v>0.20838948950671363</v>
      </c>
      <c r="P89">
        <v>0.2906830328988546</v>
      </c>
      <c r="Q89">
        <v>3.6069091341372435</v>
      </c>
      <c r="R89">
        <v>7044283.1</v>
      </c>
      <c r="S89">
        <v>196.48</v>
      </c>
      <c r="T89">
        <f t="shared" si="13"/>
        <v>115.57647058823528</v>
      </c>
      <c r="U89">
        <f t="shared" si="15"/>
        <v>0.6790978154742833</v>
      </c>
      <c r="V89">
        <f t="shared" si="16"/>
        <v>4.139144351838975</v>
      </c>
    </row>
    <row r="90" spans="1:22" ht="12.75">
      <c r="A90">
        <v>19971</v>
      </c>
      <c r="B90">
        <v>1.0043</v>
      </c>
      <c r="C90">
        <v>0.09</v>
      </c>
      <c r="D90">
        <v>0.317</v>
      </c>
      <c r="E90">
        <v>4.2204</v>
      </c>
      <c r="F90" s="2">
        <v>196765.2</v>
      </c>
      <c r="G90">
        <v>305.06</v>
      </c>
      <c r="H90">
        <f t="shared" si="10"/>
        <v>29</v>
      </c>
      <c r="I90">
        <f t="shared" si="11"/>
        <v>96.42811986344671</v>
      </c>
      <c r="J90">
        <f t="shared" si="12"/>
        <v>1.4419366463489292</v>
      </c>
      <c r="K90">
        <f t="shared" si="14"/>
        <v>4.719992123323213</v>
      </c>
      <c r="M90">
        <v>19971</v>
      </c>
      <c r="N90">
        <v>0.9727441916392073</v>
      </c>
      <c r="O90">
        <v>0.20303560506268026</v>
      </c>
      <c r="P90">
        <v>0.30457471476003734</v>
      </c>
      <c r="Q90">
        <v>3.693688138278427</v>
      </c>
      <c r="R90">
        <v>7137865.2</v>
      </c>
      <c r="S90">
        <v>198.24</v>
      </c>
      <c r="T90">
        <f t="shared" si="13"/>
        <v>116.61176470588235</v>
      </c>
      <c r="U90">
        <f t="shared" si="15"/>
        <v>1.3284829509478513</v>
      </c>
      <c r="V90">
        <f t="shared" si="16"/>
        <v>4.0481712773111855</v>
      </c>
    </row>
    <row r="91" spans="1:22" ht="12.75">
      <c r="A91">
        <v>19972</v>
      </c>
      <c r="B91">
        <v>0.9314</v>
      </c>
      <c r="C91">
        <v>0.0856</v>
      </c>
      <c r="D91">
        <v>0.3768</v>
      </c>
      <c r="E91">
        <v>5.0698</v>
      </c>
      <c r="F91" s="2">
        <v>198084.5</v>
      </c>
      <c r="G91">
        <v>309.37</v>
      </c>
      <c r="H91">
        <f t="shared" si="10"/>
        <v>30</v>
      </c>
      <c r="I91">
        <f t="shared" si="11"/>
        <v>97.79049184473384</v>
      </c>
      <c r="J91">
        <f t="shared" si="12"/>
        <v>0.6704945793260197</v>
      </c>
      <c r="K91">
        <f t="shared" si="14"/>
        <v>4.021444483071157</v>
      </c>
      <c r="M91">
        <v>19972</v>
      </c>
      <c r="N91">
        <v>0.9206736031580358</v>
      </c>
      <c r="O91">
        <v>0.1851739232712279</v>
      </c>
      <c r="P91">
        <v>0.31156591998320143</v>
      </c>
      <c r="Q91">
        <v>3.737221231084852</v>
      </c>
      <c r="R91">
        <v>7202050.3</v>
      </c>
      <c r="S91">
        <v>199.85</v>
      </c>
      <c r="T91">
        <f t="shared" si="13"/>
        <v>117.55882352941175</v>
      </c>
      <c r="U91">
        <f t="shared" si="15"/>
        <v>0.8992198395677109</v>
      </c>
      <c r="V91">
        <f t="shared" si="16"/>
        <v>3.7146879839135893</v>
      </c>
    </row>
    <row r="92" spans="1:22" ht="12.75">
      <c r="A92">
        <v>19973</v>
      </c>
      <c r="B92">
        <v>0.8166</v>
      </c>
      <c r="C92">
        <v>0.0799</v>
      </c>
      <c r="D92">
        <v>0.3178</v>
      </c>
      <c r="E92">
        <v>4.3275</v>
      </c>
      <c r="F92" s="2">
        <v>200220.5</v>
      </c>
      <c r="G92">
        <v>314.01</v>
      </c>
      <c r="H92">
        <f t="shared" si="10"/>
        <v>31</v>
      </c>
      <c r="I92">
        <f t="shared" si="11"/>
        <v>99.25717536983183</v>
      </c>
      <c r="J92">
        <f t="shared" si="12"/>
        <v>1.0783276833876476</v>
      </c>
      <c r="K92">
        <f t="shared" si="14"/>
        <v>4.185410228377884</v>
      </c>
      <c r="M92">
        <v>19973</v>
      </c>
      <c r="N92">
        <v>0.905926820160864</v>
      </c>
      <c r="O92">
        <v>0.16802722450961305</v>
      </c>
      <c r="P92">
        <v>0.2882994978778541</v>
      </c>
      <c r="Q92">
        <v>3.3954135184901353</v>
      </c>
      <c r="R92">
        <v>7297903.8</v>
      </c>
      <c r="S92">
        <v>202.81</v>
      </c>
      <c r="T92">
        <f t="shared" si="13"/>
        <v>119.30000000000001</v>
      </c>
      <c r="U92">
        <f t="shared" si="15"/>
        <v>1.3309196132662349</v>
      </c>
      <c r="V92">
        <f t="shared" si="16"/>
        <v>4.303924203177112</v>
      </c>
    </row>
    <row r="93" spans="1:22" ht="12.75">
      <c r="A93">
        <v>19974</v>
      </c>
      <c r="B93">
        <v>0.6331</v>
      </c>
      <c r="C93">
        <v>0.0808</v>
      </c>
      <c r="D93">
        <v>-0.2289</v>
      </c>
      <c r="E93">
        <v>-3.479</v>
      </c>
      <c r="F93" s="2">
        <v>203372.6</v>
      </c>
      <c r="G93">
        <v>319.07</v>
      </c>
      <c r="H93">
        <f t="shared" si="10"/>
        <v>32</v>
      </c>
      <c r="I93">
        <f t="shared" si="11"/>
        <v>100.85661904159818</v>
      </c>
      <c r="J93">
        <f t="shared" si="12"/>
        <v>1.5743143184638875</v>
      </c>
      <c r="K93">
        <f t="shared" si="14"/>
        <v>4.848369553169274</v>
      </c>
      <c r="M93">
        <v>19974</v>
      </c>
      <c r="N93">
        <v>0.8760031479214525</v>
      </c>
      <c r="O93">
        <v>0.1588133211796489</v>
      </c>
      <c r="P93">
        <v>0.3039060655472531</v>
      </c>
      <c r="Q93">
        <v>3.7133089318634522</v>
      </c>
      <c r="R93">
        <v>7406558.8</v>
      </c>
      <c r="S93">
        <v>205.5</v>
      </c>
      <c r="T93">
        <f t="shared" si="13"/>
        <v>120.88235294117646</v>
      </c>
      <c r="U93">
        <f t="shared" si="15"/>
        <v>1.4888521824582002</v>
      </c>
      <c r="V93">
        <f t="shared" si="16"/>
        <v>5.142832774565798</v>
      </c>
    </row>
    <row r="94" spans="1:22" ht="12.75">
      <c r="A94">
        <v>19981</v>
      </c>
      <c r="B94">
        <v>0.6872</v>
      </c>
      <c r="C94">
        <v>0.0887</v>
      </c>
      <c r="D94">
        <v>0.323</v>
      </c>
      <c r="E94">
        <v>4.8511</v>
      </c>
      <c r="F94" s="2">
        <v>206865.4</v>
      </c>
      <c r="G94">
        <v>323.53</v>
      </c>
      <c r="H94">
        <f t="shared" si="10"/>
        <v>33</v>
      </c>
      <c r="I94">
        <f t="shared" si="11"/>
        <v>102.26640536098115</v>
      </c>
      <c r="J94">
        <f t="shared" si="12"/>
        <v>1.71743882902613</v>
      </c>
      <c r="K94">
        <f t="shared" si="14"/>
        <v>5.133123133562223</v>
      </c>
      <c r="M94">
        <v>19981</v>
      </c>
      <c r="N94">
        <v>0.8987789096771267</v>
      </c>
      <c r="O94">
        <v>0.14909669793447872</v>
      </c>
      <c r="P94">
        <v>0.2898364001023021</v>
      </c>
      <c r="Q94">
        <v>3.52908630040042</v>
      </c>
      <c r="R94">
        <v>7572039.5</v>
      </c>
      <c r="S94">
        <v>208.62</v>
      </c>
      <c r="T94">
        <f t="shared" si="13"/>
        <v>122.71764705882353</v>
      </c>
      <c r="U94">
        <f t="shared" si="15"/>
        <v>2.234245409622626</v>
      </c>
      <c r="V94">
        <f t="shared" si="16"/>
        <v>6.082691222580094</v>
      </c>
    </row>
    <row r="95" spans="1:22" ht="12.75">
      <c r="A95">
        <v>19982</v>
      </c>
      <c r="B95">
        <v>0.7339</v>
      </c>
      <c r="C95">
        <v>0.0633</v>
      </c>
      <c r="D95">
        <v>0.2677</v>
      </c>
      <c r="E95">
        <v>3.9921</v>
      </c>
      <c r="F95" s="2">
        <v>212132.1</v>
      </c>
      <c r="G95">
        <v>330.29</v>
      </c>
      <c r="H95">
        <f t="shared" si="10"/>
        <v>34</v>
      </c>
      <c r="I95">
        <f t="shared" si="11"/>
        <v>104.40321153116703</v>
      </c>
      <c r="J95">
        <f t="shared" si="12"/>
        <v>2.545955002624911</v>
      </c>
      <c r="K95">
        <f t="shared" si="14"/>
        <v>7.091720957470171</v>
      </c>
      <c r="M95">
        <v>19982</v>
      </c>
      <c r="N95">
        <v>0.8645372117240884</v>
      </c>
      <c r="O95">
        <v>0.13727663619655234</v>
      </c>
      <c r="P95">
        <v>0.2972745872913087</v>
      </c>
      <c r="Q95">
        <v>3.551074334808375</v>
      </c>
      <c r="R95">
        <v>7694188.2</v>
      </c>
      <c r="S95">
        <v>210.27</v>
      </c>
      <c r="T95">
        <f t="shared" si="13"/>
        <v>123.68823529411766</v>
      </c>
      <c r="U95">
        <f t="shared" si="15"/>
        <v>1.6131545536707703</v>
      </c>
      <c r="V95">
        <f t="shared" si="16"/>
        <v>6.833302733250846</v>
      </c>
    </row>
    <row r="96" spans="1:22" ht="12.75">
      <c r="A96">
        <v>19983</v>
      </c>
      <c r="B96">
        <v>0.7214</v>
      </c>
      <c r="C96">
        <v>0.0642</v>
      </c>
      <c r="D96">
        <v>0.2468</v>
      </c>
      <c r="E96">
        <v>3.7629</v>
      </c>
      <c r="F96" s="2">
        <v>214878</v>
      </c>
      <c r="G96">
        <v>338.4</v>
      </c>
      <c r="H96">
        <f t="shared" si="10"/>
        <v>35</v>
      </c>
      <c r="I96">
        <f t="shared" si="11"/>
        <v>106.96674674421544</v>
      </c>
      <c r="J96">
        <f t="shared" si="12"/>
        <v>1.2944292730802998</v>
      </c>
      <c r="K96">
        <f t="shared" si="14"/>
        <v>7.320678951456028</v>
      </c>
      <c r="M96">
        <v>19983</v>
      </c>
      <c r="N96">
        <v>0.862875177563651</v>
      </c>
      <c r="O96">
        <v>0.12967492642433032</v>
      </c>
      <c r="P96">
        <v>0.26711504083582044</v>
      </c>
      <c r="Q96">
        <v>3.153788086904704</v>
      </c>
      <c r="R96">
        <v>7783055.1</v>
      </c>
      <c r="S96">
        <v>213.15</v>
      </c>
      <c r="T96">
        <f t="shared" si="13"/>
        <v>125.38235294117648</v>
      </c>
      <c r="U96">
        <f t="shared" si="15"/>
        <v>1.1549873448637449</v>
      </c>
      <c r="V96">
        <f t="shared" si="16"/>
        <v>6.647817144424395</v>
      </c>
    </row>
    <row r="97" spans="1:22" ht="12.75">
      <c r="A97">
        <v>19984</v>
      </c>
      <c r="B97">
        <v>0.7838</v>
      </c>
      <c r="C97">
        <v>0.0622</v>
      </c>
      <c r="D97">
        <v>0.2789</v>
      </c>
      <c r="E97">
        <v>4.0421</v>
      </c>
      <c r="F97" s="2">
        <v>216221</v>
      </c>
      <c r="G97">
        <v>343.58</v>
      </c>
      <c r="H97">
        <f t="shared" si="10"/>
        <v>36</v>
      </c>
      <c r="I97">
        <f t="shared" si="11"/>
        <v>108.60412188645844</v>
      </c>
      <c r="J97">
        <f t="shared" si="12"/>
        <v>0.6250058172544426</v>
      </c>
      <c r="K97">
        <f t="shared" si="14"/>
        <v>6.317665211537826</v>
      </c>
      <c r="M97">
        <v>19984</v>
      </c>
      <c r="N97">
        <v>0.8072165795963427</v>
      </c>
      <c r="O97">
        <v>0.10715249204251136</v>
      </c>
      <c r="P97">
        <v>0.2380658253351594</v>
      </c>
      <c r="Q97">
        <v>2.84095844466186</v>
      </c>
      <c r="R97">
        <v>7855236.8</v>
      </c>
      <c r="S97">
        <v>215.71</v>
      </c>
      <c r="T97">
        <f t="shared" si="13"/>
        <v>126.88823529411766</v>
      </c>
      <c r="U97">
        <f t="shared" si="15"/>
        <v>0.9274211613894412</v>
      </c>
      <c r="V97">
        <f t="shared" si="16"/>
        <v>6.057846999067906</v>
      </c>
    </row>
    <row r="98" spans="1:22" ht="12.75">
      <c r="A98">
        <v>19991</v>
      </c>
      <c r="B98">
        <v>0.7877</v>
      </c>
      <c r="C98">
        <v>0.0583</v>
      </c>
      <c r="D98">
        <v>0.2841</v>
      </c>
      <c r="E98">
        <v>4.1184</v>
      </c>
      <c r="F98" s="2">
        <v>217750.1</v>
      </c>
      <c r="G98">
        <v>350.61</v>
      </c>
      <c r="H98">
        <f t="shared" si="10"/>
        <v>37</v>
      </c>
      <c r="I98">
        <f t="shared" si="11"/>
        <v>110.82627386521683</v>
      </c>
      <c r="J98">
        <f t="shared" si="12"/>
        <v>0.707193103352588</v>
      </c>
      <c r="K98">
        <f t="shared" si="14"/>
        <v>5.2617305745668475</v>
      </c>
      <c r="M98">
        <v>19991</v>
      </c>
      <c r="N98">
        <v>0.9211433508077175</v>
      </c>
      <c r="O98">
        <v>0.1155622107369846</v>
      </c>
      <c r="P98">
        <v>0.31193043644986174</v>
      </c>
      <c r="Q98">
        <v>3.6925414390796054</v>
      </c>
      <c r="R98">
        <v>7913203.4</v>
      </c>
      <c r="S98">
        <v>217.94</v>
      </c>
      <c r="T98">
        <f t="shared" si="13"/>
        <v>128.2</v>
      </c>
      <c r="U98">
        <f t="shared" si="15"/>
        <v>0.7379357424336375</v>
      </c>
      <c r="V98">
        <f t="shared" si="16"/>
        <v>4.505574753010744</v>
      </c>
    </row>
    <row r="99" spans="1:22" ht="12.75">
      <c r="A99">
        <v>19992</v>
      </c>
      <c r="B99">
        <v>0.7835</v>
      </c>
      <c r="C99">
        <v>0.0514</v>
      </c>
      <c r="D99">
        <v>0.2536</v>
      </c>
      <c r="E99">
        <v>3.7678</v>
      </c>
      <c r="F99" s="2">
        <v>219187.4</v>
      </c>
      <c r="G99">
        <v>362.08</v>
      </c>
      <c r="H99">
        <f t="shared" si="10"/>
        <v>38</v>
      </c>
      <c r="I99">
        <f t="shared" si="11"/>
        <v>114.45189025161208</v>
      </c>
      <c r="J99">
        <f t="shared" si="12"/>
        <v>0.6600685832061526</v>
      </c>
      <c r="K99">
        <f t="shared" si="14"/>
        <v>3.3258992863409054</v>
      </c>
      <c r="M99">
        <v>19992</v>
      </c>
      <c r="N99">
        <v>0.8867479211870896</v>
      </c>
      <c r="O99">
        <v>0.09813275901018273</v>
      </c>
      <c r="P99">
        <v>0.2922951073803871</v>
      </c>
      <c r="Q99">
        <v>3.524860821246464</v>
      </c>
      <c r="R99">
        <v>7935351.8</v>
      </c>
      <c r="S99">
        <v>220.88</v>
      </c>
      <c r="T99">
        <f t="shared" si="13"/>
        <v>129.92941176470586</v>
      </c>
      <c r="U99">
        <f t="shared" si="15"/>
        <v>0.2798917060567341</v>
      </c>
      <c r="V99">
        <f t="shared" si="16"/>
        <v>3.134360555412452</v>
      </c>
    </row>
    <row r="100" spans="1:22" ht="12.75">
      <c r="A100">
        <v>19993</v>
      </c>
      <c r="B100">
        <v>0.7723</v>
      </c>
      <c r="C100">
        <v>0.0693</v>
      </c>
      <c r="D100">
        <v>0.3209</v>
      </c>
      <c r="E100">
        <v>4.6551</v>
      </c>
      <c r="F100" s="2">
        <v>222449.5</v>
      </c>
      <c r="G100">
        <v>376.84</v>
      </c>
      <c r="H100">
        <f t="shared" si="10"/>
        <v>39</v>
      </c>
      <c r="I100">
        <f t="shared" si="11"/>
        <v>119.11746112024275</v>
      </c>
      <c r="J100">
        <f t="shared" si="12"/>
        <v>1.488269854927804</v>
      </c>
      <c r="K100">
        <f t="shared" si="14"/>
        <v>3.5236273606418456</v>
      </c>
      <c r="M100">
        <v>19993</v>
      </c>
      <c r="N100">
        <v>0.8552233811642904</v>
      </c>
      <c r="O100">
        <v>0.088959256092906</v>
      </c>
      <c r="P100">
        <v>0.2953988601284912</v>
      </c>
      <c r="Q100">
        <v>3.527636026488715</v>
      </c>
      <c r="R100">
        <v>7989372</v>
      </c>
      <c r="S100">
        <v>224.32</v>
      </c>
      <c r="T100">
        <f t="shared" si="13"/>
        <v>131.95294117647057</v>
      </c>
      <c r="U100">
        <f t="shared" si="15"/>
        <v>0.6807536875680809</v>
      </c>
      <c r="V100">
        <f t="shared" si="16"/>
        <v>2.6508472232195768</v>
      </c>
    </row>
    <row r="101" spans="1:22" ht="12.75">
      <c r="A101">
        <v>19994</v>
      </c>
      <c r="B101">
        <v>0.9988</v>
      </c>
      <c r="C101">
        <v>0.0631</v>
      </c>
      <c r="D101">
        <v>0.1219</v>
      </c>
      <c r="E101">
        <v>1.8433</v>
      </c>
      <c r="F101" s="2">
        <v>226903.2</v>
      </c>
      <c r="G101">
        <v>385.86</v>
      </c>
      <c r="H101">
        <f t="shared" si="10"/>
        <v>40</v>
      </c>
      <c r="I101">
        <f t="shared" si="11"/>
        <v>121.96864331773929</v>
      </c>
      <c r="J101">
        <f t="shared" si="12"/>
        <v>2.0021173344961563</v>
      </c>
      <c r="K101">
        <f t="shared" si="14"/>
        <v>4.940408193468726</v>
      </c>
      <c r="M101">
        <v>19994</v>
      </c>
      <c r="N101">
        <v>0.8094345001853109</v>
      </c>
      <c r="O101">
        <v>0.08277551706598102</v>
      </c>
      <c r="P101">
        <v>0.2786085184239151</v>
      </c>
      <c r="Q101">
        <v>3.373355971802436</v>
      </c>
      <c r="R101">
        <v>8119734.2</v>
      </c>
      <c r="S101">
        <v>226.89</v>
      </c>
      <c r="T101">
        <f t="shared" si="13"/>
        <v>133.46470588235292</v>
      </c>
      <c r="U101">
        <f t="shared" si="15"/>
        <v>1.6316952070826174</v>
      </c>
      <c r="V101">
        <f t="shared" si="16"/>
        <v>3.367147378676094</v>
      </c>
    </row>
    <row r="102" spans="1:22" ht="12.75">
      <c r="A102">
        <v>20001</v>
      </c>
      <c r="B102">
        <v>0.5654</v>
      </c>
      <c r="C102">
        <v>0.0873</v>
      </c>
      <c r="D102">
        <v>0.1869</v>
      </c>
      <c r="E102">
        <v>1.5289</v>
      </c>
      <c r="F102" s="2">
        <v>237287.5</v>
      </c>
      <c r="G102">
        <v>402.17</v>
      </c>
      <c r="H102">
        <f aca="true" t="shared" si="17" ref="H102:H123">MATCH($I102,$I$6:$I$123,0)-MATCH(100,$I$6:$I$123,0)</f>
        <v>41</v>
      </c>
      <c r="I102">
        <f aca="true" t="shared" si="18" ref="I102:I123">100*(G102/LOOKUP($A$2,$A$6:$A$126,G$6:G$126))</f>
        <v>127.12416234669364</v>
      </c>
      <c r="J102">
        <f t="shared" si="12"/>
        <v>4.576533076659994</v>
      </c>
      <c r="K102">
        <f t="shared" si="14"/>
        <v>8.972395420254674</v>
      </c>
      <c r="M102">
        <v>20001</v>
      </c>
      <c r="N102">
        <v>0.8518636400789148</v>
      </c>
      <c r="O102">
        <v>0.0828148037506565</v>
      </c>
      <c r="P102">
        <v>0.3022952221731211</v>
      </c>
      <c r="Q102">
        <v>3.6227059364310357</v>
      </c>
      <c r="R102">
        <v>8319410.7</v>
      </c>
      <c r="S102">
        <v>231.6</v>
      </c>
      <c r="T102">
        <f t="shared" si="13"/>
        <v>136.23529411764704</v>
      </c>
      <c r="U102">
        <f t="shared" si="15"/>
        <v>2.459150694858958</v>
      </c>
      <c r="V102">
        <f t="shared" si="16"/>
        <v>5.133285212913896</v>
      </c>
    </row>
    <row r="103" spans="1:22" ht="12.75">
      <c r="A103">
        <v>20002</v>
      </c>
      <c r="B103">
        <v>0.4468</v>
      </c>
      <c r="C103">
        <v>0.1326</v>
      </c>
      <c r="D103">
        <v>0.2462</v>
      </c>
      <c r="E103">
        <v>2.2323</v>
      </c>
      <c r="F103" s="2">
        <v>237414.4</v>
      </c>
      <c r="G103">
        <v>414.93</v>
      </c>
      <c r="H103">
        <f t="shared" si="17"/>
        <v>42</v>
      </c>
      <c r="I103">
        <f t="shared" si="18"/>
        <v>131.1575420407131</v>
      </c>
      <c r="J103">
        <f t="shared" si="12"/>
        <v>0.053479428962743825</v>
      </c>
      <c r="K103">
        <f t="shared" si="14"/>
        <v>8.315715228156373</v>
      </c>
      <c r="M103">
        <v>20002</v>
      </c>
      <c r="N103">
        <v>0.8840296264263751</v>
      </c>
      <c r="O103">
        <v>0.08174216986836899</v>
      </c>
      <c r="P103">
        <v>0.22449867485188127</v>
      </c>
      <c r="Q103">
        <v>2.688524534895491</v>
      </c>
      <c r="R103">
        <v>8385286.2</v>
      </c>
      <c r="S103">
        <v>235.53</v>
      </c>
      <c r="T103">
        <f t="shared" si="13"/>
        <v>138.54705882352943</v>
      </c>
      <c r="U103">
        <f t="shared" si="15"/>
        <v>0.7918289212479834</v>
      </c>
      <c r="V103">
        <f t="shared" si="16"/>
        <v>5.669999406957604</v>
      </c>
    </row>
    <row r="104" spans="1:22" ht="12.75">
      <c r="A104">
        <v>20003</v>
      </c>
      <c r="B104">
        <v>0.4207</v>
      </c>
      <c r="C104">
        <v>0.1104</v>
      </c>
      <c r="D104">
        <v>0.2209</v>
      </c>
      <c r="E104">
        <v>1.9467</v>
      </c>
      <c r="F104" s="2">
        <v>243037.1</v>
      </c>
      <c r="G104">
        <v>430.16</v>
      </c>
      <c r="H104">
        <f t="shared" si="17"/>
        <v>43</v>
      </c>
      <c r="I104">
        <f t="shared" si="18"/>
        <v>135.97167783537742</v>
      </c>
      <c r="J104">
        <f t="shared" si="12"/>
        <v>2.36830621899935</v>
      </c>
      <c r="K104">
        <f t="shared" si="14"/>
        <v>9.254954495289947</v>
      </c>
      <c r="M104">
        <v>20003</v>
      </c>
      <c r="N104">
        <v>0.9297295251459228</v>
      </c>
      <c r="O104">
        <v>0.08289010563826703</v>
      </c>
      <c r="P104">
        <v>0.2698023882586056</v>
      </c>
      <c r="Q104">
        <v>3.1652206393051707</v>
      </c>
      <c r="R104">
        <v>8486192</v>
      </c>
      <c r="S104">
        <v>240.12</v>
      </c>
      <c r="T104">
        <f t="shared" si="13"/>
        <v>141.24705882352941</v>
      </c>
      <c r="U104">
        <f t="shared" si="15"/>
        <v>1.2033673937092315</v>
      </c>
      <c r="V104">
        <f t="shared" si="16"/>
        <v>6.218511292251749</v>
      </c>
    </row>
    <row r="105" spans="1:22" ht="12.75">
      <c r="A105">
        <v>20004</v>
      </c>
      <c r="B105">
        <v>0.4965</v>
      </c>
      <c r="C105">
        <v>0.0897</v>
      </c>
      <c r="D105">
        <v>0.5144</v>
      </c>
      <c r="E105">
        <v>4.9118</v>
      </c>
      <c r="F105" s="2">
        <v>243044.3</v>
      </c>
      <c r="G105">
        <v>441.02</v>
      </c>
      <c r="H105">
        <f t="shared" si="17"/>
        <v>44</v>
      </c>
      <c r="I105">
        <f t="shared" si="18"/>
        <v>139.40447591351622</v>
      </c>
      <c r="J105">
        <f t="shared" si="12"/>
        <v>0.002962510661941309</v>
      </c>
      <c r="K105">
        <f t="shared" si="14"/>
        <v>7.113650226175738</v>
      </c>
      <c r="M105">
        <v>20004</v>
      </c>
      <c r="N105">
        <v>1.0323433850238586</v>
      </c>
      <c r="O105">
        <v>0.08312092556519418</v>
      </c>
      <c r="P105">
        <v>0.29356845915661134</v>
      </c>
      <c r="Q105">
        <v>3.466302891600088</v>
      </c>
      <c r="R105">
        <v>8496024.3</v>
      </c>
      <c r="S105">
        <v>244.07</v>
      </c>
      <c r="T105">
        <f t="shared" si="13"/>
        <v>143.5705882352941</v>
      </c>
      <c r="U105">
        <f t="shared" si="15"/>
        <v>0.11586233259865963</v>
      </c>
      <c r="V105">
        <f t="shared" si="16"/>
        <v>4.634266230044837</v>
      </c>
    </row>
    <row r="106" spans="1:22" ht="12.75">
      <c r="A106">
        <v>20011</v>
      </c>
      <c r="F106" s="2">
        <v>246701.5</v>
      </c>
      <c r="G106">
        <v>453.43</v>
      </c>
      <c r="H106">
        <f t="shared" si="17"/>
        <v>45</v>
      </c>
      <c r="I106">
        <f t="shared" si="18"/>
        <v>143.32722215197876</v>
      </c>
      <c r="J106">
        <f t="shared" si="12"/>
        <v>1.504746254077971</v>
      </c>
      <c r="K106">
        <f t="shared" si="14"/>
        <v>3.967339198230002</v>
      </c>
      <c r="R106">
        <v>8552561.5</v>
      </c>
      <c r="S106">
        <v>250.35</v>
      </c>
      <c r="T106">
        <f t="shared" si="13"/>
        <v>147.26470588235293</v>
      </c>
      <c r="U106">
        <f t="shared" si="15"/>
        <v>0.6654547821855816</v>
      </c>
      <c r="V106">
        <f t="shared" si="16"/>
        <v>2.802491767836379</v>
      </c>
    </row>
    <row r="107" spans="1:22" ht="12.75">
      <c r="A107">
        <v>20012</v>
      </c>
      <c r="F107" s="2">
        <v>244131.9</v>
      </c>
      <c r="G107">
        <v>467.06</v>
      </c>
      <c r="H107">
        <f t="shared" si="17"/>
        <v>46</v>
      </c>
      <c r="I107">
        <f t="shared" si="18"/>
        <v>147.6356050069541</v>
      </c>
      <c r="J107">
        <f t="shared" si="12"/>
        <v>-1.0415826413702423</v>
      </c>
      <c r="K107">
        <f t="shared" si="14"/>
        <v>2.8294408426784656</v>
      </c>
      <c r="R107">
        <v>8530695.3</v>
      </c>
      <c r="S107">
        <v>254.85</v>
      </c>
      <c r="T107">
        <f t="shared" si="13"/>
        <v>149.91176470588235</v>
      </c>
      <c r="U107">
        <f t="shared" si="15"/>
        <v>-0.2556684333693382</v>
      </c>
      <c r="V107">
        <f t="shared" si="16"/>
        <v>1.7340982350727785</v>
      </c>
    </row>
    <row r="108" spans="1:22" ht="12.75">
      <c r="A108">
        <v>20013</v>
      </c>
      <c r="F108" s="2">
        <v>242454.4</v>
      </c>
      <c r="G108">
        <v>482.61</v>
      </c>
      <c r="H108">
        <f t="shared" si="17"/>
        <v>47</v>
      </c>
      <c r="I108">
        <f t="shared" si="18"/>
        <v>152.5508913895562</v>
      </c>
      <c r="J108">
        <f t="shared" si="12"/>
        <v>-0.6871285563254892</v>
      </c>
      <c r="K108">
        <f t="shared" si="14"/>
        <v>-0.2397576337110685</v>
      </c>
      <c r="R108">
        <v>8530913.8</v>
      </c>
      <c r="S108">
        <v>259.07</v>
      </c>
      <c r="T108">
        <f t="shared" si="13"/>
        <v>152.3941176470588</v>
      </c>
      <c r="U108">
        <f t="shared" si="15"/>
        <v>0.0025613386988476705</v>
      </c>
      <c r="V108">
        <f t="shared" si="16"/>
        <v>0.5269949112629124</v>
      </c>
    </row>
    <row r="109" spans="1:22" ht="12.75">
      <c r="A109">
        <v>20014</v>
      </c>
      <c r="F109" s="2">
        <v>242677.9</v>
      </c>
      <c r="G109">
        <v>492.5</v>
      </c>
      <c r="H109">
        <f t="shared" si="17"/>
        <v>48</v>
      </c>
      <c r="I109">
        <f t="shared" si="18"/>
        <v>155.6770767480086</v>
      </c>
      <c r="J109">
        <f t="shared" si="12"/>
        <v>0.09218228252405591</v>
      </c>
      <c r="K109">
        <f t="shared" si="14"/>
        <v>-0.15075440979277488</v>
      </c>
      <c r="R109">
        <v>8538737</v>
      </c>
      <c r="S109">
        <v>262.43</v>
      </c>
      <c r="T109">
        <f t="shared" si="13"/>
        <v>154.37058823529412</v>
      </c>
      <c r="U109">
        <f t="shared" si="15"/>
        <v>0.09170412670209682</v>
      </c>
      <c r="V109">
        <f t="shared" si="16"/>
        <v>0.5027374980554056</v>
      </c>
    </row>
    <row r="110" spans="1:22" ht="12.75">
      <c r="A110">
        <v>20021</v>
      </c>
      <c r="F110" s="2">
        <v>241977.4</v>
      </c>
      <c r="G110">
        <v>506.93</v>
      </c>
      <c r="H110">
        <f t="shared" si="17"/>
        <v>49</v>
      </c>
      <c r="I110">
        <f t="shared" si="18"/>
        <v>160.23833607282842</v>
      </c>
      <c r="J110">
        <f t="shared" si="12"/>
        <v>-0.2886542202648057</v>
      </c>
      <c r="K110">
        <f t="shared" si="14"/>
        <v>-1.9149052600004435</v>
      </c>
      <c r="R110">
        <v>8575914.8</v>
      </c>
      <c r="S110">
        <v>266.75</v>
      </c>
      <c r="T110">
        <f t="shared" si="13"/>
        <v>156.91176470588235</v>
      </c>
      <c r="U110">
        <f t="shared" si="15"/>
        <v>0.4354016290699647</v>
      </c>
      <c r="V110">
        <f t="shared" si="16"/>
        <v>0.2730562066113329</v>
      </c>
    </row>
    <row r="111" spans="1:22" ht="12.75">
      <c r="A111">
        <v>20022</v>
      </c>
      <c r="F111" s="2">
        <v>243626.8</v>
      </c>
      <c r="G111">
        <v>525.36</v>
      </c>
      <c r="H111">
        <f t="shared" si="17"/>
        <v>50</v>
      </c>
      <c r="I111">
        <f t="shared" si="18"/>
        <v>166.06397774687065</v>
      </c>
      <c r="J111">
        <f t="shared" si="12"/>
        <v>0.6816339046539</v>
      </c>
      <c r="K111">
        <f t="shared" si="14"/>
        <v>-0.20689635397914685</v>
      </c>
      <c r="R111">
        <v>8590375.8</v>
      </c>
      <c r="S111">
        <v>271.77</v>
      </c>
      <c r="T111">
        <f t="shared" si="13"/>
        <v>159.86470588235292</v>
      </c>
      <c r="U111">
        <f t="shared" si="15"/>
        <v>0.16862341029786343</v>
      </c>
      <c r="V111">
        <f t="shared" si="16"/>
        <v>0.6995971360036712</v>
      </c>
    </row>
    <row r="112" spans="1:22" ht="12.75">
      <c r="A112">
        <v>20023</v>
      </c>
      <c r="F112" s="2">
        <v>240489.3</v>
      </c>
      <c r="G112">
        <v>540.64</v>
      </c>
      <c r="H112">
        <f t="shared" si="17"/>
        <v>51</v>
      </c>
      <c r="I112">
        <f t="shared" si="18"/>
        <v>170.8939183209002</v>
      </c>
      <c r="J112">
        <f t="shared" si="12"/>
        <v>-1.2878304028949183</v>
      </c>
      <c r="K112">
        <f t="shared" si="14"/>
        <v>-0.8105029234363292</v>
      </c>
      <c r="R112">
        <v>8557483.1</v>
      </c>
      <c r="S112">
        <v>277.63</v>
      </c>
      <c r="T112">
        <f t="shared" si="13"/>
        <v>163.31176470588235</v>
      </c>
      <c r="U112">
        <f t="shared" si="15"/>
        <v>-0.3829017585004979</v>
      </c>
      <c r="V112">
        <f t="shared" si="16"/>
        <v>0.3114472918481326</v>
      </c>
    </row>
    <row r="113" spans="1:22" ht="12.75">
      <c r="A113">
        <v>20024</v>
      </c>
      <c r="F113" s="2">
        <v>239358.3</v>
      </c>
      <c r="G113">
        <v>553.04</v>
      </c>
      <c r="H113">
        <f t="shared" si="17"/>
        <v>52</v>
      </c>
      <c r="I113">
        <f t="shared" si="18"/>
        <v>174.8135036034897</v>
      </c>
      <c r="J113">
        <f t="shared" si="12"/>
        <v>-0.470291193828587</v>
      </c>
      <c r="K113">
        <f t="shared" si="14"/>
        <v>-1.3679037110507442</v>
      </c>
      <c r="R113">
        <v>8552575.1</v>
      </c>
      <c r="S113">
        <v>282.04</v>
      </c>
      <c r="T113">
        <f t="shared" si="13"/>
        <v>165.9058823529412</v>
      </c>
      <c r="U113">
        <f t="shared" si="15"/>
        <v>-0.05735331221395912</v>
      </c>
      <c r="V113">
        <f t="shared" si="16"/>
        <v>0.1620626094936517</v>
      </c>
    </row>
    <row r="114" spans="1:22" ht="12.75">
      <c r="A114">
        <v>20031</v>
      </c>
      <c r="F114" s="2">
        <v>238099.5</v>
      </c>
      <c r="G114">
        <v>563.66</v>
      </c>
      <c r="H114">
        <f t="shared" si="17"/>
        <v>53</v>
      </c>
      <c r="I114">
        <f t="shared" si="18"/>
        <v>178.17043874067514</v>
      </c>
      <c r="J114">
        <f t="shared" si="12"/>
        <v>-0.525906141545951</v>
      </c>
      <c r="K114">
        <f t="shared" si="14"/>
        <v>-1.602587679675871</v>
      </c>
      <c r="R114">
        <v>8569937.5</v>
      </c>
      <c r="S114">
        <v>285.79</v>
      </c>
      <c r="T114">
        <f t="shared" si="13"/>
        <v>168.11176470588236</v>
      </c>
      <c r="U114">
        <f t="shared" si="15"/>
        <v>0.20300786367839496</v>
      </c>
      <c r="V114">
        <f t="shared" si="16"/>
        <v>-0.06969868683863734</v>
      </c>
    </row>
    <row r="115" spans="1:22" ht="12.75">
      <c r="A115">
        <v>20032</v>
      </c>
      <c r="F115" s="2">
        <v>239057.1</v>
      </c>
      <c r="G115">
        <v>572.47</v>
      </c>
      <c r="H115">
        <f t="shared" si="17"/>
        <v>54</v>
      </c>
      <c r="I115">
        <f t="shared" si="18"/>
        <v>180.95524086483752</v>
      </c>
      <c r="J115">
        <f t="shared" si="12"/>
        <v>0.4021848008920692</v>
      </c>
      <c r="K115">
        <f t="shared" si="14"/>
        <v>-1.8756967624251497</v>
      </c>
      <c r="R115">
        <v>8653734.1</v>
      </c>
      <c r="S115">
        <v>289.32</v>
      </c>
      <c r="T115">
        <f t="shared" si="13"/>
        <v>170.18823529411765</v>
      </c>
      <c r="U115">
        <f t="shared" si="15"/>
        <v>0.9777970959531368</v>
      </c>
      <c r="V115">
        <f t="shared" si="16"/>
        <v>0.7375498054462248</v>
      </c>
    </row>
    <row r="116" spans="1:22" ht="12.75">
      <c r="A116">
        <v>20033</v>
      </c>
      <c r="F116" s="2">
        <v>240950.3</v>
      </c>
      <c r="G116">
        <v>582.95</v>
      </c>
      <c r="H116">
        <f t="shared" si="17"/>
        <v>55</v>
      </c>
      <c r="I116">
        <f t="shared" si="18"/>
        <v>184.26792261980023</v>
      </c>
      <c r="J116">
        <f t="shared" si="12"/>
        <v>0.7919446860185309</v>
      </c>
      <c r="K116">
        <f t="shared" si="14"/>
        <v>0.19169252020776462</v>
      </c>
      <c r="R116">
        <v>8702994.3</v>
      </c>
      <c r="S116">
        <v>294.18</v>
      </c>
      <c r="T116">
        <f t="shared" si="13"/>
        <v>173.04705882352943</v>
      </c>
      <c r="U116">
        <f t="shared" si="15"/>
        <v>0.5692363485030327</v>
      </c>
      <c r="V116">
        <f t="shared" si="16"/>
        <v>1.7003971646756932</v>
      </c>
    </row>
    <row r="117" spans="1:22" ht="12.75">
      <c r="A117">
        <v>20034</v>
      </c>
      <c r="F117" s="2">
        <v>243406.4</v>
      </c>
      <c r="G117">
        <v>609.14</v>
      </c>
      <c r="H117">
        <f t="shared" si="17"/>
        <v>56</v>
      </c>
      <c r="I117">
        <f t="shared" si="18"/>
        <v>192.5464660513339</v>
      </c>
      <c r="J117">
        <f t="shared" si="12"/>
        <v>1.0193388429066141</v>
      </c>
      <c r="K117">
        <f t="shared" si="14"/>
        <v>1.6912302602416496</v>
      </c>
      <c r="R117">
        <v>8780632.8</v>
      </c>
      <c r="S117">
        <v>304.56</v>
      </c>
      <c r="T117">
        <f t="shared" si="13"/>
        <v>179.1529411764706</v>
      </c>
      <c r="U117">
        <f t="shared" si="15"/>
        <v>0.892089519121031</v>
      </c>
      <c r="V117">
        <f t="shared" si="16"/>
        <v>2.6665384089991973</v>
      </c>
    </row>
    <row r="118" spans="1:22" ht="12.75">
      <c r="A118">
        <v>20041</v>
      </c>
      <c r="F118" s="2">
        <v>244970.1</v>
      </c>
      <c r="G118">
        <v>618.86</v>
      </c>
      <c r="H118">
        <f t="shared" si="17"/>
        <v>57</v>
      </c>
      <c r="I118">
        <f t="shared" si="18"/>
        <v>195.61891515994435</v>
      </c>
      <c r="J118">
        <f t="shared" si="12"/>
        <v>0.6424235352891383</v>
      </c>
      <c r="K118">
        <f t="shared" si="14"/>
        <v>2.8856003477537806</v>
      </c>
      <c r="R118">
        <v>8844806.9</v>
      </c>
      <c r="S118">
        <v>309.69</v>
      </c>
      <c r="T118">
        <f t="shared" si="13"/>
        <v>182.1705882352941</v>
      </c>
      <c r="U118">
        <f t="shared" si="15"/>
        <v>0.7308596255158228</v>
      </c>
      <c r="V118">
        <f t="shared" si="16"/>
        <v>3.2073676149913632</v>
      </c>
    </row>
    <row r="119" spans="1:22" ht="12.75">
      <c r="A119">
        <v>20042</v>
      </c>
      <c r="F119" s="2">
        <v>247983.4</v>
      </c>
      <c r="G119">
        <v>633.23</v>
      </c>
      <c r="H119">
        <f t="shared" si="17"/>
        <v>58</v>
      </c>
      <c r="I119">
        <f t="shared" si="18"/>
        <v>200.16120874952583</v>
      </c>
      <c r="J119">
        <f t="shared" si="12"/>
        <v>1.2300684859090971</v>
      </c>
      <c r="K119">
        <f t="shared" si="14"/>
        <v>3.73396146778322</v>
      </c>
      <c r="R119">
        <v>8885284.3</v>
      </c>
      <c r="S119">
        <v>318.28</v>
      </c>
      <c r="T119">
        <f t="shared" si="13"/>
        <v>187.2235294117647</v>
      </c>
      <c r="U119">
        <f t="shared" si="15"/>
        <v>0.45764029059809364</v>
      </c>
      <c r="V119">
        <f t="shared" si="16"/>
        <v>2.6757258464874756</v>
      </c>
    </row>
    <row r="120" spans="1:22" ht="12.75">
      <c r="A120">
        <v>20043</v>
      </c>
      <c r="F120" s="2">
        <v>248802.5</v>
      </c>
      <c r="G120">
        <v>667.31</v>
      </c>
      <c r="H120">
        <f t="shared" si="17"/>
        <v>59</v>
      </c>
      <c r="I120">
        <f t="shared" si="18"/>
        <v>210.9337463649007</v>
      </c>
      <c r="J120">
        <f t="shared" si="12"/>
        <v>0.3303043671471606</v>
      </c>
      <c r="K120">
        <f t="shared" si="14"/>
        <v>3.2588463264001</v>
      </c>
      <c r="R120">
        <v>8959527.7</v>
      </c>
      <c r="S120">
        <v>333.42</v>
      </c>
      <c r="T120">
        <f t="shared" si="13"/>
        <v>196.12941176470588</v>
      </c>
      <c r="U120">
        <f t="shared" si="15"/>
        <v>0.8355770900881465</v>
      </c>
      <c r="V120">
        <f t="shared" si="16"/>
        <v>2.94764527192668</v>
      </c>
    </row>
    <row r="121" spans="1:22" ht="12.75">
      <c r="A121">
        <v>20044</v>
      </c>
      <c r="F121" s="2">
        <v>252811.4</v>
      </c>
      <c r="G121">
        <v>676.8</v>
      </c>
      <c r="H121">
        <f t="shared" si="17"/>
        <v>60</v>
      </c>
      <c r="I121">
        <f t="shared" si="18"/>
        <v>213.93349348843088</v>
      </c>
      <c r="J121">
        <f t="shared" si="12"/>
        <v>1.6112780217240497</v>
      </c>
      <c r="K121">
        <f t="shared" si="14"/>
        <v>3.8639082620670617</v>
      </c>
      <c r="R121">
        <v>9160727.5</v>
      </c>
      <c r="S121">
        <v>341.14</v>
      </c>
      <c r="T121">
        <f t="shared" si="13"/>
        <v>200.6705882352941</v>
      </c>
      <c r="U121">
        <f t="shared" si="15"/>
        <v>2.245651855063757</v>
      </c>
      <c r="V121">
        <f t="shared" si="16"/>
        <v>4.3287848228888315</v>
      </c>
    </row>
    <row r="122" spans="1:22" ht="12.75">
      <c r="A122">
        <v>20051</v>
      </c>
      <c r="F122" s="2">
        <v>254234.9</v>
      </c>
      <c r="G122">
        <v>690.91</v>
      </c>
      <c r="H122">
        <f t="shared" si="17"/>
        <v>61</v>
      </c>
      <c r="I122">
        <f t="shared" si="18"/>
        <v>218.39360222531292</v>
      </c>
      <c r="J122">
        <f t="shared" si="12"/>
        <v>0.5630679629162305</v>
      </c>
      <c r="K122">
        <f t="shared" si="14"/>
        <v>3.7820125803108118</v>
      </c>
      <c r="R122">
        <v>9160841.8</v>
      </c>
      <c r="S122">
        <v>349.85</v>
      </c>
      <c r="T122">
        <f t="shared" si="13"/>
        <v>205.79411764705884</v>
      </c>
      <c r="U122">
        <f t="shared" si="15"/>
        <v>0.0012477174984315553</v>
      </c>
      <c r="V122">
        <f t="shared" si="16"/>
        <v>3.573112489318464</v>
      </c>
    </row>
    <row r="123" spans="1:22" ht="12.75">
      <c r="A123">
        <v>20052</v>
      </c>
      <c r="F123" s="2" t="e">
        <v>#N/A</v>
      </c>
      <c r="H123">
        <f t="shared" si="17"/>
        <v>62</v>
      </c>
      <c r="I123">
        <f t="shared" si="18"/>
        <v>0</v>
      </c>
      <c r="J123" t="e">
        <f t="shared" si="12"/>
        <v>#N/A</v>
      </c>
      <c r="K123" t="e">
        <f t="shared" si="14"/>
        <v>#N/A</v>
      </c>
      <c r="R123">
        <v>9228953.2</v>
      </c>
      <c r="S123">
        <v>361.03</v>
      </c>
      <c r="T123">
        <f t="shared" si="13"/>
        <v>212.37058823529412</v>
      </c>
      <c r="U123">
        <f t="shared" si="15"/>
        <v>0.74350590793959</v>
      </c>
      <c r="V123">
        <f t="shared" si="16"/>
        <v>3.8678435984315973</v>
      </c>
    </row>
  </sheetData>
  <mergeCells count="2">
    <mergeCell ref="B4:G4"/>
    <mergeCell ref="M4:S4"/>
  </mergeCells>
  <conditionalFormatting sqref="F6:H123 A6:A123 I6:K126 L6:L58 L64:L126">
    <cfRule type="expression" priority="1" dxfId="0" stopIfTrue="1">
      <formula>$A6=$A$2</formula>
    </cfRule>
  </conditionalFormatting>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S104"/>
  <sheetViews>
    <sheetView workbookViewId="0" topLeftCell="A1">
      <selection activeCell="N47" sqref="N47"/>
    </sheetView>
  </sheetViews>
  <sheetFormatPr defaultColWidth="9.140625" defaultRowHeight="12.75"/>
  <cols>
    <col min="6" max="6" width="11.00390625" style="0" bestFit="1" customWidth="1"/>
    <col min="7" max="7" width="11.00390625" style="0" customWidth="1"/>
  </cols>
  <sheetData>
    <row r="1" spans="4:14" ht="12.75">
      <c r="D1" t="s">
        <v>175</v>
      </c>
      <c r="E1" t="s">
        <v>176</v>
      </c>
      <c r="F1" t="s">
        <v>185</v>
      </c>
      <c r="G1" t="s">
        <v>186</v>
      </c>
      <c r="H1" t="s">
        <v>177</v>
      </c>
      <c r="I1" t="s">
        <v>179</v>
      </c>
      <c r="J1" t="s">
        <v>179</v>
      </c>
      <c r="K1" t="s">
        <v>179</v>
      </c>
      <c r="L1" t="s">
        <v>179</v>
      </c>
      <c r="M1" t="s">
        <v>179</v>
      </c>
      <c r="N1" t="s">
        <v>3</v>
      </c>
    </row>
    <row r="2" spans="4:19" ht="12.75">
      <c r="D2" t="s">
        <v>173</v>
      </c>
      <c r="E2" t="s">
        <v>3</v>
      </c>
      <c r="F2" t="s">
        <v>174</v>
      </c>
      <c r="G2" t="s">
        <v>184</v>
      </c>
      <c r="H2" t="s">
        <v>178</v>
      </c>
      <c r="I2" t="s">
        <v>180</v>
      </c>
      <c r="J2" t="s">
        <v>180</v>
      </c>
      <c r="K2" t="s">
        <v>180</v>
      </c>
      <c r="L2" t="s">
        <v>180</v>
      </c>
      <c r="M2" t="s">
        <v>180</v>
      </c>
      <c r="N2" t="s">
        <v>183</v>
      </c>
      <c r="O2" t="s">
        <v>183</v>
      </c>
      <c r="P2" t="s">
        <v>183</v>
      </c>
      <c r="Q2" t="s">
        <v>183</v>
      </c>
      <c r="R2" t="s">
        <v>183</v>
      </c>
      <c r="S2" t="s">
        <v>189</v>
      </c>
    </row>
    <row r="3" spans="4:19" ht="12.75">
      <c r="D3" t="s">
        <v>135</v>
      </c>
      <c r="E3" t="s">
        <v>135</v>
      </c>
      <c r="F3" t="s">
        <v>135</v>
      </c>
      <c r="G3" t="s">
        <v>135</v>
      </c>
      <c r="H3" t="s">
        <v>135</v>
      </c>
      <c r="I3" t="s">
        <v>135</v>
      </c>
      <c r="J3" t="s">
        <v>136</v>
      </c>
      <c r="K3" t="s">
        <v>181</v>
      </c>
      <c r="L3" t="s">
        <v>170</v>
      </c>
      <c r="M3" t="s">
        <v>182</v>
      </c>
      <c r="N3" t="s">
        <v>135</v>
      </c>
      <c r="O3" t="s">
        <v>136</v>
      </c>
      <c r="P3" t="s">
        <v>181</v>
      </c>
      <c r="Q3" t="s">
        <v>170</v>
      </c>
      <c r="R3" t="s">
        <v>182</v>
      </c>
      <c r="S3" s="9">
        <v>200</v>
      </c>
    </row>
    <row r="4" spans="1:19" ht="12.75">
      <c r="A4">
        <v>19800331</v>
      </c>
      <c r="B4">
        <v>19801</v>
      </c>
      <c r="C4">
        <v>1980</v>
      </c>
      <c r="D4" s="3">
        <v>8.198438928965132</v>
      </c>
      <c r="E4" s="3" t="e">
        <f>F4/G4</f>
        <v>#DIV/0!</v>
      </c>
      <c r="F4">
        <v>0</v>
      </c>
      <c r="H4" s="3">
        <v>5.875291884906152</v>
      </c>
      <c r="I4">
        <v>139.5409639141033</v>
      </c>
      <c r="J4" s="3">
        <v>267.5005348825727</v>
      </c>
      <c r="K4" s="3">
        <v>234.46958374529595</v>
      </c>
      <c r="L4" s="3">
        <v>109.35805728847588</v>
      </c>
      <c r="M4" s="3">
        <v>165.82540486279527</v>
      </c>
      <c r="N4">
        <f>LN(I4)</f>
        <v>4.938358206285019</v>
      </c>
      <c r="O4">
        <f>LN(J4)</f>
        <v>5.5891215658950815</v>
      </c>
      <c r="P4">
        <f>LN(K4)</f>
        <v>5.457325872630586</v>
      </c>
      <c r="Q4">
        <f>LN(L4)</f>
        <v>4.694627427887714</v>
      </c>
      <c r="R4">
        <f>LN(M4)</f>
        <v>5.110935456915018</v>
      </c>
      <c r="S4">
        <f>LN(200)</f>
        <v>5.298317366548036</v>
      </c>
    </row>
    <row r="5" spans="1:19" ht="12.75">
      <c r="A5">
        <v>19800630</v>
      </c>
      <c r="B5">
        <f>B4+1</f>
        <v>19802</v>
      </c>
      <c r="C5">
        <v>1980</v>
      </c>
      <c r="D5" s="3">
        <v>8.049697623334872</v>
      </c>
      <c r="E5" s="3" t="e">
        <f aca="true" t="shared" si="0" ref="E5:E43">F5/G5</f>
        <v>#DIV/0!</v>
      </c>
      <c r="F5">
        <v>0</v>
      </c>
      <c r="H5" s="3">
        <v>5.869905270739959</v>
      </c>
      <c r="I5">
        <v>137.1350516244384</v>
      </c>
      <c r="J5" s="3">
        <v>262.97168974980474</v>
      </c>
      <c r="K5" s="3">
        <v>228.28443490776132</v>
      </c>
      <c r="L5" s="3">
        <v>109.6376773489045</v>
      </c>
      <c r="M5" s="3">
        <v>163.61774833625756</v>
      </c>
      <c r="N5">
        <f aca="true" t="shared" si="1" ref="N5:N68">LN(I5)</f>
        <v>4.920966218548365</v>
      </c>
      <c r="O5">
        <f aca="true" t="shared" si="2" ref="O5:O68">LN(J5)</f>
        <v>5.572046382846919</v>
      </c>
      <c r="P5">
        <f aca="true" t="shared" si="3" ref="P5:P68">LN(K5)</f>
        <v>5.4305923729713035</v>
      </c>
      <c r="Q5">
        <f aca="true" t="shared" si="4" ref="Q5:Q68">LN(L5)</f>
        <v>4.697181086869666</v>
      </c>
      <c r="R5">
        <f aca="true" t="shared" si="5" ref="R5:R68">LN(M5)</f>
        <v>5.097532904447392</v>
      </c>
      <c r="S5">
        <f aca="true" t="shared" si="6" ref="S5:S68">LN(200)</f>
        <v>5.298317366548036</v>
      </c>
    </row>
    <row r="6" spans="1:19" ht="12.75">
      <c r="A6">
        <v>19800930</v>
      </c>
      <c r="B6">
        <f>B5+1</f>
        <v>19803</v>
      </c>
      <c r="C6">
        <v>1980</v>
      </c>
      <c r="D6" s="3">
        <v>8.043920578354365</v>
      </c>
      <c r="E6" s="3" t="e">
        <f t="shared" si="0"/>
        <v>#DIV/0!</v>
      </c>
      <c r="F6">
        <v>0</v>
      </c>
      <c r="H6" s="3">
        <v>5.914863633481368</v>
      </c>
      <c r="I6">
        <v>135.99503009370108</v>
      </c>
      <c r="J6" s="3">
        <v>264.8939936060673</v>
      </c>
      <c r="K6" s="3">
        <v>228.72175698388352</v>
      </c>
      <c r="L6" s="3">
        <v>112.03635795865006</v>
      </c>
      <c r="M6" s="3">
        <v>161.8535238241807</v>
      </c>
      <c r="N6">
        <f t="shared" si="1"/>
        <v>4.912618341639656</v>
      </c>
      <c r="O6">
        <f t="shared" si="2"/>
        <v>5.579329721827179</v>
      </c>
      <c r="P6">
        <f t="shared" si="3"/>
        <v>5.432506229795864</v>
      </c>
      <c r="Q6">
        <f t="shared" si="4"/>
        <v>4.718823443246723</v>
      </c>
      <c r="R6">
        <f t="shared" si="5"/>
        <v>5.086691752295767</v>
      </c>
      <c r="S6">
        <f t="shared" si="6"/>
        <v>5.298317366548036</v>
      </c>
    </row>
    <row r="7" spans="1:19" ht="12.75">
      <c r="A7">
        <v>19801231</v>
      </c>
      <c r="B7">
        <f>B6+1</f>
        <v>19804</v>
      </c>
      <c r="C7">
        <v>1980</v>
      </c>
      <c r="D7" s="3">
        <v>7.906606167390001</v>
      </c>
      <c r="E7" s="3" t="e">
        <f t="shared" si="0"/>
        <v>#DIV/0!</v>
      </c>
      <c r="F7">
        <v>0</v>
      </c>
      <c r="H7" s="3">
        <v>5.794461452331895</v>
      </c>
      <c r="I7">
        <v>136.45109614471772</v>
      </c>
      <c r="J7" s="3">
        <v>270.6183921665102</v>
      </c>
      <c r="K7" s="3">
        <v>233.32239507081022</v>
      </c>
      <c r="L7" s="3">
        <v>116.0915795010659</v>
      </c>
      <c r="M7" s="3">
        <v>162.25204566244378</v>
      </c>
      <c r="N7">
        <f t="shared" si="1"/>
        <v>4.915966280428917</v>
      </c>
      <c r="O7">
        <f t="shared" si="2"/>
        <v>5.600709681521973</v>
      </c>
      <c r="P7">
        <f t="shared" si="3"/>
        <v>5.452421167008518</v>
      </c>
      <c r="Q7">
        <f t="shared" si="4"/>
        <v>4.754379358089635</v>
      </c>
      <c r="R7">
        <f t="shared" si="5"/>
        <v>5.08915096359374</v>
      </c>
      <c r="S7">
        <f t="shared" si="6"/>
        <v>5.298317366548036</v>
      </c>
    </row>
    <row r="8" spans="1:19" ht="12.75">
      <c r="A8">
        <v>19810331</v>
      </c>
      <c r="B8">
        <f>B4+10</f>
        <v>19811</v>
      </c>
      <c r="C8">
        <f>C4+1</f>
        <v>1981</v>
      </c>
      <c r="D8" s="3">
        <v>7.865312543984578</v>
      </c>
      <c r="E8" s="3" t="e">
        <f t="shared" si="0"/>
        <v>#DIV/0!</v>
      </c>
      <c r="F8">
        <v>0</v>
      </c>
      <c r="H8" s="3">
        <v>5.919107083640308</v>
      </c>
      <c r="I8">
        <v>132.88005154904775</v>
      </c>
      <c r="J8" s="3">
        <v>264.07129482707535</v>
      </c>
      <c r="K8" s="3">
        <v>227.76377203254253</v>
      </c>
      <c r="L8" s="3">
        <v>113.82246054000092</v>
      </c>
      <c r="M8" s="3">
        <v>160.09329590488773</v>
      </c>
      <c r="N8">
        <f t="shared" si="1"/>
        <v>4.889446853241807</v>
      </c>
      <c r="O8">
        <f t="shared" si="2"/>
        <v>5.576219122850879</v>
      </c>
      <c r="P8">
        <f t="shared" si="3"/>
        <v>5.428309004268113</v>
      </c>
      <c r="Q8">
        <f t="shared" si="4"/>
        <v>4.734639870758931</v>
      </c>
      <c r="R8">
        <f t="shared" si="5"/>
        <v>5.075756744702973</v>
      </c>
      <c r="S8">
        <f t="shared" si="6"/>
        <v>5.298317366548036</v>
      </c>
    </row>
    <row r="9" spans="1:19" ht="12.75">
      <c r="A9">
        <v>19810630</v>
      </c>
      <c r="B9">
        <f aca="true" t="shared" si="7" ref="B9:B72">B5+10</f>
        <v>19812</v>
      </c>
      <c r="C9">
        <f aca="true" t="shared" si="8" ref="C9:C72">C5+1</f>
        <v>1981</v>
      </c>
      <c r="D9" s="3">
        <v>7.802884432433918</v>
      </c>
      <c r="E9" s="3" t="e">
        <f t="shared" si="0"/>
        <v>#DIV/0!</v>
      </c>
      <c r="F9">
        <v>0</v>
      </c>
      <c r="H9" s="3">
        <v>5.881816217114364</v>
      </c>
      <c r="I9">
        <v>132.66113976376565</v>
      </c>
      <c r="J9" s="3">
        <v>266.83304463411076</v>
      </c>
      <c r="K9" s="3">
        <v>228.79354319043034</v>
      </c>
      <c r="L9" s="3">
        <v>115.81523629677484</v>
      </c>
      <c r="M9" s="3">
        <v>157.68791530348906</v>
      </c>
      <c r="N9">
        <f t="shared" si="1"/>
        <v>4.887798055676405</v>
      </c>
      <c r="O9">
        <f t="shared" si="2"/>
        <v>5.586623161822206</v>
      </c>
      <c r="P9">
        <f t="shared" si="3"/>
        <v>5.432820038785897</v>
      </c>
      <c r="Q9">
        <f t="shared" si="4"/>
        <v>4.7519961307218885</v>
      </c>
      <c r="R9">
        <f t="shared" si="5"/>
        <v>5.0606178601099865</v>
      </c>
      <c r="S9">
        <f t="shared" si="6"/>
        <v>5.298317366548036</v>
      </c>
    </row>
    <row r="10" spans="1:19" ht="12.75">
      <c r="A10">
        <v>19810930</v>
      </c>
      <c r="B10">
        <f t="shared" si="7"/>
        <v>19813</v>
      </c>
      <c r="C10">
        <f t="shared" si="8"/>
        <v>1981</v>
      </c>
      <c r="D10" s="3">
        <v>7.794035665624407</v>
      </c>
      <c r="E10" s="3" t="e">
        <f t="shared" si="0"/>
        <v>#DIV/0!</v>
      </c>
      <c r="F10">
        <v>0</v>
      </c>
      <c r="H10" s="3">
        <v>5.918592082139993</v>
      </c>
      <c r="I10">
        <v>131.68732626706566</v>
      </c>
      <c r="J10" s="3">
        <v>267.02525795956205</v>
      </c>
      <c r="K10" s="3">
        <v>229.67298726507514</v>
      </c>
      <c r="L10" s="3">
        <v>117.83920157836954</v>
      </c>
      <c r="M10" s="3">
        <v>159.2053658162998</v>
      </c>
      <c r="N10">
        <f t="shared" si="1"/>
        <v>4.880430372281644</v>
      </c>
      <c r="O10">
        <f t="shared" si="2"/>
        <v>5.58734325302552</v>
      </c>
      <c r="P10">
        <f t="shared" si="3"/>
        <v>5.436656502714647</v>
      </c>
      <c r="Q10">
        <f t="shared" si="4"/>
        <v>4.769320996659337</v>
      </c>
      <c r="R10">
        <f t="shared" si="5"/>
        <v>5.070194977718541</v>
      </c>
      <c r="S10">
        <f t="shared" si="6"/>
        <v>5.298317366548036</v>
      </c>
    </row>
    <row r="11" spans="1:19" ht="12.75">
      <c r="A11">
        <v>19811231</v>
      </c>
      <c r="B11">
        <f t="shared" si="7"/>
        <v>19814</v>
      </c>
      <c r="C11">
        <f t="shared" si="8"/>
        <v>1981</v>
      </c>
      <c r="D11" s="3">
        <v>7.641945148595088</v>
      </c>
      <c r="E11" s="3" t="e">
        <f t="shared" si="0"/>
        <v>#DIV/0!</v>
      </c>
      <c r="F11">
        <v>0</v>
      </c>
      <c r="H11" s="3">
        <v>5.8231504079741745</v>
      </c>
      <c r="I11">
        <v>131.23386162463314</v>
      </c>
      <c r="J11" s="3">
        <v>263.43030076197</v>
      </c>
      <c r="K11" s="3">
        <v>229.19004604023868</v>
      </c>
      <c r="L11" s="3">
        <v>115.74683684706739</v>
      </c>
      <c r="M11" s="3">
        <v>156.58249377483654</v>
      </c>
      <c r="N11">
        <f t="shared" si="1"/>
        <v>4.876980934861235</v>
      </c>
      <c r="O11">
        <f t="shared" si="2"/>
        <v>5.573788819754315</v>
      </c>
      <c r="P11">
        <f t="shared" si="3"/>
        <v>5.4345515547537016</v>
      </c>
      <c r="Q11">
        <f t="shared" si="4"/>
        <v>4.7514053651378</v>
      </c>
      <c r="R11">
        <f t="shared" si="5"/>
        <v>5.053582987875082</v>
      </c>
      <c r="S11">
        <f t="shared" si="6"/>
        <v>5.298317366548036</v>
      </c>
    </row>
    <row r="12" spans="1:19" ht="12.75">
      <c r="A12">
        <v>19820331</v>
      </c>
      <c r="B12">
        <f t="shared" si="7"/>
        <v>19821</v>
      </c>
      <c r="C12">
        <f t="shared" si="8"/>
        <v>1982</v>
      </c>
      <c r="D12" s="3">
        <v>7.717725808675029</v>
      </c>
      <c r="E12" s="3" t="e">
        <f t="shared" si="0"/>
        <v>#DIV/0!</v>
      </c>
      <c r="F12">
        <v>0</v>
      </c>
      <c r="H12" s="3">
        <v>5.957540194864638</v>
      </c>
      <c r="I12">
        <v>129.5455096606425</v>
      </c>
      <c r="J12" s="3">
        <v>261.4471197454675</v>
      </c>
      <c r="K12" s="3">
        <v>227.74374062158037</v>
      </c>
      <c r="L12" s="3">
        <v>113.33416207701295</v>
      </c>
      <c r="M12" s="3">
        <v>153.16623721402357</v>
      </c>
      <c r="N12">
        <f t="shared" si="1"/>
        <v>4.8640322453548634</v>
      </c>
      <c r="O12">
        <f t="shared" si="2"/>
        <v>5.566232044109382</v>
      </c>
      <c r="P12">
        <f t="shared" si="3"/>
        <v>5.428221052212796</v>
      </c>
      <c r="Q12">
        <f t="shared" si="4"/>
        <v>4.730340641359594</v>
      </c>
      <c r="R12">
        <f t="shared" si="5"/>
        <v>5.031523849297957</v>
      </c>
      <c r="S12">
        <f t="shared" si="6"/>
        <v>5.298317366548036</v>
      </c>
    </row>
    <row r="13" spans="1:19" ht="12.75">
      <c r="A13">
        <v>19820630</v>
      </c>
      <c r="B13">
        <f t="shared" si="7"/>
        <v>19822</v>
      </c>
      <c r="C13">
        <f t="shared" si="8"/>
        <v>1982</v>
      </c>
      <c r="D13" s="3">
        <v>7.629075106053699</v>
      </c>
      <c r="E13" s="3" t="e">
        <f t="shared" si="0"/>
        <v>#DIV/0!</v>
      </c>
      <c r="F13">
        <v>0</v>
      </c>
      <c r="H13" s="3">
        <v>5.965229407840119</v>
      </c>
      <c r="I13">
        <v>127.89240085262745</v>
      </c>
      <c r="J13" s="3">
        <v>259.59267667491036</v>
      </c>
      <c r="K13" s="3">
        <v>224.9035155727844</v>
      </c>
      <c r="L13" s="3">
        <v>111.29736955195249</v>
      </c>
      <c r="M13" s="3">
        <v>153.76503701418878</v>
      </c>
      <c r="N13">
        <f t="shared" si="1"/>
        <v>4.851189292063044</v>
      </c>
      <c r="O13">
        <f t="shared" si="2"/>
        <v>5.5591137743970105</v>
      </c>
      <c r="P13">
        <f t="shared" si="3"/>
        <v>5.415671490558456</v>
      </c>
      <c r="Q13">
        <f t="shared" si="4"/>
        <v>4.712205624147341</v>
      </c>
      <c r="R13">
        <f t="shared" si="5"/>
        <v>5.035425703622652</v>
      </c>
      <c r="S13">
        <f t="shared" si="6"/>
        <v>5.298317366548036</v>
      </c>
    </row>
    <row r="14" spans="1:19" ht="12.75">
      <c r="A14">
        <v>19820930</v>
      </c>
      <c r="B14">
        <f t="shared" si="7"/>
        <v>19823</v>
      </c>
      <c r="C14">
        <f t="shared" si="8"/>
        <v>1982</v>
      </c>
      <c r="D14" s="3">
        <v>7.496540999259457</v>
      </c>
      <c r="E14" s="3" t="e">
        <f t="shared" si="0"/>
        <v>#DIV/0!</v>
      </c>
      <c r="F14">
        <v>0</v>
      </c>
      <c r="H14" s="3">
        <v>5.9891785486840465</v>
      </c>
      <c r="I14">
        <v>125.16810007119608</v>
      </c>
      <c r="J14" s="3">
        <v>257.2071125903135</v>
      </c>
      <c r="K14" s="3">
        <v>223.4685051496369</v>
      </c>
      <c r="L14" s="3">
        <v>108.10558310846817</v>
      </c>
      <c r="M14" s="3">
        <v>149.59585772987944</v>
      </c>
      <c r="N14">
        <f t="shared" si="1"/>
        <v>4.829657634437453</v>
      </c>
      <c r="O14">
        <f t="shared" si="2"/>
        <v>5.549881645909226</v>
      </c>
      <c r="P14">
        <f t="shared" si="3"/>
        <v>5.409270487567518</v>
      </c>
      <c r="Q14">
        <f t="shared" si="4"/>
        <v>4.683108370938372</v>
      </c>
      <c r="R14">
        <f t="shared" si="5"/>
        <v>5.0079373761856365</v>
      </c>
      <c r="S14">
        <f t="shared" si="6"/>
        <v>5.298317366548036</v>
      </c>
    </row>
    <row r="15" spans="1:19" ht="12.75">
      <c r="A15">
        <v>19821231</v>
      </c>
      <c r="B15">
        <f t="shared" si="7"/>
        <v>19824</v>
      </c>
      <c r="C15">
        <f t="shared" si="8"/>
        <v>1982</v>
      </c>
      <c r="D15" s="3">
        <v>7.224095814846186</v>
      </c>
      <c r="E15" s="3" t="e">
        <f t="shared" si="0"/>
        <v>#DIV/0!</v>
      </c>
      <c r="F15">
        <v>0</v>
      </c>
      <c r="H15" s="3">
        <v>5.857954841789845</v>
      </c>
      <c r="I15">
        <v>123.32112503344135</v>
      </c>
      <c r="J15" s="3">
        <v>252.74711788287826</v>
      </c>
      <c r="K15" s="3">
        <v>214.31906983157728</v>
      </c>
      <c r="L15" s="3">
        <v>105.65236536787754</v>
      </c>
      <c r="M15" s="3">
        <v>145.77040500280228</v>
      </c>
      <c r="N15">
        <f t="shared" si="1"/>
        <v>4.814791725855361</v>
      </c>
      <c r="O15">
        <f t="shared" si="2"/>
        <v>5.532389454800465</v>
      </c>
      <c r="P15">
        <f t="shared" si="3"/>
        <v>5.367465885135377</v>
      </c>
      <c r="Q15">
        <f t="shared" si="4"/>
        <v>4.6601541325277465</v>
      </c>
      <c r="R15">
        <f t="shared" si="5"/>
        <v>4.98203281545074</v>
      </c>
      <c r="S15">
        <f t="shared" si="6"/>
        <v>5.298317366548036</v>
      </c>
    </row>
    <row r="16" spans="1:19" ht="12.75">
      <c r="A16">
        <v>19830331</v>
      </c>
      <c r="B16">
        <f t="shared" si="7"/>
        <v>19831</v>
      </c>
      <c r="C16">
        <f t="shared" si="8"/>
        <v>1983</v>
      </c>
      <c r="D16" s="3">
        <v>7.236922205304739</v>
      </c>
      <c r="E16" s="3" t="e">
        <f t="shared" si="0"/>
        <v>#DIV/0!</v>
      </c>
      <c r="F16">
        <v>0</v>
      </c>
      <c r="H16" s="3">
        <v>6.020915489389261</v>
      </c>
      <c r="I16">
        <v>120.1963757514694</v>
      </c>
      <c r="J16" s="3">
        <v>241.77519568766067</v>
      </c>
      <c r="K16" s="3">
        <v>216.48514681495277</v>
      </c>
      <c r="L16" s="3">
        <v>104.31172658609084</v>
      </c>
      <c r="M16" s="3">
        <v>140.8947741031309</v>
      </c>
      <c r="N16">
        <f t="shared" si="1"/>
        <v>4.789126869828474</v>
      </c>
      <c r="O16">
        <f t="shared" si="2"/>
        <v>5.488008350981918</v>
      </c>
      <c r="P16">
        <f t="shared" si="3"/>
        <v>5.377521939153497</v>
      </c>
      <c r="Q16">
        <f t="shared" si="4"/>
        <v>4.64738378700119</v>
      </c>
      <c r="R16">
        <f t="shared" si="5"/>
        <v>4.948013328813902</v>
      </c>
      <c r="S16">
        <f t="shared" si="6"/>
        <v>5.298317366548036</v>
      </c>
    </row>
    <row r="17" spans="1:19" ht="12.75">
      <c r="A17">
        <v>19830630</v>
      </c>
      <c r="B17">
        <f t="shared" si="7"/>
        <v>19832</v>
      </c>
      <c r="C17">
        <f t="shared" si="8"/>
        <v>1983</v>
      </c>
      <c r="D17" s="3">
        <v>7.181715386925724</v>
      </c>
      <c r="E17" s="3" t="e">
        <f t="shared" si="0"/>
        <v>#DIV/0!</v>
      </c>
      <c r="F17">
        <v>0</v>
      </c>
      <c r="H17" s="3">
        <v>6.015855103357886</v>
      </c>
      <c r="I17">
        <v>119.37979328852329</v>
      </c>
      <c r="J17" s="3">
        <v>239.551139916971</v>
      </c>
      <c r="K17" s="3">
        <v>219.5077634295685</v>
      </c>
      <c r="L17" s="3">
        <v>103.45920333215555</v>
      </c>
      <c r="M17" s="3">
        <v>136.14935009528145</v>
      </c>
      <c r="N17">
        <f t="shared" si="1"/>
        <v>4.782309951197066</v>
      </c>
      <c r="O17">
        <f t="shared" si="2"/>
        <v>5.478766921894186</v>
      </c>
      <c r="P17">
        <f t="shared" si="3"/>
        <v>5.391387600589397</v>
      </c>
      <c r="Q17">
        <f t="shared" si="4"/>
        <v>4.639177364295921</v>
      </c>
      <c r="R17">
        <f t="shared" si="5"/>
        <v>4.91375244566204</v>
      </c>
      <c r="S17">
        <f t="shared" si="6"/>
        <v>5.298317366548036</v>
      </c>
    </row>
    <row r="18" spans="1:19" ht="12.75">
      <c r="A18">
        <v>19830930</v>
      </c>
      <c r="B18">
        <f t="shared" si="7"/>
        <v>19833</v>
      </c>
      <c r="C18">
        <f t="shared" si="8"/>
        <v>1983</v>
      </c>
      <c r="D18" s="3">
        <v>7.3101468290190725</v>
      </c>
      <c r="E18" s="3" t="e">
        <f t="shared" si="0"/>
        <v>#DIV/0!</v>
      </c>
      <c r="F18">
        <v>0</v>
      </c>
      <c r="H18" s="3">
        <v>6.09832990916005</v>
      </c>
      <c r="I18">
        <v>119.87129161442711</v>
      </c>
      <c r="J18" s="3">
        <v>243.0560176018967</v>
      </c>
      <c r="K18" s="3">
        <v>212.63445110817455</v>
      </c>
      <c r="L18" s="3">
        <v>106.63355568297526</v>
      </c>
      <c r="M18" s="3">
        <v>135.23195245586436</v>
      </c>
      <c r="N18">
        <f t="shared" si="1"/>
        <v>4.78641859728757</v>
      </c>
      <c r="O18">
        <f t="shared" si="2"/>
        <v>5.493291941884404</v>
      </c>
      <c r="P18">
        <f t="shared" si="3"/>
        <v>5.359574499384487</v>
      </c>
      <c r="Q18">
        <f t="shared" si="4"/>
        <v>4.6693982434647</v>
      </c>
      <c r="R18">
        <f t="shared" si="5"/>
        <v>4.906991470418935</v>
      </c>
      <c r="S18">
        <f t="shared" si="6"/>
        <v>5.298317366548036</v>
      </c>
    </row>
    <row r="19" spans="1:19" ht="12.75">
      <c r="A19">
        <v>19831231</v>
      </c>
      <c r="B19">
        <f t="shared" si="7"/>
        <v>19834</v>
      </c>
      <c r="C19">
        <f t="shared" si="8"/>
        <v>1983</v>
      </c>
      <c r="D19" s="3">
        <v>7.139981875264246</v>
      </c>
      <c r="E19" s="3" t="e">
        <f t="shared" si="0"/>
        <v>#DIV/0!</v>
      </c>
      <c r="F19">
        <v>0</v>
      </c>
      <c r="H19" s="3">
        <v>5.992906952149081</v>
      </c>
      <c r="I19">
        <v>119.14054284964024</v>
      </c>
      <c r="J19" s="3">
        <v>245.28611927590683</v>
      </c>
      <c r="K19" s="3">
        <v>210.86161542542106</v>
      </c>
      <c r="L19" s="3">
        <v>103.04792205774372</v>
      </c>
      <c r="M19" s="3">
        <v>133.89258982292688</v>
      </c>
      <c r="N19">
        <f t="shared" si="1"/>
        <v>4.7803038285913715</v>
      </c>
      <c r="O19">
        <f t="shared" si="2"/>
        <v>5.502425362936517</v>
      </c>
      <c r="P19">
        <f t="shared" si="3"/>
        <v>5.3512020672473195</v>
      </c>
      <c r="Q19">
        <f t="shared" si="4"/>
        <v>4.635194142725048</v>
      </c>
      <c r="R19">
        <f t="shared" si="5"/>
        <v>4.897037910037497</v>
      </c>
      <c r="S19">
        <f t="shared" si="6"/>
        <v>5.298317366548036</v>
      </c>
    </row>
    <row r="20" spans="1:19" ht="12.75">
      <c r="A20">
        <v>19840331</v>
      </c>
      <c r="B20">
        <f t="shared" si="7"/>
        <v>19841</v>
      </c>
      <c r="C20">
        <f t="shared" si="8"/>
        <v>1984</v>
      </c>
      <c r="D20" s="3">
        <v>7.210438355532932</v>
      </c>
      <c r="E20" s="3" t="e">
        <f t="shared" si="0"/>
        <v>#DIV/0!</v>
      </c>
      <c r="F20">
        <v>0</v>
      </c>
      <c r="H20" s="3">
        <v>6.088714531867292</v>
      </c>
      <c r="I20">
        <v>118.42299910423996</v>
      </c>
      <c r="J20" s="3">
        <v>241.8706975369168</v>
      </c>
      <c r="K20" s="3">
        <v>210.78299377108743</v>
      </c>
      <c r="L20" s="3">
        <v>105.21413174308123</v>
      </c>
      <c r="M20" s="3">
        <v>136.83535979314416</v>
      </c>
      <c r="N20">
        <f t="shared" si="1"/>
        <v>4.77426295277719</v>
      </c>
      <c r="O20">
        <f t="shared" si="2"/>
        <v>5.488403275664771</v>
      </c>
      <c r="P20">
        <f t="shared" si="3"/>
        <v>5.350829138702617</v>
      </c>
      <c r="Q20">
        <f t="shared" si="4"/>
        <v>4.6559976234404195</v>
      </c>
      <c r="R20">
        <f t="shared" si="5"/>
        <v>4.918778449808822</v>
      </c>
      <c r="S20">
        <f t="shared" si="6"/>
        <v>5.298317366548036</v>
      </c>
    </row>
    <row r="21" spans="1:19" ht="12.75">
      <c r="A21">
        <v>19840630</v>
      </c>
      <c r="B21">
        <f t="shared" si="7"/>
        <v>19842</v>
      </c>
      <c r="C21">
        <f t="shared" si="8"/>
        <v>1984</v>
      </c>
      <c r="D21" s="3">
        <v>7.250801179748178</v>
      </c>
      <c r="E21" s="3" t="e">
        <f t="shared" si="0"/>
        <v>#DIV/0!</v>
      </c>
      <c r="F21">
        <v>0</v>
      </c>
      <c r="H21" s="3">
        <v>6.060044444263317</v>
      </c>
      <c r="I21">
        <v>119.64930697186682</v>
      </c>
      <c r="J21" s="3">
        <v>237.90477381473266</v>
      </c>
      <c r="K21" s="3">
        <v>216.19712855322177</v>
      </c>
      <c r="L21" s="3">
        <v>108.60023030697448</v>
      </c>
      <c r="M21" s="3">
        <v>144.2928133766171</v>
      </c>
      <c r="N21">
        <f t="shared" si="1"/>
        <v>4.784565022209458</v>
      </c>
      <c r="O21">
        <f t="shared" si="2"/>
        <v>5.471870483583971</v>
      </c>
      <c r="P21">
        <f t="shared" si="3"/>
        <v>5.376190623679451</v>
      </c>
      <c r="Q21">
        <f t="shared" si="4"/>
        <v>4.687673528187959</v>
      </c>
      <c r="R21">
        <f t="shared" si="5"/>
        <v>4.97184466118975</v>
      </c>
      <c r="S21">
        <f t="shared" si="6"/>
        <v>5.298317366548036</v>
      </c>
    </row>
    <row r="22" spans="1:19" ht="12.75">
      <c r="A22">
        <v>19840930</v>
      </c>
      <c r="B22">
        <f t="shared" si="7"/>
        <v>19843</v>
      </c>
      <c r="C22">
        <f t="shared" si="8"/>
        <v>1984</v>
      </c>
      <c r="D22" s="3">
        <v>7.365104706666726</v>
      </c>
      <c r="E22" s="3" t="e">
        <f t="shared" si="0"/>
        <v>#DIV/0!</v>
      </c>
      <c r="F22">
        <v>0</v>
      </c>
      <c r="H22" s="3">
        <v>6.248513115172926</v>
      </c>
      <c r="I22">
        <v>117.86971669760027</v>
      </c>
      <c r="J22" s="3">
        <v>233.68832548839782</v>
      </c>
      <c r="K22" s="3">
        <v>213.11307124933467</v>
      </c>
      <c r="L22" s="3">
        <v>108.78534385079537</v>
      </c>
      <c r="M22" s="3">
        <v>141.5244941919626</v>
      </c>
      <c r="N22">
        <f t="shared" si="1"/>
        <v>4.769579918719854</v>
      </c>
      <c r="O22">
        <f t="shared" si="2"/>
        <v>5.453988285176765</v>
      </c>
      <c r="P22">
        <f t="shared" si="3"/>
        <v>5.361822875793756</v>
      </c>
      <c r="Q22">
        <f t="shared" si="4"/>
        <v>4.689376618094286</v>
      </c>
      <c r="R22">
        <f t="shared" si="5"/>
        <v>4.952472805932677</v>
      </c>
      <c r="S22">
        <f t="shared" si="6"/>
        <v>5.298317366548036</v>
      </c>
    </row>
    <row r="23" spans="1:19" ht="12.75">
      <c r="A23">
        <v>19841231</v>
      </c>
      <c r="B23">
        <f t="shared" si="7"/>
        <v>19844</v>
      </c>
      <c r="C23">
        <f t="shared" si="8"/>
        <v>1984</v>
      </c>
      <c r="D23" s="3">
        <v>7.234569386863873</v>
      </c>
      <c r="E23" s="3" t="e">
        <f t="shared" si="0"/>
        <v>#DIV/0!</v>
      </c>
      <c r="F23">
        <v>0</v>
      </c>
      <c r="H23" s="3">
        <v>6.1363210591984645</v>
      </c>
      <c r="I23">
        <v>117.89750433639898</v>
      </c>
      <c r="J23" s="3">
        <v>230.56811846574124</v>
      </c>
      <c r="K23" s="3">
        <v>207.90959043770374</v>
      </c>
      <c r="L23" s="3">
        <v>106.71600990388474</v>
      </c>
      <c r="M23" s="3">
        <v>142.99673848840496</v>
      </c>
      <c r="N23">
        <f t="shared" si="1"/>
        <v>4.769815639689084</v>
      </c>
      <c r="O23">
        <f t="shared" si="2"/>
        <v>5.440546343574994</v>
      </c>
      <c r="P23">
        <f t="shared" si="3"/>
        <v>5.337103323851494</v>
      </c>
      <c r="Q23">
        <f t="shared" si="4"/>
        <v>4.6701711930114955</v>
      </c>
      <c r="R23">
        <f t="shared" si="5"/>
        <v>4.962821822226414</v>
      </c>
      <c r="S23">
        <f t="shared" si="6"/>
        <v>5.298317366548036</v>
      </c>
    </row>
    <row r="24" spans="1:19" ht="12.75">
      <c r="A24">
        <v>19850331</v>
      </c>
      <c r="B24">
        <f t="shared" si="7"/>
        <v>19851</v>
      </c>
      <c r="C24">
        <f t="shared" si="8"/>
        <v>1985</v>
      </c>
      <c r="D24" s="3">
        <v>7.324283152636866</v>
      </c>
      <c r="E24" s="3" t="e">
        <f t="shared" si="0"/>
        <v>#DIV/0!</v>
      </c>
      <c r="F24">
        <v>0</v>
      </c>
      <c r="H24" s="3">
        <v>6.290400162666339</v>
      </c>
      <c r="I24">
        <v>116.43588584565168</v>
      </c>
      <c r="J24" s="3">
        <v>228.27194850038558</v>
      </c>
      <c r="K24" s="3">
        <v>212.9367323262013</v>
      </c>
      <c r="L24" s="3">
        <v>102.6383770691317</v>
      </c>
      <c r="M24" s="3">
        <v>143.42084548196755</v>
      </c>
      <c r="N24">
        <f t="shared" si="1"/>
        <v>4.7573407854264405</v>
      </c>
      <c r="O24">
        <f t="shared" si="2"/>
        <v>5.430537674766076</v>
      </c>
      <c r="P24">
        <f t="shared" si="3"/>
        <v>5.360995090254494</v>
      </c>
      <c r="Q24">
        <f t="shared" si="4"/>
        <v>4.631211908307193</v>
      </c>
      <c r="R24">
        <f t="shared" si="5"/>
        <v>4.965783283583947</v>
      </c>
      <c r="S24">
        <f t="shared" si="6"/>
        <v>5.298317366548036</v>
      </c>
    </row>
    <row r="25" spans="1:19" ht="12.75">
      <c r="A25">
        <v>19850630</v>
      </c>
      <c r="B25">
        <f t="shared" si="7"/>
        <v>19852</v>
      </c>
      <c r="C25">
        <f t="shared" si="8"/>
        <v>1985</v>
      </c>
      <c r="D25" s="3">
        <v>7.29824993251674</v>
      </c>
      <c r="E25" s="3" t="e">
        <f t="shared" si="0"/>
        <v>#DIV/0!</v>
      </c>
      <c r="F25">
        <v>0</v>
      </c>
      <c r="H25" s="3">
        <v>6.269802983484345</v>
      </c>
      <c r="I25">
        <v>116.40317808616136</v>
      </c>
      <c r="J25" s="3">
        <v>232.67790904432428</v>
      </c>
      <c r="K25" s="3">
        <v>203.10901695164824</v>
      </c>
      <c r="L25" s="3">
        <v>113.13058713633701</v>
      </c>
      <c r="M25" s="3">
        <v>144.63940144522326</v>
      </c>
      <c r="N25">
        <f t="shared" si="1"/>
        <v>4.7570598380703295</v>
      </c>
      <c r="O25">
        <f t="shared" si="2"/>
        <v>5.449655132601651</v>
      </c>
      <c r="P25">
        <f t="shared" si="3"/>
        <v>5.313742864211613</v>
      </c>
      <c r="Q25">
        <f t="shared" si="4"/>
        <v>4.728542789850984</v>
      </c>
      <c r="R25">
        <f t="shared" si="5"/>
        <v>4.97424375839708</v>
      </c>
      <c r="S25">
        <f t="shared" si="6"/>
        <v>5.298317366548036</v>
      </c>
    </row>
    <row r="26" spans="1:19" ht="12.75">
      <c r="A26">
        <v>19850930</v>
      </c>
      <c r="B26">
        <f t="shared" si="7"/>
        <v>19853</v>
      </c>
      <c r="C26">
        <f t="shared" si="8"/>
        <v>1985</v>
      </c>
      <c r="D26" s="3">
        <v>7.3605292088193055</v>
      </c>
      <c r="E26" s="3" t="e">
        <f t="shared" si="0"/>
        <v>#DIV/0!</v>
      </c>
      <c r="F26">
        <v>0</v>
      </c>
      <c r="H26" s="3">
        <v>6.313272639182224</v>
      </c>
      <c r="I26">
        <v>116.58817271944612</v>
      </c>
      <c r="J26" s="3">
        <v>230.81144012190026</v>
      </c>
      <c r="K26" s="3">
        <v>204.51858965875255</v>
      </c>
      <c r="L26" s="3">
        <v>126.55678890167846</v>
      </c>
      <c r="M26" s="3">
        <v>146.83525506638716</v>
      </c>
      <c r="N26">
        <f t="shared" si="1"/>
        <v>4.758647834118429</v>
      </c>
      <c r="O26">
        <f t="shared" si="2"/>
        <v>5.441601100658129</v>
      </c>
      <c r="P26">
        <f t="shared" si="3"/>
        <v>5.320658874328216</v>
      </c>
      <c r="Q26">
        <f t="shared" si="4"/>
        <v>4.840691131555229</v>
      </c>
      <c r="R26">
        <f t="shared" si="5"/>
        <v>4.989311244475286</v>
      </c>
      <c r="S26">
        <f t="shared" si="6"/>
        <v>5.298317366548036</v>
      </c>
    </row>
    <row r="27" spans="1:19" ht="12.75">
      <c r="A27">
        <v>19851231</v>
      </c>
      <c r="B27">
        <f t="shared" si="7"/>
        <v>19854</v>
      </c>
      <c r="C27">
        <f t="shared" si="8"/>
        <v>1985</v>
      </c>
      <c r="D27" s="3">
        <v>7.262310559246391</v>
      </c>
      <c r="E27" s="3" t="e">
        <f t="shared" si="0"/>
        <v>#DIV/0!</v>
      </c>
      <c r="F27">
        <v>0</v>
      </c>
      <c r="H27" s="3">
        <v>6.182989250948161</v>
      </c>
      <c r="I27">
        <v>117.45630251795627</v>
      </c>
      <c r="J27" s="3">
        <v>233.28901056960314</v>
      </c>
      <c r="K27" s="3">
        <v>207.75166823178668</v>
      </c>
      <c r="L27" s="3">
        <v>140.50168128618805</v>
      </c>
      <c r="M27" s="3">
        <v>160.6165901245092</v>
      </c>
      <c r="N27">
        <f t="shared" si="1"/>
        <v>4.766066370950488</v>
      </c>
      <c r="O27">
        <f t="shared" si="2"/>
        <v>5.452278073629914</v>
      </c>
      <c r="P27">
        <f t="shared" si="3"/>
        <v>5.336343463699884</v>
      </c>
      <c r="Q27">
        <f t="shared" si="4"/>
        <v>4.94521945515194</v>
      </c>
      <c r="R27">
        <f t="shared" si="5"/>
        <v>5.079020097077299</v>
      </c>
      <c r="S27">
        <f t="shared" si="6"/>
        <v>5.298317366548036</v>
      </c>
    </row>
    <row r="28" spans="1:19" ht="12.75">
      <c r="A28">
        <v>19860331</v>
      </c>
      <c r="B28">
        <f t="shared" si="7"/>
        <v>19861</v>
      </c>
      <c r="C28">
        <f t="shared" si="8"/>
        <v>1986</v>
      </c>
      <c r="D28" s="3">
        <v>7.341237328953898</v>
      </c>
      <c r="E28" s="3" t="e">
        <f t="shared" si="0"/>
        <v>#DIV/0!</v>
      </c>
      <c r="F28">
        <v>0</v>
      </c>
      <c r="H28" s="3">
        <v>6.330982032838901</v>
      </c>
      <c r="I28">
        <v>115.95732369598879</v>
      </c>
      <c r="J28" s="3">
        <v>226.24122116033743</v>
      </c>
      <c r="K28" s="3">
        <v>203.59503666541013</v>
      </c>
      <c r="L28" s="3">
        <v>124.8090491920244</v>
      </c>
      <c r="M28" s="3">
        <v>161.96051435966626</v>
      </c>
      <c r="N28">
        <f t="shared" si="1"/>
        <v>4.753222224242351</v>
      </c>
      <c r="O28">
        <f t="shared" si="2"/>
        <v>5.421601780325966</v>
      </c>
      <c r="P28">
        <f t="shared" si="3"/>
        <v>5.316132906507956</v>
      </c>
      <c r="Q28">
        <f t="shared" si="4"/>
        <v>4.826784962858114</v>
      </c>
      <c r="R28">
        <f t="shared" si="5"/>
        <v>5.087352567002744</v>
      </c>
      <c r="S28">
        <f t="shared" si="6"/>
        <v>5.298317366548036</v>
      </c>
    </row>
    <row r="29" spans="1:19" ht="12.75">
      <c r="A29">
        <v>19860630</v>
      </c>
      <c r="B29">
        <f t="shared" si="7"/>
        <v>19862</v>
      </c>
      <c r="C29">
        <f t="shared" si="8"/>
        <v>1986</v>
      </c>
      <c r="D29" s="3">
        <v>7.428368200861395</v>
      </c>
      <c r="E29" s="3" t="e">
        <f t="shared" si="0"/>
        <v>#DIV/0!</v>
      </c>
      <c r="F29">
        <v>0</v>
      </c>
      <c r="H29" s="3">
        <v>6.318844945956442</v>
      </c>
      <c r="I29">
        <v>117.55895680926555</v>
      </c>
      <c r="J29" s="3">
        <v>231.75844894832963</v>
      </c>
      <c r="K29" s="3">
        <v>199.90140109715026</v>
      </c>
      <c r="L29" s="3">
        <v>142.5866514030649</v>
      </c>
      <c r="M29" s="3">
        <v>170.46178236977522</v>
      </c>
      <c r="N29">
        <f t="shared" si="1"/>
        <v>4.766939967823573</v>
      </c>
      <c r="O29">
        <f t="shared" si="2"/>
        <v>5.445695660947889</v>
      </c>
      <c r="P29">
        <f t="shared" si="3"/>
        <v>5.297824250472038</v>
      </c>
      <c r="Q29">
        <f t="shared" si="4"/>
        <v>4.959949894924471</v>
      </c>
      <c r="R29">
        <f t="shared" si="5"/>
        <v>5.138511121274234</v>
      </c>
      <c r="S29">
        <f t="shared" si="6"/>
        <v>5.298317366548036</v>
      </c>
    </row>
    <row r="30" spans="1:19" ht="12.75">
      <c r="A30">
        <v>19860930</v>
      </c>
      <c r="B30">
        <f t="shared" si="7"/>
        <v>19863</v>
      </c>
      <c r="C30">
        <f t="shared" si="8"/>
        <v>1986</v>
      </c>
      <c r="D30" s="3">
        <v>7.654609099264288</v>
      </c>
      <c r="E30" s="3" t="e">
        <f t="shared" si="0"/>
        <v>#DIV/0!</v>
      </c>
      <c r="F30">
        <v>0</v>
      </c>
      <c r="H30" s="3">
        <v>6.390795366394056</v>
      </c>
      <c r="I30">
        <v>119.7755312197287</v>
      </c>
      <c r="J30" s="3">
        <v>220.01365546087146</v>
      </c>
      <c r="K30" s="3">
        <v>225.02482151604858</v>
      </c>
      <c r="L30" s="3">
        <v>154.26234470322817</v>
      </c>
      <c r="M30" s="3">
        <v>185.46711087573016</v>
      </c>
      <c r="N30">
        <f t="shared" si="1"/>
        <v>4.785619417906323</v>
      </c>
      <c r="O30">
        <f t="shared" si="2"/>
        <v>5.39368961470277</v>
      </c>
      <c r="P30">
        <f t="shared" si="3"/>
        <v>5.416210713968958</v>
      </c>
      <c r="Q30">
        <f t="shared" si="4"/>
        <v>5.038654690074172</v>
      </c>
      <c r="R30">
        <f t="shared" si="5"/>
        <v>5.222877566466718</v>
      </c>
      <c r="S30">
        <f t="shared" si="6"/>
        <v>5.298317366548036</v>
      </c>
    </row>
    <row r="31" spans="1:19" ht="12.75">
      <c r="A31">
        <v>19861231</v>
      </c>
      <c r="B31">
        <f t="shared" si="7"/>
        <v>19864</v>
      </c>
      <c r="C31">
        <f t="shared" si="8"/>
        <v>1986</v>
      </c>
      <c r="D31" s="3">
        <v>7.6210360640217525</v>
      </c>
      <c r="E31" s="3" t="e">
        <f t="shared" si="0"/>
        <v>#DIV/0!</v>
      </c>
      <c r="F31">
        <v>0</v>
      </c>
      <c r="H31" s="3">
        <v>6.175385616024144</v>
      </c>
      <c r="I31">
        <v>123.4098813885626</v>
      </c>
      <c r="J31" s="3">
        <v>218.75181088582383</v>
      </c>
      <c r="K31" s="3">
        <v>234.73729956668515</v>
      </c>
      <c r="L31" s="3">
        <v>150.54407482778504</v>
      </c>
      <c r="M31" s="3">
        <v>197.9576205645452</v>
      </c>
      <c r="N31">
        <f t="shared" si="1"/>
        <v>4.815511184347724</v>
      </c>
      <c r="O31">
        <f t="shared" si="2"/>
        <v>5.387937803538653</v>
      </c>
      <c r="P31">
        <f t="shared" si="3"/>
        <v>5.458467014672456</v>
      </c>
      <c r="Q31">
        <f t="shared" si="4"/>
        <v>5.0142558973135545</v>
      </c>
      <c r="R31">
        <f t="shared" si="5"/>
        <v>5.288052970232427</v>
      </c>
      <c r="S31">
        <f t="shared" si="6"/>
        <v>5.298317366548036</v>
      </c>
    </row>
    <row r="32" spans="1:19" ht="12.75">
      <c r="A32">
        <v>19870331</v>
      </c>
      <c r="B32">
        <f t="shared" si="7"/>
        <v>19871</v>
      </c>
      <c r="C32">
        <f t="shared" si="8"/>
        <v>1987</v>
      </c>
      <c r="D32" s="3">
        <v>7.92215595848392</v>
      </c>
      <c r="E32" s="3" t="e">
        <f t="shared" si="0"/>
        <v>#DIV/0!</v>
      </c>
      <c r="F32">
        <v>0</v>
      </c>
      <c r="H32" s="3">
        <v>6.415990007794585</v>
      </c>
      <c r="I32">
        <v>123.4751916517878</v>
      </c>
      <c r="J32" s="3">
        <v>213.37170462165665</v>
      </c>
      <c r="K32" s="3">
        <v>225.91233124334994</v>
      </c>
      <c r="L32" s="3">
        <v>143.79339455191695</v>
      </c>
      <c r="M32" s="3">
        <v>203.82390800234566</v>
      </c>
      <c r="N32">
        <f t="shared" si="1"/>
        <v>4.816040258576023</v>
      </c>
      <c r="O32">
        <f t="shared" si="2"/>
        <v>5.363035736925779</v>
      </c>
      <c r="P32">
        <f t="shared" si="3"/>
        <v>5.420147009161423</v>
      </c>
      <c r="Q32">
        <f t="shared" si="4"/>
        <v>4.968377509266096</v>
      </c>
      <c r="R32">
        <f t="shared" si="5"/>
        <v>5.317256425009028</v>
      </c>
      <c r="S32">
        <f t="shared" si="6"/>
        <v>5.298317366548036</v>
      </c>
    </row>
    <row r="33" spans="1:19" ht="12.75">
      <c r="A33">
        <v>19870630</v>
      </c>
      <c r="B33">
        <f t="shared" si="7"/>
        <v>19872</v>
      </c>
      <c r="C33">
        <f t="shared" si="8"/>
        <v>1987</v>
      </c>
      <c r="D33" s="3">
        <v>8.31121467134415</v>
      </c>
      <c r="E33" s="3" t="e">
        <f t="shared" si="0"/>
        <v>#DIV/0!</v>
      </c>
      <c r="F33">
        <v>0</v>
      </c>
      <c r="H33" s="3">
        <v>5.9966331185990125</v>
      </c>
      <c r="I33">
        <v>138.59801837078024</v>
      </c>
      <c r="J33" s="3">
        <v>244.77925049701247</v>
      </c>
      <c r="K33" s="3">
        <v>253.28377000608992</v>
      </c>
      <c r="L33" s="3">
        <v>158.1133792163364</v>
      </c>
      <c r="M33" s="3">
        <v>214.09877110478664</v>
      </c>
      <c r="N33">
        <f t="shared" si="1"/>
        <v>4.931577789184475</v>
      </c>
      <c r="O33">
        <f t="shared" si="2"/>
        <v>5.500356786004136</v>
      </c>
      <c r="P33">
        <f t="shared" si="3"/>
        <v>5.534510480758541</v>
      </c>
      <c r="Q33">
        <f t="shared" si="4"/>
        <v>5.063312365659197</v>
      </c>
      <c r="R33">
        <f t="shared" si="5"/>
        <v>5.366437455760326</v>
      </c>
      <c r="S33">
        <f t="shared" si="6"/>
        <v>5.298317366548036</v>
      </c>
    </row>
    <row r="34" spans="1:19" ht="12.75">
      <c r="A34">
        <v>19870930</v>
      </c>
      <c r="B34">
        <f t="shared" si="7"/>
        <v>19873</v>
      </c>
      <c r="C34">
        <f t="shared" si="8"/>
        <v>1987</v>
      </c>
      <c r="D34" s="3">
        <v>8.581004409181096</v>
      </c>
      <c r="E34" s="3" t="e">
        <f t="shared" si="0"/>
        <v>#DIV/0!</v>
      </c>
      <c r="F34">
        <v>0</v>
      </c>
      <c r="H34" s="3">
        <v>6.105949722316587</v>
      </c>
      <c r="I34">
        <v>140.53513047803935</v>
      </c>
      <c r="J34" s="3">
        <v>234.619027034612</v>
      </c>
      <c r="K34" s="3">
        <v>253.29993142747077</v>
      </c>
      <c r="L34" s="3">
        <v>156.01044784020525</v>
      </c>
      <c r="M34" s="3">
        <v>225.9457241502821</v>
      </c>
      <c r="N34">
        <f t="shared" si="1"/>
        <v>4.945457496508866</v>
      </c>
      <c r="O34">
        <f t="shared" si="2"/>
        <v>5.457963037084967</v>
      </c>
      <c r="P34">
        <f t="shared" si="3"/>
        <v>5.534574286290936</v>
      </c>
      <c r="Q34">
        <f t="shared" si="4"/>
        <v>5.049922978341573</v>
      </c>
      <c r="R34">
        <f t="shared" si="5"/>
        <v>5.420294811802514</v>
      </c>
      <c r="S34">
        <f t="shared" si="6"/>
        <v>5.298317366548036</v>
      </c>
    </row>
    <row r="35" spans="1:19" ht="12.75">
      <c r="A35">
        <v>19871231</v>
      </c>
      <c r="B35">
        <f t="shared" si="7"/>
        <v>19874</v>
      </c>
      <c r="C35">
        <f t="shared" si="8"/>
        <v>1987</v>
      </c>
      <c r="D35" s="3">
        <v>8.816942112333761</v>
      </c>
      <c r="E35" s="3" t="e">
        <f t="shared" si="0"/>
        <v>#DIV/0!</v>
      </c>
      <c r="F35">
        <v>0</v>
      </c>
      <c r="H35" s="3">
        <v>6.002664575569053</v>
      </c>
      <c r="I35">
        <v>146.8838047059778</v>
      </c>
      <c r="J35" s="3">
        <v>230.26089564456487</v>
      </c>
      <c r="K35" s="3">
        <v>271.43578679401134</v>
      </c>
      <c r="L35" s="3">
        <v>160.4391228427636</v>
      </c>
      <c r="M35" s="3">
        <v>241.81008105169082</v>
      </c>
      <c r="N35">
        <f t="shared" si="1"/>
        <v>4.989641830035994</v>
      </c>
      <c r="O35">
        <f t="shared" si="2"/>
        <v>5.439212994947694</v>
      </c>
      <c r="P35">
        <f t="shared" si="3"/>
        <v>5.603725598671204</v>
      </c>
      <c r="Q35">
        <f t="shared" si="4"/>
        <v>5.0779145736889735</v>
      </c>
      <c r="R35">
        <f t="shared" si="5"/>
        <v>5.488152629005955</v>
      </c>
      <c r="S35">
        <f t="shared" si="6"/>
        <v>5.298317366548036</v>
      </c>
    </row>
    <row r="36" spans="1:19" ht="12.75">
      <c r="A36">
        <v>19880331</v>
      </c>
      <c r="B36">
        <f t="shared" si="7"/>
        <v>19881</v>
      </c>
      <c r="C36">
        <f t="shared" si="8"/>
        <v>1988</v>
      </c>
      <c r="D36" s="3">
        <v>8.905980316408952</v>
      </c>
      <c r="E36" s="3" t="e">
        <f t="shared" si="0"/>
        <v>#DIV/0!</v>
      </c>
      <c r="F36">
        <v>0</v>
      </c>
      <c r="H36" s="3">
        <v>6.051684106039887</v>
      </c>
      <c r="I36">
        <v>147.16532060092717</v>
      </c>
      <c r="J36" s="3">
        <v>226.42196680296672</v>
      </c>
      <c r="K36" s="3">
        <v>270.89287747820936</v>
      </c>
      <c r="L36" s="3">
        <v>157.47077597879002</v>
      </c>
      <c r="M36" s="3">
        <v>247.47131891260122</v>
      </c>
      <c r="N36">
        <f t="shared" si="1"/>
        <v>4.991556584794509</v>
      </c>
      <c r="O36">
        <f t="shared" si="2"/>
        <v>5.422400368137131</v>
      </c>
      <c r="P36">
        <f t="shared" si="3"/>
        <v>5.6017234566753045</v>
      </c>
      <c r="Q36">
        <f t="shared" si="4"/>
        <v>5.0592398917082635</v>
      </c>
      <c r="R36">
        <f t="shared" si="5"/>
        <v>5.511294692112362</v>
      </c>
      <c r="S36">
        <f t="shared" si="6"/>
        <v>5.298317366548036</v>
      </c>
    </row>
    <row r="37" spans="1:19" ht="12.75">
      <c r="A37">
        <v>19880630</v>
      </c>
      <c r="B37">
        <f t="shared" si="7"/>
        <v>19882</v>
      </c>
      <c r="C37">
        <f t="shared" si="8"/>
        <v>1988</v>
      </c>
      <c r="D37" s="3">
        <v>9.254951881672698</v>
      </c>
      <c r="E37" s="3" t="e">
        <f t="shared" si="0"/>
        <v>#DIV/0!</v>
      </c>
      <c r="F37">
        <v>0</v>
      </c>
      <c r="H37" s="3">
        <v>6.1358521765605145</v>
      </c>
      <c r="I37">
        <v>150.8340099363445</v>
      </c>
      <c r="J37" s="3">
        <v>231.18139032618018</v>
      </c>
      <c r="K37" s="3">
        <v>285.23427515865876</v>
      </c>
      <c r="L37" s="3">
        <v>163.74220730120302</v>
      </c>
      <c r="M37" s="3">
        <v>256.16499970156633</v>
      </c>
      <c r="N37">
        <f t="shared" si="1"/>
        <v>5.01617996022763</v>
      </c>
      <c r="O37">
        <f t="shared" si="2"/>
        <v>5.443202641889823</v>
      </c>
      <c r="P37">
        <f t="shared" si="3"/>
        <v>5.653310860697364</v>
      </c>
      <c r="Q37">
        <f t="shared" si="4"/>
        <v>5.098293284382682</v>
      </c>
      <c r="R37">
        <f t="shared" si="5"/>
        <v>5.545821766943498</v>
      </c>
      <c r="S37">
        <f t="shared" si="6"/>
        <v>5.298317366548036</v>
      </c>
    </row>
    <row r="38" spans="1:19" ht="12.75">
      <c r="A38">
        <v>19880930</v>
      </c>
      <c r="B38">
        <f t="shared" si="7"/>
        <v>19883</v>
      </c>
      <c r="C38">
        <f t="shared" si="8"/>
        <v>1988</v>
      </c>
      <c r="D38" s="3">
        <v>9.525869590131997</v>
      </c>
      <c r="E38" s="3" t="e">
        <f t="shared" si="0"/>
        <v>#DIV/0!</v>
      </c>
      <c r="F38">
        <v>0</v>
      </c>
      <c r="H38" s="3">
        <v>6.244434156585506</v>
      </c>
      <c r="I38">
        <v>152.54976433830794</v>
      </c>
      <c r="J38" s="3">
        <v>232.985501404577</v>
      </c>
      <c r="K38" s="3">
        <v>288.11902476799315</v>
      </c>
      <c r="L38" s="3">
        <v>162.45693546813396</v>
      </c>
      <c r="M38" s="3">
        <v>267.6392375076864</v>
      </c>
      <c r="N38">
        <f t="shared" si="1"/>
        <v>5.027490866345412</v>
      </c>
      <c r="O38">
        <f t="shared" si="2"/>
        <v>5.45097622589817</v>
      </c>
      <c r="P38">
        <f t="shared" si="3"/>
        <v>5.663373675203526</v>
      </c>
      <c r="Q38">
        <f t="shared" si="4"/>
        <v>5.090412954143982</v>
      </c>
      <c r="R38">
        <f t="shared" si="5"/>
        <v>5.58963994496304</v>
      </c>
      <c r="S38">
        <f t="shared" si="6"/>
        <v>5.298317366548036</v>
      </c>
    </row>
    <row r="39" spans="1:19" ht="12.75">
      <c r="A39">
        <v>19881231</v>
      </c>
      <c r="B39">
        <f t="shared" si="7"/>
        <v>19884</v>
      </c>
      <c r="C39">
        <f t="shared" si="8"/>
        <v>1988</v>
      </c>
      <c r="D39" s="3">
        <v>9.672613601810765</v>
      </c>
      <c r="E39" s="3" t="e">
        <f t="shared" si="0"/>
        <v>#DIV/0!</v>
      </c>
      <c r="F39">
        <v>0</v>
      </c>
      <c r="H39" s="3">
        <v>6.267911376121011</v>
      </c>
      <c r="I39">
        <v>154.31956550408032</v>
      </c>
      <c r="J39" s="3">
        <v>235.04108269364167</v>
      </c>
      <c r="K39" s="3">
        <v>275.24436323289103</v>
      </c>
      <c r="L39" s="3">
        <v>162.44307381174085</v>
      </c>
      <c r="M39" s="3">
        <v>276.6840700054333</v>
      </c>
      <c r="N39">
        <f t="shared" si="1"/>
        <v>5.039025553041931</v>
      </c>
      <c r="O39">
        <f t="shared" si="2"/>
        <v>5.459760318837872</v>
      </c>
      <c r="P39">
        <f t="shared" si="3"/>
        <v>5.617659296675172</v>
      </c>
      <c r="Q39">
        <f t="shared" si="4"/>
        <v>5.0903276253904854</v>
      </c>
      <c r="R39">
        <f t="shared" si="5"/>
        <v>5.62287631377828</v>
      </c>
      <c r="S39">
        <f t="shared" si="6"/>
        <v>5.298317366548036</v>
      </c>
    </row>
    <row r="40" spans="1:19" ht="12.75">
      <c r="A40">
        <v>19890331</v>
      </c>
      <c r="B40">
        <f t="shared" si="7"/>
        <v>19891</v>
      </c>
      <c r="C40">
        <f t="shared" si="8"/>
        <v>1989</v>
      </c>
      <c r="D40" s="3">
        <v>9.89526347181711</v>
      </c>
      <c r="E40" s="3" t="e">
        <f t="shared" si="0"/>
        <v>#DIV/0!</v>
      </c>
      <c r="F40">
        <v>0</v>
      </c>
      <c r="H40" s="3">
        <v>6.40998906507735</v>
      </c>
      <c r="I40">
        <v>154.3725483983755</v>
      </c>
      <c r="J40" s="3">
        <v>236.17119362043653</v>
      </c>
      <c r="K40" s="3">
        <v>282.8881135468134</v>
      </c>
      <c r="L40" s="3">
        <v>160.47133521873258</v>
      </c>
      <c r="M40" s="3">
        <v>276.07466020376376</v>
      </c>
      <c r="N40">
        <f t="shared" si="1"/>
        <v>5.039368826435901</v>
      </c>
      <c r="O40">
        <f t="shared" si="2"/>
        <v>5.464556938749356</v>
      </c>
      <c r="P40">
        <f t="shared" si="3"/>
        <v>5.645051460976638</v>
      </c>
      <c r="Q40">
        <f t="shared" si="4"/>
        <v>5.078115329851747</v>
      </c>
      <c r="R40">
        <f t="shared" si="5"/>
        <v>5.620671337121113</v>
      </c>
      <c r="S40">
        <f t="shared" si="6"/>
        <v>5.298317366548036</v>
      </c>
    </row>
    <row r="41" spans="1:19" ht="12.75">
      <c r="A41">
        <v>19890630</v>
      </c>
      <c r="B41">
        <f t="shared" si="7"/>
        <v>19892</v>
      </c>
      <c r="C41">
        <f t="shared" si="8"/>
        <v>1989</v>
      </c>
      <c r="D41" s="3">
        <v>10.170033014853539</v>
      </c>
      <c r="E41" s="3" t="e">
        <f t="shared" si="0"/>
        <v>#DIV/0!</v>
      </c>
      <c r="F41">
        <v>0</v>
      </c>
      <c r="H41" s="3">
        <v>6.43486482292504</v>
      </c>
      <c r="I41">
        <v>158.04579108828324</v>
      </c>
      <c r="J41" s="3">
        <v>248.9220411417532</v>
      </c>
      <c r="K41" s="3">
        <v>295.9197699298357</v>
      </c>
      <c r="L41" s="3">
        <v>165.91578438855527</v>
      </c>
      <c r="M41" s="3">
        <v>281.9704459013482</v>
      </c>
      <c r="N41">
        <f t="shared" si="1"/>
        <v>5.062884808052579</v>
      </c>
      <c r="O41">
        <f t="shared" si="2"/>
        <v>5.517139759658371</v>
      </c>
      <c r="P41">
        <f t="shared" si="3"/>
        <v>5.6900883700497</v>
      </c>
      <c r="Q41">
        <f t="shared" si="4"/>
        <v>5.111480336664199</v>
      </c>
      <c r="R41">
        <f t="shared" si="5"/>
        <v>5.641802263677756</v>
      </c>
      <c r="S41">
        <f t="shared" si="6"/>
        <v>5.298317366548036</v>
      </c>
    </row>
    <row r="42" spans="1:19" ht="12.75">
      <c r="A42">
        <v>19890930</v>
      </c>
      <c r="B42">
        <f t="shared" si="7"/>
        <v>19893</v>
      </c>
      <c r="C42">
        <f t="shared" si="8"/>
        <v>1989</v>
      </c>
      <c r="D42" s="3">
        <v>10.556114384673942</v>
      </c>
      <c r="E42" s="3" t="e">
        <f t="shared" si="0"/>
        <v>#DIV/0!</v>
      </c>
      <c r="F42">
        <v>0</v>
      </c>
      <c r="H42" s="3">
        <v>6.297581303662088</v>
      </c>
      <c r="I42">
        <v>167.62172452677166</v>
      </c>
      <c r="J42" s="3">
        <v>261.1926813436803</v>
      </c>
      <c r="K42" s="3">
        <v>311.8493379468146</v>
      </c>
      <c r="L42" s="3">
        <v>178.47405849947523</v>
      </c>
      <c r="M42" s="3">
        <v>284.8914786393311</v>
      </c>
      <c r="N42">
        <f t="shared" si="1"/>
        <v>5.121709800929324</v>
      </c>
      <c r="O42">
        <f t="shared" si="2"/>
        <v>5.565258377651688</v>
      </c>
      <c r="P42">
        <f t="shared" si="3"/>
        <v>5.742520179983874</v>
      </c>
      <c r="Q42">
        <f t="shared" si="4"/>
        <v>5.184443260123036</v>
      </c>
      <c r="R42">
        <f t="shared" si="5"/>
        <v>5.652108331050692</v>
      </c>
      <c r="S42">
        <f t="shared" si="6"/>
        <v>5.298317366548036</v>
      </c>
    </row>
    <row r="43" spans="1:19" ht="12.75">
      <c r="A43">
        <v>19891231</v>
      </c>
      <c r="B43">
        <f t="shared" si="7"/>
        <v>19894</v>
      </c>
      <c r="C43">
        <f t="shared" si="8"/>
        <v>1989</v>
      </c>
      <c r="D43" s="3">
        <v>10.715015431740234</v>
      </c>
      <c r="E43" s="3" t="e">
        <f t="shared" si="0"/>
        <v>#DIV/0!</v>
      </c>
      <c r="F43">
        <v>0</v>
      </c>
      <c r="H43" s="3">
        <v>6.170966104379488</v>
      </c>
      <c r="I43">
        <v>173.63594695708778</v>
      </c>
      <c r="J43" s="3">
        <v>271.3199715595701</v>
      </c>
      <c r="K43" s="3">
        <v>402.68457479331835</v>
      </c>
      <c r="L43" s="3">
        <v>214.07717499270603</v>
      </c>
      <c r="M43" s="3">
        <v>284.41642867055737</v>
      </c>
      <c r="N43">
        <f t="shared" si="1"/>
        <v>5.156960848515848</v>
      </c>
      <c r="O43">
        <f t="shared" si="2"/>
        <v>5.6032988312554135</v>
      </c>
      <c r="P43">
        <f t="shared" si="3"/>
        <v>5.998153562662186</v>
      </c>
      <c r="Q43">
        <f t="shared" si="4"/>
        <v>5.366336580817229</v>
      </c>
      <c r="R43">
        <f t="shared" si="5"/>
        <v>5.650439462331567</v>
      </c>
      <c r="S43">
        <f t="shared" si="6"/>
        <v>5.298317366548036</v>
      </c>
    </row>
    <row r="44" spans="1:19" ht="12.75">
      <c r="A44">
        <v>19900331</v>
      </c>
      <c r="B44">
        <f t="shared" si="7"/>
        <v>19901</v>
      </c>
      <c r="C44">
        <f t="shared" si="8"/>
        <v>1990</v>
      </c>
      <c r="D44" s="3">
        <v>10.871685833313407</v>
      </c>
      <c r="E44" s="3">
        <f>(F44/G44)*100</f>
        <v>1.3391209521482923</v>
      </c>
      <c r="F44">
        <v>43093594</v>
      </c>
      <c r="G44">
        <v>3218050911</v>
      </c>
      <c r="H44" s="3">
        <v>6.326444752756741</v>
      </c>
      <c r="I44">
        <v>171.84510824307887</v>
      </c>
      <c r="J44" s="3">
        <v>266.70964906672367</v>
      </c>
      <c r="K44" s="3">
        <v>422.2679673671139</v>
      </c>
      <c r="L44" s="3">
        <v>197.83232316178737</v>
      </c>
      <c r="M44" s="3">
        <v>280.0593062059076</v>
      </c>
      <c r="N44">
        <f t="shared" si="1"/>
        <v>5.146593537619118</v>
      </c>
      <c r="O44">
        <f t="shared" si="2"/>
        <v>5.586160610011286</v>
      </c>
      <c r="P44">
        <f t="shared" si="3"/>
        <v>6.045640106273713</v>
      </c>
      <c r="Q44">
        <f t="shared" si="4"/>
        <v>5.287419819193955</v>
      </c>
      <c r="R44">
        <f t="shared" si="5"/>
        <v>5.6350013886193695</v>
      </c>
      <c r="S44">
        <f t="shared" si="6"/>
        <v>5.298317366548036</v>
      </c>
    </row>
    <row r="45" spans="1:19" ht="12.75">
      <c r="A45">
        <v>19900630</v>
      </c>
      <c r="B45">
        <f t="shared" si="7"/>
        <v>19902</v>
      </c>
      <c r="C45">
        <f t="shared" si="8"/>
        <v>1990</v>
      </c>
      <c r="D45" s="3">
        <v>11.290028881873349</v>
      </c>
      <c r="E45" s="3">
        <f aca="true" t="shared" si="9" ref="E45:E104">(F45/G45)*100</f>
        <v>1.400222744864425</v>
      </c>
      <c r="F45">
        <v>45670718</v>
      </c>
      <c r="G45">
        <v>3261675199</v>
      </c>
      <c r="H45" s="3">
        <v>6.371366776916158</v>
      </c>
      <c r="I45">
        <v>177.19948132287402</v>
      </c>
      <c r="J45" s="3">
        <v>294.7019276820813</v>
      </c>
      <c r="K45" s="3">
        <v>417.47868175767735</v>
      </c>
      <c r="L45" s="3">
        <v>186.4007687363809</v>
      </c>
      <c r="M45" s="3">
        <v>289.93163740493685</v>
      </c>
      <c r="N45">
        <f t="shared" si="1"/>
        <v>5.17727611109488</v>
      </c>
      <c r="O45">
        <f t="shared" si="2"/>
        <v>5.68596443088982</v>
      </c>
      <c r="P45">
        <f t="shared" si="3"/>
        <v>6.034233481328961</v>
      </c>
      <c r="Q45">
        <f t="shared" si="4"/>
        <v>5.227899026365201</v>
      </c>
      <c r="R45">
        <f t="shared" si="5"/>
        <v>5.6696451621046835</v>
      </c>
      <c r="S45">
        <f t="shared" si="6"/>
        <v>5.298317366548036</v>
      </c>
    </row>
    <row r="46" spans="1:19" ht="12.75">
      <c r="A46">
        <v>19900930</v>
      </c>
      <c r="B46">
        <f t="shared" si="7"/>
        <v>19903</v>
      </c>
      <c r="C46">
        <f t="shared" si="8"/>
        <v>1990</v>
      </c>
      <c r="D46" s="3">
        <v>11.587956087108926</v>
      </c>
      <c r="E46" s="3">
        <f t="shared" si="9"/>
        <v>1.4422262468014095</v>
      </c>
      <c r="F46">
        <v>47352030</v>
      </c>
      <c r="G46">
        <v>3283259482</v>
      </c>
      <c r="H46" s="3">
        <v>6.386356367796823</v>
      </c>
      <c r="I46">
        <v>181.44862922998078</v>
      </c>
      <c r="J46" s="3">
        <v>301.1805315055222</v>
      </c>
      <c r="K46" s="3">
        <v>391.24107233731445</v>
      </c>
      <c r="L46" s="3">
        <v>202.90638814375615</v>
      </c>
      <c r="M46" s="3">
        <v>301.45745915543256</v>
      </c>
      <c r="N46">
        <f t="shared" si="1"/>
        <v>5.200972579097509</v>
      </c>
      <c r="O46">
        <f t="shared" si="2"/>
        <v>5.7077098574008645</v>
      </c>
      <c r="P46">
        <f t="shared" si="3"/>
        <v>5.969323923286838</v>
      </c>
      <c r="Q46">
        <f t="shared" si="4"/>
        <v>5.312744730534063</v>
      </c>
      <c r="R46">
        <f t="shared" si="5"/>
        <v>5.708628908883494</v>
      </c>
      <c r="S46">
        <f t="shared" si="6"/>
        <v>5.298317366548036</v>
      </c>
    </row>
    <row r="47" spans="1:19" ht="12.75">
      <c r="A47">
        <v>19901231</v>
      </c>
      <c r="B47">
        <f t="shared" si="7"/>
        <v>19904</v>
      </c>
      <c r="C47">
        <f t="shared" si="8"/>
        <v>1990</v>
      </c>
      <c r="D47" s="3">
        <v>11.87076350035726</v>
      </c>
      <c r="E47" s="3">
        <f t="shared" si="9"/>
        <v>1.4659211694815684</v>
      </c>
      <c r="F47">
        <v>48142357</v>
      </c>
      <c r="G47">
        <v>3284102720</v>
      </c>
      <c r="H47" s="3">
        <v>6.391956704691625</v>
      </c>
      <c r="I47">
        <v>185.71407862703848</v>
      </c>
      <c r="J47" s="3">
        <v>307.1155233658534</v>
      </c>
      <c r="K47" s="3">
        <v>455.2711681925241</v>
      </c>
      <c r="L47" s="3">
        <v>228.7810873883195</v>
      </c>
      <c r="M47" s="3">
        <v>307.29962622844573</v>
      </c>
      <c r="N47">
        <f t="shared" si="1"/>
        <v>5.224208279308516</v>
      </c>
      <c r="O47">
        <f t="shared" si="2"/>
        <v>5.7272239744136515</v>
      </c>
      <c r="P47">
        <f t="shared" si="3"/>
        <v>6.120893215478449</v>
      </c>
      <c r="Q47">
        <f t="shared" si="4"/>
        <v>5.432765596073029</v>
      </c>
      <c r="R47">
        <f t="shared" si="5"/>
        <v>5.7278232528273545</v>
      </c>
      <c r="S47">
        <f t="shared" si="6"/>
        <v>5.298317366548036</v>
      </c>
    </row>
    <row r="48" spans="1:19" ht="12.75">
      <c r="A48">
        <v>19910331</v>
      </c>
      <c r="B48">
        <f t="shared" si="7"/>
        <v>19911</v>
      </c>
      <c r="C48">
        <f t="shared" si="8"/>
        <v>1991</v>
      </c>
      <c r="D48" s="3">
        <v>12.212480489084825</v>
      </c>
      <c r="E48" s="3">
        <f t="shared" si="9"/>
        <v>1.4973198121339921</v>
      </c>
      <c r="F48">
        <v>48339213</v>
      </c>
      <c r="G48">
        <v>3228382648</v>
      </c>
      <c r="H48" s="3">
        <v>6.60649669679429</v>
      </c>
      <c r="I48">
        <v>184.8556209073829</v>
      </c>
      <c r="J48" s="3">
        <v>303.1106591575202</v>
      </c>
      <c r="K48" s="3">
        <v>445.82553838229177</v>
      </c>
      <c r="L48" s="3">
        <v>186.642726965627</v>
      </c>
      <c r="M48" s="3">
        <v>334.12945689449845</v>
      </c>
      <c r="N48">
        <f t="shared" si="1"/>
        <v>5.219575092858565</v>
      </c>
      <c r="O48">
        <f t="shared" si="2"/>
        <v>5.714097950576785</v>
      </c>
      <c r="P48">
        <f t="shared" si="3"/>
        <v>6.099927705946869</v>
      </c>
      <c r="Q48">
        <f t="shared" si="4"/>
        <v>5.22919623843813</v>
      </c>
      <c r="R48">
        <f t="shared" si="5"/>
        <v>5.8115285133734815</v>
      </c>
      <c r="S48">
        <f t="shared" si="6"/>
        <v>5.298317366548036</v>
      </c>
    </row>
    <row r="49" spans="1:19" ht="12.75">
      <c r="A49">
        <v>19910630</v>
      </c>
      <c r="B49">
        <f t="shared" si="7"/>
        <v>19912</v>
      </c>
      <c r="C49">
        <f t="shared" si="8"/>
        <v>1991</v>
      </c>
      <c r="D49" s="3">
        <v>12.535437697461846</v>
      </c>
      <c r="E49" s="3">
        <f t="shared" si="9"/>
        <v>1.5647135246217112</v>
      </c>
      <c r="F49">
        <v>50936611</v>
      </c>
      <c r="G49">
        <v>3255331420</v>
      </c>
      <c r="H49" s="3">
        <v>6.64905575113455</v>
      </c>
      <c r="I49">
        <v>188.52959227064508</v>
      </c>
      <c r="J49" s="3">
        <v>304.3416679672279</v>
      </c>
      <c r="K49" s="3">
        <v>492.6211870335548</v>
      </c>
      <c r="L49" s="3">
        <v>193.6280634207756</v>
      </c>
      <c r="M49" s="3">
        <v>341.9078117150012</v>
      </c>
      <c r="N49">
        <f t="shared" si="1"/>
        <v>5.2392549827398955</v>
      </c>
      <c r="O49">
        <f t="shared" si="2"/>
        <v>5.718150978081629</v>
      </c>
      <c r="P49">
        <f t="shared" si="3"/>
        <v>6.199740495385857</v>
      </c>
      <c r="Q49">
        <f t="shared" si="4"/>
        <v>5.265939120023241</v>
      </c>
      <c r="R49">
        <f t="shared" si="5"/>
        <v>5.834541144336867</v>
      </c>
      <c r="S49">
        <f t="shared" si="6"/>
        <v>5.298317366548036</v>
      </c>
    </row>
    <row r="50" spans="1:19" ht="12.75">
      <c r="A50">
        <v>19910930</v>
      </c>
      <c r="B50">
        <f t="shared" si="7"/>
        <v>19913</v>
      </c>
      <c r="C50">
        <f t="shared" si="8"/>
        <v>1991</v>
      </c>
      <c r="D50" s="3">
        <v>12.399713618650198</v>
      </c>
      <c r="E50" s="3">
        <f t="shared" si="9"/>
        <v>1.5913824226185564</v>
      </c>
      <c r="F50">
        <v>53039896</v>
      </c>
      <c r="G50">
        <v>3332944693</v>
      </c>
      <c r="H50" s="3">
        <v>6.61875651472144</v>
      </c>
      <c r="I50">
        <v>187.3420421354185</v>
      </c>
      <c r="J50" s="3">
        <v>301.95442012465094</v>
      </c>
      <c r="K50" s="3">
        <v>435.63727435340655</v>
      </c>
      <c r="L50" s="3">
        <v>198.09132465679465</v>
      </c>
      <c r="M50" s="3">
        <v>329.5172423550551</v>
      </c>
      <c r="N50">
        <f t="shared" si="1"/>
        <v>5.232936048412394</v>
      </c>
      <c r="O50">
        <f t="shared" si="2"/>
        <v>5.710276079244717</v>
      </c>
      <c r="P50">
        <f t="shared" si="3"/>
        <v>6.07680995753886</v>
      </c>
      <c r="Q50">
        <f t="shared" si="4"/>
        <v>5.288728159998451</v>
      </c>
      <c r="R50">
        <f t="shared" si="5"/>
        <v>5.797628681420361</v>
      </c>
      <c r="S50">
        <f t="shared" si="6"/>
        <v>5.298317366548036</v>
      </c>
    </row>
    <row r="51" spans="1:19" ht="12.75">
      <c r="A51">
        <v>19911231</v>
      </c>
      <c r="B51">
        <f t="shared" si="7"/>
        <v>19914</v>
      </c>
      <c r="C51">
        <f t="shared" si="8"/>
        <v>1991</v>
      </c>
      <c r="D51" s="3">
        <v>12.655686848890532</v>
      </c>
      <c r="E51" s="3">
        <f t="shared" si="9"/>
        <v>1.6477098259745981</v>
      </c>
      <c r="F51">
        <v>54881225</v>
      </c>
      <c r="G51">
        <v>3330757888</v>
      </c>
      <c r="H51" s="3">
        <v>6.670175181463084</v>
      </c>
      <c r="I51">
        <v>189.73544928867284</v>
      </c>
      <c r="J51" s="3">
        <v>307.5486984689562</v>
      </c>
      <c r="K51" s="3">
        <v>443.143074108817</v>
      </c>
      <c r="L51" s="3">
        <v>201.1373659158952</v>
      </c>
      <c r="M51" s="3">
        <v>321.6044604088823</v>
      </c>
      <c r="N51">
        <f t="shared" si="1"/>
        <v>5.245630729744746</v>
      </c>
      <c r="O51">
        <f t="shared" si="2"/>
        <v>5.728633443712261</v>
      </c>
      <c r="P51">
        <f t="shared" si="3"/>
        <v>6.093892684288311</v>
      </c>
      <c r="Q51">
        <f t="shared" si="4"/>
        <v>5.303988087155975</v>
      </c>
      <c r="R51">
        <f t="shared" si="5"/>
        <v>5.7733224066392355</v>
      </c>
      <c r="S51">
        <f t="shared" si="6"/>
        <v>5.298317366548036</v>
      </c>
    </row>
    <row r="52" spans="1:19" ht="12.75">
      <c r="A52">
        <v>19920331</v>
      </c>
      <c r="B52">
        <f t="shared" si="7"/>
        <v>19921</v>
      </c>
      <c r="C52">
        <f t="shared" si="8"/>
        <v>1992</v>
      </c>
      <c r="D52" s="3">
        <v>12.874904987764696</v>
      </c>
      <c r="E52" s="3">
        <f t="shared" si="9"/>
        <v>1.6626359832317708</v>
      </c>
      <c r="F52">
        <v>55408193</v>
      </c>
      <c r="G52">
        <v>3332551055</v>
      </c>
      <c r="H52" s="3">
        <v>6.865029919249054</v>
      </c>
      <c r="I52">
        <v>187.54331939128747</v>
      </c>
      <c r="J52" s="3">
        <v>296.7112151183344</v>
      </c>
      <c r="K52" s="3">
        <v>428.4212600940023</v>
      </c>
      <c r="L52" s="3">
        <v>196.75410463074184</v>
      </c>
      <c r="M52" s="3">
        <v>306.07300489085054</v>
      </c>
      <c r="N52">
        <f t="shared" si="1"/>
        <v>5.234009855479118</v>
      </c>
      <c r="O52">
        <f t="shared" si="2"/>
        <v>5.692759326104921</v>
      </c>
      <c r="P52">
        <f t="shared" si="3"/>
        <v>6.060106964078928</v>
      </c>
      <c r="Q52">
        <f t="shared" si="4"/>
        <v>5.281954749243773</v>
      </c>
      <c r="R52">
        <f t="shared" si="5"/>
        <v>5.723823651571832</v>
      </c>
      <c r="S52">
        <f t="shared" si="6"/>
        <v>5.298317366548036</v>
      </c>
    </row>
    <row r="53" spans="1:19" ht="12.75">
      <c r="A53">
        <v>19920630</v>
      </c>
      <c r="B53">
        <f t="shared" si="7"/>
        <v>19922</v>
      </c>
      <c r="C53">
        <f t="shared" si="8"/>
        <v>1992</v>
      </c>
      <c r="D53" s="3">
        <v>13.018226814316511</v>
      </c>
      <c r="E53" s="3">
        <f t="shared" si="9"/>
        <v>1.7240448490079954</v>
      </c>
      <c r="F53">
        <v>57497035</v>
      </c>
      <c r="G53">
        <v>3335008079</v>
      </c>
      <c r="H53" s="3">
        <v>7.134742836105736</v>
      </c>
      <c r="I53">
        <v>182.46245328475052</v>
      </c>
      <c r="J53" s="3">
        <v>282.74674548255734</v>
      </c>
      <c r="K53" s="3">
        <v>385.30176900435936</v>
      </c>
      <c r="L53" s="3">
        <v>176.7034948628046</v>
      </c>
      <c r="M53" s="3">
        <v>300.0447804396315</v>
      </c>
      <c r="N53">
        <f t="shared" si="1"/>
        <v>5.206544416430086</v>
      </c>
      <c r="O53">
        <f t="shared" si="2"/>
        <v>5.644551604700305</v>
      </c>
      <c r="P53">
        <f t="shared" si="3"/>
        <v>5.954026842860501</v>
      </c>
      <c r="Q53">
        <f t="shared" si="4"/>
        <v>5.174473157640555</v>
      </c>
      <c r="R53">
        <f t="shared" si="5"/>
        <v>5.703931731648927</v>
      </c>
      <c r="S53">
        <f t="shared" si="6"/>
        <v>5.298317366548036</v>
      </c>
    </row>
    <row r="54" spans="1:19" ht="12.75">
      <c r="A54">
        <v>19920930</v>
      </c>
      <c r="B54">
        <f t="shared" si="7"/>
        <v>19923</v>
      </c>
      <c r="C54">
        <f t="shared" si="8"/>
        <v>1992</v>
      </c>
      <c r="D54" s="3">
        <v>13.178965439068474</v>
      </c>
      <c r="E54" s="3">
        <f t="shared" si="9"/>
        <v>1.7418123778220913</v>
      </c>
      <c r="F54">
        <v>58819028</v>
      </c>
      <c r="G54">
        <v>3376886555</v>
      </c>
      <c r="H54" s="3">
        <v>7.295431249688517</v>
      </c>
      <c r="I54">
        <v>180.64683207906535</v>
      </c>
      <c r="J54" s="3">
        <v>265.98480744103415</v>
      </c>
      <c r="K54" s="3">
        <v>371.4140698053264</v>
      </c>
      <c r="L54" s="3">
        <v>178.14488256489298</v>
      </c>
      <c r="M54" s="3">
        <v>287.4230751396075</v>
      </c>
      <c r="N54">
        <f t="shared" si="1"/>
        <v>5.196543921204435</v>
      </c>
      <c r="O54">
        <f t="shared" si="2"/>
        <v>5.583439192267252</v>
      </c>
      <c r="P54">
        <f t="shared" si="3"/>
        <v>5.917317531360255</v>
      </c>
      <c r="Q54">
        <f t="shared" si="4"/>
        <v>5.182597166210651</v>
      </c>
      <c r="R54">
        <f t="shared" si="5"/>
        <v>5.660955259703776</v>
      </c>
      <c r="S54">
        <f t="shared" si="6"/>
        <v>5.298317366548036</v>
      </c>
    </row>
    <row r="55" spans="1:19" ht="12.75">
      <c r="A55">
        <v>19921231</v>
      </c>
      <c r="B55">
        <f t="shared" si="7"/>
        <v>19924</v>
      </c>
      <c r="C55">
        <f t="shared" si="8"/>
        <v>1992</v>
      </c>
      <c r="D55" s="3">
        <v>13.359157747356093</v>
      </c>
      <c r="E55" s="3">
        <f t="shared" si="9"/>
        <v>1.8018599878884882</v>
      </c>
      <c r="F55">
        <v>61200666</v>
      </c>
      <c r="G55">
        <v>3396527278</v>
      </c>
      <c r="H55" s="3">
        <v>7.471515498895988</v>
      </c>
      <c r="I55">
        <v>178.80117827942777</v>
      </c>
      <c r="J55" s="3">
        <v>250.73023181921297</v>
      </c>
      <c r="K55" s="3">
        <v>340.7704211648056</v>
      </c>
      <c r="L55" s="3">
        <v>184.7780177129213</v>
      </c>
      <c r="M55" s="3">
        <v>267.9582799391464</v>
      </c>
      <c r="N55">
        <f t="shared" si="1"/>
        <v>5.186274452647385</v>
      </c>
      <c r="O55">
        <f t="shared" si="2"/>
        <v>5.524377587519803</v>
      </c>
      <c r="P55">
        <f t="shared" si="3"/>
        <v>5.831208998831695</v>
      </c>
      <c r="Q55">
        <f t="shared" si="4"/>
        <v>5.219155200362355</v>
      </c>
      <c r="R55">
        <f t="shared" si="5"/>
        <v>5.590831296523877</v>
      </c>
      <c r="S55">
        <f t="shared" si="6"/>
        <v>5.298317366548036</v>
      </c>
    </row>
    <row r="56" spans="1:19" ht="12.75">
      <c r="A56">
        <v>19930331</v>
      </c>
      <c r="B56">
        <f t="shared" si="7"/>
        <v>19931</v>
      </c>
      <c r="C56">
        <f t="shared" si="8"/>
        <v>1993</v>
      </c>
      <c r="D56" s="3">
        <v>13.351321775754862</v>
      </c>
      <c r="E56" s="3">
        <f t="shared" si="9"/>
        <v>1.7983650198722188</v>
      </c>
      <c r="F56">
        <v>61457543</v>
      </c>
      <c r="G56">
        <v>3417412056</v>
      </c>
      <c r="H56" s="3">
        <v>7.717392889071027</v>
      </c>
      <c r="I56">
        <v>173.00300720288993</v>
      </c>
      <c r="J56" s="3">
        <v>238.33317896630527</v>
      </c>
      <c r="K56" s="3">
        <v>333.36029754461094</v>
      </c>
      <c r="L56" s="3">
        <v>177.26015371828277</v>
      </c>
      <c r="M56" s="3">
        <v>260.918758884247</v>
      </c>
      <c r="N56">
        <f t="shared" si="1"/>
        <v>5.153308977022366</v>
      </c>
      <c r="O56">
        <f t="shared" si="2"/>
        <v>5.473669606331864</v>
      </c>
      <c r="P56">
        <f t="shared" si="3"/>
        <v>5.809223879676227</v>
      </c>
      <c r="Q56">
        <f t="shared" si="4"/>
        <v>5.17761844850091</v>
      </c>
      <c r="R56">
        <f t="shared" si="5"/>
        <v>5.564209090225822</v>
      </c>
      <c r="S56">
        <f t="shared" si="6"/>
        <v>5.298317366548036</v>
      </c>
    </row>
    <row r="57" spans="1:19" ht="12.75">
      <c r="A57">
        <v>19930630</v>
      </c>
      <c r="B57">
        <f t="shared" si="7"/>
        <v>19932</v>
      </c>
      <c r="C57">
        <f t="shared" si="8"/>
        <v>1993</v>
      </c>
      <c r="D57" s="3">
        <v>13.805959307714332</v>
      </c>
      <c r="E57" s="3">
        <f t="shared" si="9"/>
        <v>1.8147685618675489</v>
      </c>
      <c r="F57">
        <v>63088031</v>
      </c>
      <c r="G57">
        <v>3476367859</v>
      </c>
      <c r="H57" s="3">
        <v>7.8229741221410825</v>
      </c>
      <c r="I57">
        <v>176.47967502078043</v>
      </c>
      <c r="J57" s="3">
        <v>225.5596470188404</v>
      </c>
      <c r="K57" s="3">
        <v>322.4443658722733</v>
      </c>
      <c r="L57" s="3">
        <v>219.62362975873145</v>
      </c>
      <c r="M57" s="3">
        <v>260.1987876222582</v>
      </c>
      <c r="N57">
        <f t="shared" si="1"/>
        <v>5.173205714052797</v>
      </c>
      <c r="O57">
        <f t="shared" si="2"/>
        <v>5.418584634027491</v>
      </c>
      <c r="P57">
        <f t="shared" si="3"/>
        <v>5.775930612431268</v>
      </c>
      <c r="Q57">
        <f t="shared" si="4"/>
        <v>5.39191530748373</v>
      </c>
      <c r="R57">
        <f t="shared" si="5"/>
        <v>5.561445906660395</v>
      </c>
      <c r="S57">
        <f t="shared" si="6"/>
        <v>5.298317366548036</v>
      </c>
    </row>
    <row r="58" spans="1:19" ht="12.75">
      <c r="A58">
        <v>19930930</v>
      </c>
      <c r="B58">
        <f t="shared" si="7"/>
        <v>19933</v>
      </c>
      <c r="C58">
        <f t="shared" si="8"/>
        <v>1993</v>
      </c>
      <c r="D58" s="3">
        <v>13.873523605023458</v>
      </c>
      <c r="E58" s="3">
        <f t="shared" si="9"/>
        <v>1.8295890681360802</v>
      </c>
      <c r="F58">
        <v>64672857</v>
      </c>
      <c r="G58">
        <v>3534829658</v>
      </c>
      <c r="H58" s="3">
        <v>7.873423585493748</v>
      </c>
      <c r="I58">
        <v>176.20700136830553</v>
      </c>
      <c r="J58" s="3">
        <v>222.36027847044286</v>
      </c>
      <c r="K58" s="3">
        <v>296.6513256309328</v>
      </c>
      <c r="L58" s="3">
        <v>233.11265474369063</v>
      </c>
      <c r="M58" s="3">
        <v>254.4304408005414</v>
      </c>
      <c r="N58">
        <f t="shared" si="1"/>
        <v>5.171659448060582</v>
      </c>
      <c r="O58">
        <f t="shared" si="2"/>
        <v>5.404298942425027</v>
      </c>
      <c r="P58">
        <f t="shared" si="3"/>
        <v>5.692557461364591</v>
      </c>
      <c r="Q58">
        <f t="shared" si="4"/>
        <v>5.451521833472844</v>
      </c>
      <c r="R58">
        <f t="shared" si="5"/>
        <v>5.539027481542444</v>
      </c>
      <c r="S58">
        <f t="shared" si="6"/>
        <v>5.298317366548036</v>
      </c>
    </row>
    <row r="59" spans="1:19" ht="12.75">
      <c r="A59">
        <v>19931231</v>
      </c>
      <c r="B59">
        <f t="shared" si="7"/>
        <v>19934</v>
      </c>
      <c r="C59">
        <f t="shared" si="8"/>
        <v>1993</v>
      </c>
      <c r="D59" s="3">
        <v>14.138591364037229</v>
      </c>
      <c r="E59" s="3">
        <f t="shared" si="9"/>
        <v>1.8506697386460096</v>
      </c>
      <c r="F59">
        <v>66714940</v>
      </c>
      <c r="G59">
        <v>3604907921</v>
      </c>
      <c r="H59" s="3">
        <v>7.934423715340162</v>
      </c>
      <c r="I59">
        <v>178.19304679559934</v>
      </c>
      <c r="J59" s="3">
        <v>226.67382512618553</v>
      </c>
      <c r="K59" s="3">
        <v>295.0548085914081</v>
      </c>
      <c r="L59" s="3">
        <v>215.79062633368622</v>
      </c>
      <c r="M59" s="3">
        <v>245.52390561163057</v>
      </c>
      <c r="N59">
        <f t="shared" si="1"/>
        <v>5.182867495171063</v>
      </c>
      <c r="O59">
        <f t="shared" si="2"/>
        <v>5.423512090442413</v>
      </c>
      <c r="P59">
        <f t="shared" si="3"/>
        <v>5.687161130917936</v>
      </c>
      <c r="Q59">
        <f t="shared" si="4"/>
        <v>5.374308615058044</v>
      </c>
      <c r="R59">
        <f t="shared" si="5"/>
        <v>5.503394317694043</v>
      </c>
      <c r="S59">
        <f t="shared" si="6"/>
        <v>5.298317366548036</v>
      </c>
    </row>
    <row r="60" spans="1:19" ht="12.75">
      <c r="A60">
        <v>19940331</v>
      </c>
      <c r="B60">
        <f t="shared" si="7"/>
        <v>19941</v>
      </c>
      <c r="C60">
        <f t="shared" si="8"/>
        <v>1994</v>
      </c>
      <c r="D60" s="3">
        <v>13.955655560735252</v>
      </c>
      <c r="E60" s="3">
        <f t="shared" si="9"/>
        <v>1.8439951152077032</v>
      </c>
      <c r="F60">
        <v>69184867</v>
      </c>
      <c r="G60">
        <v>3751900774</v>
      </c>
      <c r="H60" s="3">
        <v>7.742714786411886</v>
      </c>
      <c r="I60">
        <v>180.24240780800548</v>
      </c>
      <c r="J60" s="3">
        <v>240.25186932134085</v>
      </c>
      <c r="K60" s="3">
        <v>306.02499108599477</v>
      </c>
      <c r="L60" s="3">
        <v>218.95895847414954</v>
      </c>
      <c r="M60" s="3">
        <v>253.6659241020831</v>
      </c>
      <c r="N60">
        <f t="shared" si="1"/>
        <v>5.194302654934035</v>
      </c>
      <c r="O60">
        <f t="shared" si="2"/>
        <v>5.481687828554121</v>
      </c>
      <c r="P60">
        <f t="shared" si="3"/>
        <v>5.72366676883322</v>
      </c>
      <c r="Q60">
        <f t="shared" si="4"/>
        <v>5.3888843080265065</v>
      </c>
      <c r="R60">
        <f t="shared" si="5"/>
        <v>5.536018141865046</v>
      </c>
      <c r="S60">
        <f t="shared" si="6"/>
        <v>5.298317366548036</v>
      </c>
    </row>
    <row r="61" spans="1:19" ht="12.75">
      <c r="A61">
        <v>19940630</v>
      </c>
      <c r="B61">
        <f t="shared" si="7"/>
        <v>19942</v>
      </c>
      <c r="C61">
        <f t="shared" si="8"/>
        <v>1994</v>
      </c>
      <c r="D61" s="3">
        <v>14.186437968691104</v>
      </c>
      <c r="E61" s="3">
        <f t="shared" si="9"/>
        <v>1.8775823273224852</v>
      </c>
      <c r="F61">
        <v>71343729</v>
      </c>
      <c r="G61">
        <v>3799765686</v>
      </c>
      <c r="H61" s="3">
        <v>7.752258227009001</v>
      </c>
      <c r="I61">
        <v>182.9974899348078</v>
      </c>
      <c r="J61" s="3">
        <v>246.15796901410093</v>
      </c>
      <c r="K61" s="3">
        <v>339.1615868777267</v>
      </c>
      <c r="L61" s="3">
        <v>222.2780200301115</v>
      </c>
      <c r="M61" s="3">
        <v>252.86640690231005</v>
      </c>
      <c r="N61">
        <f t="shared" si="1"/>
        <v>5.209472436544117</v>
      </c>
      <c r="O61">
        <f t="shared" si="2"/>
        <v>5.505973480305801</v>
      </c>
      <c r="P61">
        <f t="shared" si="3"/>
        <v>5.8264766512717925</v>
      </c>
      <c r="Q61">
        <f t="shared" si="4"/>
        <v>5.403928940823512</v>
      </c>
      <c r="R61">
        <f t="shared" si="5"/>
        <v>5.532861313308189</v>
      </c>
      <c r="S61">
        <f t="shared" si="6"/>
        <v>5.298317366548036</v>
      </c>
    </row>
    <row r="62" spans="1:19" ht="12.75">
      <c r="A62">
        <v>19940930</v>
      </c>
      <c r="B62">
        <f t="shared" si="7"/>
        <v>19943</v>
      </c>
      <c r="C62">
        <f t="shared" si="8"/>
        <v>1994</v>
      </c>
      <c r="D62" s="3">
        <v>14.627787518190209</v>
      </c>
      <c r="E62" s="3">
        <f t="shared" si="9"/>
        <v>1.8823272914825107</v>
      </c>
      <c r="F62">
        <v>72018559</v>
      </c>
      <c r="G62">
        <v>3826038082</v>
      </c>
      <c r="H62" s="3">
        <v>7.863014312778081</v>
      </c>
      <c r="I62">
        <v>186.03282324462748</v>
      </c>
      <c r="J62" s="3">
        <v>250.4362485461465</v>
      </c>
      <c r="K62" s="3">
        <v>337.8210222942518</v>
      </c>
      <c r="L62" s="3">
        <v>225.53063619542334</v>
      </c>
      <c r="M62" s="3">
        <v>253.24183111946544</v>
      </c>
      <c r="N62">
        <f t="shared" si="1"/>
        <v>5.225923127201506</v>
      </c>
      <c r="O62">
        <f t="shared" si="2"/>
        <v>5.523204391313337</v>
      </c>
      <c r="P62">
        <f t="shared" si="3"/>
        <v>5.822516235398386</v>
      </c>
      <c r="Q62">
        <f t="shared" si="4"/>
        <v>5.4184560086744895</v>
      </c>
      <c r="R62">
        <f t="shared" si="5"/>
        <v>5.534344886416904</v>
      </c>
      <c r="S62">
        <f t="shared" si="6"/>
        <v>5.298317366548036</v>
      </c>
    </row>
    <row r="63" spans="1:19" ht="12.75">
      <c r="A63">
        <v>19941231</v>
      </c>
      <c r="B63">
        <f t="shared" si="7"/>
        <v>19944</v>
      </c>
      <c r="C63">
        <f t="shared" si="8"/>
        <v>1994</v>
      </c>
      <c r="D63" s="3">
        <v>14.828542204359074</v>
      </c>
      <c r="E63" s="3">
        <f t="shared" si="9"/>
        <v>1.9159907824034983</v>
      </c>
      <c r="F63">
        <v>74641239</v>
      </c>
      <c r="G63">
        <v>3895699274</v>
      </c>
      <c r="H63" s="3">
        <v>7.713719511297165</v>
      </c>
      <c r="I63">
        <v>192.23595287126867</v>
      </c>
      <c r="J63" s="3">
        <v>263.1798958062824</v>
      </c>
      <c r="K63" s="3">
        <v>334.9389172504087</v>
      </c>
      <c r="L63" s="3">
        <v>222.479497768993</v>
      </c>
      <c r="M63" s="3">
        <v>288.2797860379544</v>
      </c>
      <c r="N63">
        <f t="shared" si="1"/>
        <v>5.2587235387267315</v>
      </c>
      <c r="O63">
        <f t="shared" si="2"/>
        <v>5.572837812819045</v>
      </c>
      <c r="P63">
        <f t="shared" si="3"/>
        <v>5.813948178633789</v>
      </c>
      <c r="Q63">
        <f t="shared" si="4"/>
        <v>5.404834952502238</v>
      </c>
      <c r="R63">
        <f t="shared" si="5"/>
        <v>5.663931487853781</v>
      </c>
      <c r="S63">
        <f t="shared" si="6"/>
        <v>5.298317366548036</v>
      </c>
    </row>
    <row r="64" spans="1:19" ht="12.75">
      <c r="A64">
        <v>19950331</v>
      </c>
      <c r="B64">
        <f t="shared" si="7"/>
        <v>19951</v>
      </c>
      <c r="C64">
        <f t="shared" si="8"/>
        <v>1995</v>
      </c>
      <c r="D64" s="3">
        <v>14.803150502514312</v>
      </c>
      <c r="E64" s="3">
        <f t="shared" si="9"/>
        <v>1.9169599700394286</v>
      </c>
      <c r="F64">
        <v>76705806</v>
      </c>
      <c r="G64">
        <v>4001429722</v>
      </c>
      <c r="H64" s="3">
        <v>7.792533510850949</v>
      </c>
      <c r="I64">
        <v>189.96582410458953</v>
      </c>
      <c r="J64" s="3">
        <v>259.68910400545286</v>
      </c>
      <c r="K64" s="3">
        <v>292.1965106865228</v>
      </c>
      <c r="L64" s="3">
        <v>219.96665135671023</v>
      </c>
      <c r="M64" s="3">
        <v>258.635437684073</v>
      </c>
      <c r="N64">
        <f t="shared" si="1"/>
        <v>5.246844182847634</v>
      </c>
      <c r="O64">
        <f t="shared" si="2"/>
        <v>5.559485161706323</v>
      </c>
      <c r="P64">
        <f t="shared" si="3"/>
        <v>5.677426557720736</v>
      </c>
      <c r="Q64">
        <f t="shared" si="4"/>
        <v>5.393475950120007</v>
      </c>
      <c r="R64">
        <f t="shared" si="5"/>
        <v>5.555419493623773</v>
      </c>
      <c r="S64">
        <f t="shared" si="6"/>
        <v>5.298317366548036</v>
      </c>
    </row>
    <row r="65" spans="1:19" ht="12.75">
      <c r="A65">
        <v>19950630</v>
      </c>
      <c r="B65">
        <f t="shared" si="7"/>
        <v>19952</v>
      </c>
      <c r="C65">
        <f t="shared" si="8"/>
        <v>1995</v>
      </c>
      <c r="D65" s="3">
        <v>15.246310372200986</v>
      </c>
      <c r="E65" s="3">
        <f t="shared" si="9"/>
        <v>1.958653608825691</v>
      </c>
      <c r="F65">
        <v>79345533</v>
      </c>
      <c r="G65">
        <v>4051024267</v>
      </c>
      <c r="H65" s="3">
        <v>7.953285361052615</v>
      </c>
      <c r="I65">
        <v>191.69826908088135</v>
      </c>
      <c r="J65" s="3">
        <v>250.41282907884118</v>
      </c>
      <c r="K65" s="3">
        <v>274.0857041594581</v>
      </c>
      <c r="L65" s="3">
        <v>211.79084872092537</v>
      </c>
      <c r="M65" s="3">
        <v>253.71512673364865</v>
      </c>
      <c r="N65">
        <f t="shared" si="1"/>
        <v>5.255922620698791</v>
      </c>
      <c r="O65">
        <f t="shared" si="2"/>
        <v>5.5231108722539295</v>
      </c>
      <c r="P65">
        <f t="shared" si="3"/>
        <v>5.613440846382951</v>
      </c>
      <c r="Q65">
        <f t="shared" si="4"/>
        <v>5.355599225061637</v>
      </c>
      <c r="R65">
        <f t="shared" si="5"/>
        <v>5.5362120893198785</v>
      </c>
      <c r="S65">
        <f t="shared" si="6"/>
        <v>5.298317366548036</v>
      </c>
    </row>
    <row r="66" spans="1:19" ht="12.75">
      <c r="A66">
        <v>19950930</v>
      </c>
      <c r="B66">
        <f t="shared" si="7"/>
        <v>19953</v>
      </c>
      <c r="C66">
        <f t="shared" si="8"/>
        <v>1995</v>
      </c>
      <c r="D66" s="3">
        <v>15.435696176943425</v>
      </c>
      <c r="E66" s="3">
        <f t="shared" si="9"/>
        <v>1.9681047508664142</v>
      </c>
      <c r="F66">
        <v>80777731</v>
      </c>
      <c r="G66">
        <v>4104341040</v>
      </c>
      <c r="H66" s="3">
        <v>8.063831947064516</v>
      </c>
      <c r="I66">
        <v>191.4188722963466</v>
      </c>
      <c r="J66" s="3">
        <v>243.21112399428281</v>
      </c>
      <c r="K66" s="3">
        <v>260.2450531882892</v>
      </c>
      <c r="L66" s="3">
        <v>210.48336028507867</v>
      </c>
      <c r="M66" s="3">
        <v>245.44903801882535</v>
      </c>
      <c r="N66">
        <f t="shared" si="1"/>
        <v>5.254464075497385</v>
      </c>
      <c r="O66">
        <f t="shared" si="2"/>
        <v>5.493929889154036</v>
      </c>
      <c r="P66">
        <f t="shared" si="3"/>
        <v>5.561623699392386</v>
      </c>
      <c r="Q66">
        <f t="shared" si="4"/>
        <v>5.349406601470995</v>
      </c>
      <c r="R66">
        <f t="shared" si="5"/>
        <v>5.503089341241239</v>
      </c>
      <c r="S66">
        <f t="shared" si="6"/>
        <v>5.298317366548036</v>
      </c>
    </row>
    <row r="67" spans="1:19" ht="12.75">
      <c r="A67">
        <v>19951231</v>
      </c>
      <c r="B67">
        <f t="shared" si="7"/>
        <v>19954</v>
      </c>
      <c r="C67">
        <f t="shared" si="8"/>
        <v>1995</v>
      </c>
      <c r="D67" s="3">
        <v>15.284949737819002</v>
      </c>
      <c r="E67" s="3">
        <f t="shared" si="9"/>
        <v>1.9651434063754292</v>
      </c>
      <c r="F67">
        <v>82165520</v>
      </c>
      <c r="G67">
        <v>4181146258</v>
      </c>
      <c r="H67" s="3">
        <v>8.033365739295313</v>
      </c>
      <c r="I67">
        <v>190.2683163428309</v>
      </c>
      <c r="J67" s="3">
        <v>240.7695204635058</v>
      </c>
      <c r="K67" s="3">
        <v>268.92086000678216</v>
      </c>
      <c r="L67" s="3">
        <v>194.54891144190412</v>
      </c>
      <c r="M67" s="3">
        <v>236.3984362180528</v>
      </c>
      <c r="N67">
        <f t="shared" si="1"/>
        <v>5.248435267234218</v>
      </c>
      <c r="O67">
        <f t="shared" si="2"/>
        <v>5.483840129274998</v>
      </c>
      <c r="P67">
        <f t="shared" si="3"/>
        <v>5.594417135598036</v>
      </c>
      <c r="Q67">
        <f t="shared" si="4"/>
        <v>5.270683604153557</v>
      </c>
      <c r="R67">
        <f t="shared" si="5"/>
        <v>5.465518670527208</v>
      </c>
      <c r="S67">
        <f t="shared" si="6"/>
        <v>5.298317366548036</v>
      </c>
    </row>
    <row r="68" spans="1:19" ht="12.75">
      <c r="A68">
        <v>19960331</v>
      </c>
      <c r="B68">
        <f t="shared" si="7"/>
        <v>19961</v>
      </c>
      <c r="C68">
        <f t="shared" si="8"/>
        <v>1996</v>
      </c>
      <c r="D68" s="3">
        <v>15.400376004041446</v>
      </c>
      <c r="E68" s="3">
        <f t="shared" si="9"/>
        <v>2.022815631810282</v>
      </c>
      <c r="F68">
        <v>84576079</v>
      </c>
      <c r="G68">
        <v>4181106655</v>
      </c>
      <c r="H68" s="3">
        <v>8.11144144324632</v>
      </c>
      <c r="I68">
        <v>189.85991715275188</v>
      </c>
      <c r="J68" s="3">
        <v>242.6077991391118</v>
      </c>
      <c r="K68" s="3">
        <v>224.22851764138792</v>
      </c>
      <c r="L68" s="3">
        <v>180.86811963608898</v>
      </c>
      <c r="M68" s="3">
        <v>200.45890614867315</v>
      </c>
      <c r="N68">
        <f t="shared" si="1"/>
        <v>5.2462865220938815</v>
      </c>
      <c r="O68">
        <f t="shared" si="2"/>
        <v>5.491446144134643</v>
      </c>
      <c r="P68">
        <f t="shared" si="3"/>
        <v>5.412665699879174</v>
      </c>
      <c r="Q68">
        <f t="shared" si="4"/>
        <v>5.197768144897596</v>
      </c>
      <c r="R68">
        <f t="shared" si="5"/>
        <v>5.300609268875622</v>
      </c>
      <c r="S68">
        <f t="shared" si="6"/>
        <v>5.298317366548036</v>
      </c>
    </row>
    <row r="69" spans="1:19" ht="12.75">
      <c r="A69">
        <v>19960630</v>
      </c>
      <c r="B69">
        <f t="shared" si="7"/>
        <v>19962</v>
      </c>
      <c r="C69">
        <f t="shared" si="8"/>
        <v>1996</v>
      </c>
      <c r="D69" s="3">
        <v>15.219624216949681</v>
      </c>
      <c r="E69" s="3">
        <f t="shared" si="9"/>
        <v>2.0416254489221246</v>
      </c>
      <c r="F69">
        <v>86999451</v>
      </c>
      <c r="G69">
        <v>4261283628</v>
      </c>
      <c r="H69" s="3">
        <v>8.17444672565691</v>
      </c>
      <c r="I69">
        <v>186.18537410220398</v>
      </c>
      <c r="J69" s="3">
        <v>200.08470550104983</v>
      </c>
      <c r="K69" s="3">
        <v>339.91788092734464</v>
      </c>
      <c r="L69" s="3">
        <v>165.39890803734514</v>
      </c>
      <c r="M69" s="3">
        <v>198.34749715174732</v>
      </c>
      <c r="N69">
        <f aca="true" t="shared" si="10" ref="N69:N104">LN(I69)</f>
        <v>5.2267428123604</v>
      </c>
      <c r="O69">
        <f aca="true" t="shared" si="11" ref="O69:O104">LN(J69)</f>
        <v>5.298740804390827</v>
      </c>
      <c r="P69">
        <f aca="true" t="shared" si="12" ref="P69:P104">LN(K69)</f>
        <v>5.82870406175366</v>
      </c>
      <c r="Q69">
        <f aca="true" t="shared" si="13" ref="Q69:Q104">LN(L69)</f>
        <v>5.108360180617043</v>
      </c>
      <c r="R69">
        <f aca="true" t="shared" si="14" ref="R69:R104">LN(M69)</f>
        <v>5.290020528538137</v>
      </c>
      <c r="S69">
        <f aca="true" t="shared" si="15" ref="S69:S104">LN(200)</f>
        <v>5.298317366548036</v>
      </c>
    </row>
    <row r="70" spans="1:19" ht="12.75">
      <c r="A70">
        <v>19960930</v>
      </c>
      <c r="B70">
        <f t="shared" si="7"/>
        <v>19963</v>
      </c>
      <c r="C70">
        <f t="shared" si="8"/>
        <v>1996</v>
      </c>
      <c r="D70" s="3">
        <v>15.098507200673863</v>
      </c>
      <c r="E70" s="3">
        <f t="shared" si="9"/>
        <v>2.044627896763626</v>
      </c>
      <c r="F70">
        <v>88197761</v>
      </c>
      <c r="G70">
        <v>4313633847</v>
      </c>
      <c r="H70" s="3">
        <v>8.17839613914732</v>
      </c>
      <c r="I70">
        <v>184.6145251928092</v>
      </c>
      <c r="J70" s="3">
        <v>193.65519629201594</v>
      </c>
      <c r="K70" s="3">
        <v>325.9294079956627</v>
      </c>
      <c r="L70" s="3">
        <v>165.00538780561314</v>
      </c>
      <c r="M70" s="3">
        <v>196.2433107828092</v>
      </c>
      <c r="N70">
        <f t="shared" si="10"/>
        <v>5.218270003658048</v>
      </c>
      <c r="O70">
        <f t="shared" si="11"/>
        <v>5.266079239021955</v>
      </c>
      <c r="P70">
        <f t="shared" si="12"/>
        <v>5.786680818027955</v>
      </c>
      <c r="Q70">
        <f t="shared" si="13"/>
        <v>5.105978126734823</v>
      </c>
      <c r="R70">
        <f t="shared" si="14"/>
        <v>5.279355270898467</v>
      </c>
      <c r="S70">
        <f t="shared" si="15"/>
        <v>5.298317366548036</v>
      </c>
    </row>
    <row r="71" spans="1:19" ht="12.75">
      <c r="A71">
        <v>19961231</v>
      </c>
      <c r="B71">
        <f t="shared" si="7"/>
        <v>19964</v>
      </c>
      <c r="C71">
        <f t="shared" si="8"/>
        <v>1996</v>
      </c>
      <c r="D71" s="3">
        <v>15.062046105548282</v>
      </c>
      <c r="E71" s="3">
        <f t="shared" si="9"/>
        <v>2.035628685504234</v>
      </c>
      <c r="F71">
        <v>90085317</v>
      </c>
      <c r="G71">
        <v>4425429728</v>
      </c>
      <c r="H71" s="3">
        <v>8.059734103182668</v>
      </c>
      <c r="I71">
        <v>186.88018627811192</v>
      </c>
      <c r="J71" s="3">
        <v>194.46580963052088</v>
      </c>
      <c r="K71" s="3">
        <v>461.7129336290195</v>
      </c>
      <c r="L71" s="3">
        <v>154.6965712058815</v>
      </c>
      <c r="M71" s="3">
        <v>214.96478851560107</v>
      </c>
      <c r="N71">
        <f t="shared" si="10"/>
        <v>5.230467696418646</v>
      </c>
      <c r="O71">
        <f t="shared" si="11"/>
        <v>5.270256361645005</v>
      </c>
      <c r="P71">
        <f t="shared" si="12"/>
        <v>6.13494334217889</v>
      </c>
      <c r="Q71">
        <f t="shared" si="13"/>
        <v>5.041465593182658</v>
      </c>
      <c r="R71">
        <f t="shared" si="14"/>
        <v>5.370474240369139</v>
      </c>
      <c r="S71">
        <f t="shared" si="15"/>
        <v>5.298317366548036</v>
      </c>
    </row>
    <row r="72" spans="1:19" ht="12.75">
      <c r="A72">
        <v>19970331</v>
      </c>
      <c r="B72">
        <f t="shared" si="7"/>
        <v>19971</v>
      </c>
      <c r="C72">
        <f t="shared" si="8"/>
        <v>1997</v>
      </c>
      <c r="D72" s="3">
        <v>15.051694069662497</v>
      </c>
      <c r="E72" s="3">
        <f t="shared" si="9"/>
        <v>2.029874464979219</v>
      </c>
      <c r="F72">
        <v>91164206</v>
      </c>
      <c r="G72">
        <v>4491125317</v>
      </c>
      <c r="H72" s="3">
        <v>8.273535757140841</v>
      </c>
      <c r="I72">
        <v>181.9257752850281</v>
      </c>
      <c r="J72" s="3">
        <v>183.74632161370766</v>
      </c>
      <c r="K72" s="3">
        <v>433.0877153594705</v>
      </c>
      <c r="L72" s="3">
        <v>160.68956541024556</v>
      </c>
      <c r="M72" s="3">
        <v>215.988096730822</v>
      </c>
      <c r="N72">
        <f t="shared" si="10"/>
        <v>5.2035987757880555</v>
      </c>
      <c r="O72">
        <f t="shared" si="11"/>
        <v>5.213556119463773</v>
      </c>
      <c r="P72">
        <f t="shared" si="12"/>
        <v>6.0709402833746875</v>
      </c>
      <c r="Q72">
        <f t="shared" si="13"/>
        <v>5.079474338527294</v>
      </c>
      <c r="R72">
        <f t="shared" si="14"/>
        <v>5.375223298438002</v>
      </c>
      <c r="S72">
        <f t="shared" si="15"/>
        <v>5.298317366548036</v>
      </c>
    </row>
    <row r="73" spans="1:19" ht="12.75">
      <c r="A73">
        <v>19970630</v>
      </c>
      <c r="B73">
        <f aca="true" t="shared" si="16" ref="B73:B104">B69+10</f>
        <v>19972</v>
      </c>
      <c r="C73">
        <f aca="true" t="shared" si="17" ref="C73:C104">C69+1</f>
        <v>1997</v>
      </c>
      <c r="D73" s="3">
        <v>15.173899003094293</v>
      </c>
      <c r="E73" s="3">
        <f t="shared" si="9"/>
        <v>2.0951861979267603</v>
      </c>
      <c r="F73">
        <v>96655241</v>
      </c>
      <c r="G73">
        <v>4613205313</v>
      </c>
      <c r="H73" s="3">
        <v>8.312802422197333</v>
      </c>
      <c r="I73">
        <v>182.53650492854322</v>
      </c>
      <c r="J73" s="3">
        <v>181.3602226099489</v>
      </c>
      <c r="K73" s="3">
        <v>402.2509035634629</v>
      </c>
      <c r="L73" s="3">
        <v>162.84606832732263</v>
      </c>
      <c r="M73" s="3">
        <v>347.3662687365325</v>
      </c>
      <c r="N73">
        <f t="shared" si="10"/>
        <v>5.206950180025529</v>
      </c>
      <c r="O73">
        <f t="shared" si="11"/>
        <v>5.200485233646408</v>
      </c>
      <c r="P73">
        <f t="shared" si="12"/>
        <v>5.997076032143339</v>
      </c>
      <c r="Q73">
        <f t="shared" si="13"/>
        <v>5.092805388522125</v>
      </c>
      <c r="R73">
        <f t="shared" si="14"/>
        <v>5.850379752767384</v>
      </c>
      <c r="S73">
        <f t="shared" si="15"/>
        <v>5.298317366548036</v>
      </c>
    </row>
    <row r="74" spans="1:19" ht="12.75">
      <c r="A74">
        <v>19970930</v>
      </c>
      <c r="B74">
        <f t="shared" si="16"/>
        <v>19973</v>
      </c>
      <c r="C74">
        <f t="shared" si="17"/>
        <v>1997</v>
      </c>
      <c r="D74" s="3">
        <v>15.2802514917716</v>
      </c>
      <c r="E74" s="3">
        <f t="shared" si="9"/>
        <v>2.0939570483708425</v>
      </c>
      <c r="F74">
        <v>98695989</v>
      </c>
      <c r="G74">
        <v>4713372181</v>
      </c>
      <c r="H74" s="3">
        <v>8.378205535982476</v>
      </c>
      <c r="I74">
        <v>182.3809576662498</v>
      </c>
      <c r="J74" s="3">
        <v>167.37665071858322</v>
      </c>
      <c r="K74" s="3">
        <v>328.66967616382544</v>
      </c>
      <c r="L74" s="3">
        <v>172.89180845985578</v>
      </c>
      <c r="M74" s="3">
        <v>348.74235533950133</v>
      </c>
      <c r="N74">
        <f t="shared" si="10"/>
        <v>5.206097673430706</v>
      </c>
      <c r="O74">
        <f t="shared" si="11"/>
        <v>5.1202466663590185</v>
      </c>
      <c r="P74">
        <f t="shared" si="12"/>
        <v>5.795053222577671</v>
      </c>
      <c r="Q74">
        <f t="shared" si="13"/>
        <v>5.152666014238134</v>
      </c>
      <c r="R74">
        <f t="shared" si="14"/>
        <v>5.854333412721852</v>
      </c>
      <c r="S74">
        <f t="shared" si="15"/>
        <v>5.298317366548036</v>
      </c>
    </row>
    <row r="75" spans="1:19" ht="12.75">
      <c r="A75">
        <v>19971231</v>
      </c>
      <c r="B75">
        <f t="shared" si="16"/>
        <v>19974</v>
      </c>
      <c r="C75">
        <f t="shared" si="17"/>
        <v>1997</v>
      </c>
      <c r="D75" s="3">
        <v>15.109847580535929</v>
      </c>
      <c r="E75" s="3">
        <f t="shared" si="9"/>
        <v>2.1530784464657255</v>
      </c>
      <c r="F75">
        <v>104389782</v>
      </c>
      <c r="G75">
        <v>4848396591</v>
      </c>
      <c r="H75" s="3">
        <v>8.169787713638792</v>
      </c>
      <c r="I75">
        <v>184.9478604604533</v>
      </c>
      <c r="J75" s="3">
        <v>161.3440443473563</v>
      </c>
      <c r="K75" s="3">
        <v>328.17929458599434</v>
      </c>
      <c r="L75" s="3">
        <v>149.34363694866676</v>
      </c>
      <c r="M75" s="3">
        <v>320.54029044986646</v>
      </c>
      <c r="N75">
        <f t="shared" si="10"/>
        <v>5.220073950006378</v>
      </c>
      <c r="O75">
        <f t="shared" si="11"/>
        <v>5.083539006427552</v>
      </c>
      <c r="P75">
        <f t="shared" si="12"/>
        <v>5.793560088871827</v>
      </c>
      <c r="Q75">
        <f t="shared" si="13"/>
        <v>5.006249938790771</v>
      </c>
      <c r="R75">
        <f t="shared" si="14"/>
        <v>5.770007979691763</v>
      </c>
      <c r="S75">
        <f t="shared" si="15"/>
        <v>5.298317366548036</v>
      </c>
    </row>
    <row r="76" spans="1:19" ht="12.75">
      <c r="A76">
        <v>19980331</v>
      </c>
      <c r="B76">
        <f t="shared" si="16"/>
        <v>19981</v>
      </c>
      <c r="C76">
        <f t="shared" si="17"/>
        <v>1998</v>
      </c>
      <c r="D76" s="3">
        <v>15.240343529312858</v>
      </c>
      <c r="E76" s="3">
        <f t="shared" si="9"/>
        <v>2.17963445492509</v>
      </c>
      <c r="F76">
        <v>107839392</v>
      </c>
      <c r="G76">
        <v>4947590719</v>
      </c>
      <c r="H76" s="3">
        <v>8.232338265892846</v>
      </c>
      <c r="I76">
        <v>185.12776123953347</v>
      </c>
      <c r="J76" s="3">
        <v>148.05298031081608</v>
      </c>
      <c r="K76" s="3">
        <v>301.4948386036243</v>
      </c>
      <c r="L76" s="3">
        <v>146.29423350433808</v>
      </c>
      <c r="M76" s="3">
        <v>309.09236380750673</v>
      </c>
      <c r="N76">
        <f t="shared" si="10"/>
        <v>5.221046188017759</v>
      </c>
      <c r="O76">
        <f t="shared" si="11"/>
        <v>4.997570184779407</v>
      </c>
      <c r="P76">
        <f t="shared" si="12"/>
        <v>5.7087528969614185</v>
      </c>
      <c r="Q76">
        <f t="shared" si="13"/>
        <v>4.985619891694502</v>
      </c>
      <c r="R76">
        <f t="shared" si="14"/>
        <v>5.733640144230858</v>
      </c>
      <c r="S76">
        <f t="shared" si="15"/>
        <v>5.298317366548036</v>
      </c>
    </row>
    <row r="77" spans="1:19" ht="12.75">
      <c r="A77">
        <v>19980630</v>
      </c>
      <c r="B77">
        <f t="shared" si="16"/>
        <v>19982</v>
      </c>
      <c r="C77">
        <f t="shared" si="17"/>
        <v>1998</v>
      </c>
      <c r="D77" s="3">
        <v>15.218560721391103</v>
      </c>
      <c r="E77" s="3">
        <f t="shared" si="9"/>
        <v>2.2638660158726993</v>
      </c>
      <c r="F77">
        <v>113427325</v>
      </c>
      <c r="G77">
        <v>5010337370</v>
      </c>
      <c r="H77" s="3">
        <v>8.37568419070351</v>
      </c>
      <c r="I77">
        <v>181.69931404866915</v>
      </c>
      <c r="J77" s="3">
        <v>142.14937712212173</v>
      </c>
      <c r="K77" s="3">
        <v>294.92781361112077</v>
      </c>
      <c r="L77" s="3">
        <v>143.62137886350789</v>
      </c>
      <c r="M77" s="3">
        <v>274.9409490603787</v>
      </c>
      <c r="N77">
        <f t="shared" si="10"/>
        <v>5.202353200208809</v>
      </c>
      <c r="O77">
        <f t="shared" si="11"/>
        <v>4.956878456252176</v>
      </c>
      <c r="P77">
        <f t="shared" si="12"/>
        <v>5.686730626772663</v>
      </c>
      <c r="Q77">
        <f t="shared" si="13"/>
        <v>4.967180523412494</v>
      </c>
      <c r="R77">
        <f t="shared" si="14"/>
        <v>5.616556343919104</v>
      </c>
      <c r="S77">
        <f t="shared" si="15"/>
        <v>5.298317366548036</v>
      </c>
    </row>
    <row r="78" spans="1:19" ht="12.75">
      <c r="A78">
        <v>19980930</v>
      </c>
      <c r="B78">
        <f t="shared" si="16"/>
        <v>19983</v>
      </c>
      <c r="C78">
        <f t="shared" si="17"/>
        <v>1998</v>
      </c>
      <c r="D78" s="3">
        <v>15.016381914354431</v>
      </c>
      <c r="E78" s="3">
        <f t="shared" si="9"/>
        <v>2.2979608555986983</v>
      </c>
      <c r="F78">
        <v>117081360</v>
      </c>
      <c r="G78">
        <v>5095011071</v>
      </c>
      <c r="H78" s="3">
        <v>8.45978159798978</v>
      </c>
      <c r="I78">
        <v>177.5031865825311</v>
      </c>
      <c r="J78" s="3">
        <v>138.23950880062176</v>
      </c>
      <c r="K78" s="3">
        <v>316.5992383081742</v>
      </c>
      <c r="L78" s="3">
        <v>141.14159927033165</v>
      </c>
      <c r="M78" s="3">
        <v>285.03841055827144</v>
      </c>
      <c r="N78">
        <f t="shared" si="10"/>
        <v>5.178988561331965</v>
      </c>
      <c r="O78">
        <f t="shared" si="11"/>
        <v>4.92898775181319</v>
      </c>
      <c r="P78">
        <f t="shared" si="12"/>
        <v>5.757636741594915</v>
      </c>
      <c r="Q78">
        <f t="shared" si="13"/>
        <v>4.949763636600536</v>
      </c>
      <c r="R78">
        <f t="shared" si="14"/>
        <v>5.6526239450761375</v>
      </c>
      <c r="S78">
        <f t="shared" si="15"/>
        <v>5.298317366548036</v>
      </c>
    </row>
    <row r="79" spans="1:19" ht="12.75">
      <c r="A79">
        <v>19981231</v>
      </c>
      <c r="B79">
        <f t="shared" si="16"/>
        <v>19984</v>
      </c>
      <c r="C79">
        <f t="shared" si="17"/>
        <v>1998</v>
      </c>
      <c r="D79" s="3">
        <v>15.134513477989472</v>
      </c>
      <c r="E79" s="3">
        <f t="shared" si="9"/>
        <v>2.249229597165492</v>
      </c>
      <c r="F79">
        <v>118174224</v>
      </c>
      <c r="G79">
        <v>5253986705</v>
      </c>
      <c r="H79" s="3">
        <v>8.270956692495094</v>
      </c>
      <c r="I79">
        <v>182.98383174611754</v>
      </c>
      <c r="J79" s="3">
        <v>134.02057841396658</v>
      </c>
      <c r="K79" s="3">
        <v>298.2217140463119</v>
      </c>
      <c r="L79" s="3">
        <v>140.13437230392702</v>
      </c>
      <c r="M79" s="3">
        <v>332.32163694152456</v>
      </c>
      <c r="N79">
        <f t="shared" si="10"/>
        <v>5.20939779782412</v>
      </c>
      <c r="O79">
        <f t="shared" si="11"/>
        <v>4.897993358413689</v>
      </c>
      <c r="P79">
        <f t="shared" si="12"/>
        <v>5.6978372167363185</v>
      </c>
      <c r="Q79">
        <f t="shared" si="13"/>
        <v>4.942601764464626</v>
      </c>
      <c r="R79">
        <f t="shared" si="14"/>
        <v>5.8061032859146735</v>
      </c>
      <c r="S79">
        <f t="shared" si="15"/>
        <v>5.298317366548036</v>
      </c>
    </row>
    <row r="80" spans="1:19" ht="12.75">
      <c r="A80">
        <v>19990331</v>
      </c>
      <c r="B80">
        <f t="shared" si="16"/>
        <v>19991</v>
      </c>
      <c r="C80">
        <f t="shared" si="17"/>
        <v>1999</v>
      </c>
      <c r="D80" s="3">
        <v>14.915161655903583</v>
      </c>
      <c r="E80" s="3">
        <f t="shared" si="9"/>
        <v>2.343438095449139</v>
      </c>
      <c r="F80">
        <v>122619053</v>
      </c>
      <c r="G80">
        <v>5232442591</v>
      </c>
      <c r="H80" s="3">
        <v>8.453662210471828</v>
      </c>
      <c r="I80">
        <v>176.43432259959104</v>
      </c>
      <c r="J80" s="3">
        <v>129.10186314994107</v>
      </c>
      <c r="K80" s="3">
        <v>274.8858143644997</v>
      </c>
      <c r="L80" s="3">
        <v>133.55381317274137</v>
      </c>
      <c r="M80" s="3">
        <v>340.5588230929426</v>
      </c>
      <c r="N80">
        <f t="shared" si="10"/>
        <v>5.172948697205945</v>
      </c>
      <c r="O80">
        <f t="shared" si="11"/>
        <v>4.860601729583789</v>
      </c>
      <c r="P80">
        <f t="shared" si="12"/>
        <v>5.616355790945945</v>
      </c>
      <c r="Q80">
        <f t="shared" si="13"/>
        <v>4.894504491546272</v>
      </c>
      <c r="R80">
        <f t="shared" si="14"/>
        <v>5.830587865714485</v>
      </c>
      <c r="S80">
        <f t="shared" si="15"/>
        <v>5.298317366548036</v>
      </c>
    </row>
    <row r="81" spans="1:19" ht="12.75">
      <c r="A81">
        <v>19990630</v>
      </c>
      <c r="B81">
        <f t="shared" si="16"/>
        <v>19992</v>
      </c>
      <c r="C81">
        <f t="shared" si="17"/>
        <v>1999</v>
      </c>
      <c r="D81" s="3">
        <v>14.877311708547273</v>
      </c>
      <c r="E81" s="3">
        <f t="shared" si="9"/>
        <v>2.38456786261815</v>
      </c>
      <c r="F81">
        <v>126021292</v>
      </c>
      <c r="G81">
        <v>5284869178</v>
      </c>
      <c r="H81" s="3">
        <v>8.303923242355046</v>
      </c>
      <c r="I81">
        <v>179.1600340506998</v>
      </c>
      <c r="J81" s="3">
        <v>122.85580130320206</v>
      </c>
      <c r="K81" s="3">
        <v>271.5179856937176</v>
      </c>
      <c r="L81" s="3">
        <v>128.18851550002083</v>
      </c>
      <c r="M81" s="3">
        <v>345.46450999813965</v>
      </c>
      <c r="N81">
        <f t="shared" si="10"/>
        <v>5.18827945139657</v>
      </c>
      <c r="O81">
        <f t="shared" si="11"/>
        <v>4.811011320507521</v>
      </c>
      <c r="P81">
        <f t="shared" si="12"/>
        <v>5.604028382828896</v>
      </c>
      <c r="Q81">
        <f t="shared" si="13"/>
        <v>4.853501957790656</v>
      </c>
      <c r="R81">
        <f t="shared" si="14"/>
        <v>5.844889917231562</v>
      </c>
      <c r="S81">
        <f t="shared" si="15"/>
        <v>5.298317366548036</v>
      </c>
    </row>
    <row r="82" spans="1:19" ht="12.75">
      <c r="A82">
        <v>19990930</v>
      </c>
      <c r="B82">
        <f t="shared" si="16"/>
        <v>19993</v>
      </c>
      <c r="C82">
        <f t="shared" si="17"/>
        <v>1999</v>
      </c>
      <c r="D82" s="3">
        <v>15.467283543910154</v>
      </c>
      <c r="E82" s="3">
        <f t="shared" si="9"/>
        <v>2.616741795643495</v>
      </c>
      <c r="F82">
        <v>139131481</v>
      </c>
      <c r="G82">
        <v>5316974003</v>
      </c>
      <c r="H82" s="3">
        <v>8.305598518082505</v>
      </c>
      <c r="I82">
        <v>186.2271997645397</v>
      </c>
      <c r="J82" s="3">
        <v>120.66998116442227</v>
      </c>
      <c r="K82" s="3">
        <v>270.7896064441377</v>
      </c>
      <c r="L82" s="3">
        <v>137.83797435215874</v>
      </c>
      <c r="M82" s="3">
        <v>347.5268479854985</v>
      </c>
      <c r="N82">
        <f t="shared" si="10"/>
        <v>5.226967432394452</v>
      </c>
      <c r="O82">
        <f t="shared" si="11"/>
        <v>4.793059390993861</v>
      </c>
      <c r="P82">
        <f t="shared" si="12"/>
        <v>5.601342159371486</v>
      </c>
      <c r="Q82">
        <f t="shared" si="13"/>
        <v>4.926078896465716</v>
      </c>
      <c r="R82">
        <f t="shared" si="14"/>
        <v>5.85084192241034</v>
      </c>
      <c r="S82">
        <f t="shared" si="15"/>
        <v>5.298317366548036</v>
      </c>
    </row>
    <row r="83" spans="1:19" ht="12.75">
      <c r="A83">
        <v>19991231</v>
      </c>
      <c r="B83">
        <f t="shared" si="16"/>
        <v>19994</v>
      </c>
      <c r="C83">
        <f t="shared" si="17"/>
        <v>1999</v>
      </c>
      <c r="D83" s="3">
        <v>15.882489283460563</v>
      </c>
      <c r="E83" s="3">
        <f t="shared" si="9"/>
        <v>2.6270874373274142</v>
      </c>
      <c r="F83">
        <v>144931240</v>
      </c>
      <c r="G83">
        <v>5516803055</v>
      </c>
      <c r="H83" s="3">
        <v>8.18756461843643</v>
      </c>
      <c r="I83">
        <v>193.98307095735174</v>
      </c>
      <c r="J83" s="3">
        <v>118.04305394583511</v>
      </c>
      <c r="K83" s="3">
        <v>275.2592452448599</v>
      </c>
      <c r="L83" s="3">
        <v>133.9241579479777</v>
      </c>
      <c r="M83" s="3">
        <v>353.2167238495195</v>
      </c>
      <c r="N83">
        <f t="shared" si="10"/>
        <v>5.267770892149247</v>
      </c>
      <c r="O83">
        <f t="shared" si="11"/>
        <v>4.771049421866756</v>
      </c>
      <c r="P83">
        <f t="shared" si="12"/>
        <v>5.617713363575891</v>
      </c>
      <c r="Q83">
        <f t="shared" si="13"/>
        <v>4.897273654257825</v>
      </c>
      <c r="R83">
        <f t="shared" si="14"/>
        <v>5.867081817126178</v>
      </c>
      <c r="S83">
        <f t="shared" si="15"/>
        <v>5.298317366548036</v>
      </c>
    </row>
    <row r="84" spans="1:19" ht="12.75">
      <c r="A84">
        <v>20000331</v>
      </c>
      <c r="B84">
        <f t="shared" si="16"/>
        <v>20001</v>
      </c>
      <c r="C84">
        <f t="shared" si="17"/>
        <v>2000</v>
      </c>
      <c r="D84" s="3">
        <v>15.824831213562565</v>
      </c>
      <c r="E84" s="3">
        <f t="shared" si="9"/>
        <v>2.6933456239561315</v>
      </c>
      <c r="F84">
        <v>151148887</v>
      </c>
      <c r="G84">
        <v>5611938017</v>
      </c>
      <c r="H84" s="3">
        <v>8.239884164779077</v>
      </c>
      <c r="I84">
        <v>192.05162229348946</v>
      </c>
      <c r="J84" s="3">
        <v>122.66933077677626</v>
      </c>
      <c r="K84" s="3">
        <v>233.15024476098466</v>
      </c>
      <c r="L84" s="3">
        <v>144.20064303229154</v>
      </c>
      <c r="M84" s="3">
        <v>333.09063551973884</v>
      </c>
      <c r="N84">
        <f t="shared" si="10"/>
        <v>5.25776420200169</v>
      </c>
      <c r="O84">
        <f t="shared" si="11"/>
        <v>4.809492367553919</v>
      </c>
      <c r="P84">
        <f t="shared" si="12"/>
        <v>5.45168307305427</v>
      </c>
      <c r="Q84">
        <f t="shared" si="13"/>
        <v>4.971205684149447</v>
      </c>
      <c r="R84">
        <f t="shared" si="14"/>
        <v>5.808414631684485</v>
      </c>
      <c r="S84">
        <f t="shared" si="15"/>
        <v>5.298317366548036</v>
      </c>
    </row>
    <row r="85" spans="1:19" ht="12.75">
      <c r="A85">
        <v>20000630</v>
      </c>
      <c r="B85">
        <f t="shared" si="16"/>
        <v>20002</v>
      </c>
      <c r="C85">
        <f t="shared" si="17"/>
        <v>2000</v>
      </c>
      <c r="D85" s="3">
        <v>16.187872870969713</v>
      </c>
      <c r="E85" s="3">
        <f t="shared" si="9"/>
        <v>2.792524451482563</v>
      </c>
      <c r="F85">
        <v>160076075</v>
      </c>
      <c r="G85">
        <v>5732307014</v>
      </c>
      <c r="H85" s="3">
        <v>8.23822532266064</v>
      </c>
      <c r="I85">
        <v>196.49708811001096</v>
      </c>
      <c r="J85" s="3">
        <v>127.67151126014691</v>
      </c>
      <c r="K85" s="3">
        <v>211.13415481321113</v>
      </c>
      <c r="L85" s="3">
        <v>155.40770364291708</v>
      </c>
      <c r="M85" s="3">
        <v>364.5420133417869</v>
      </c>
      <c r="N85">
        <f t="shared" si="10"/>
        <v>5.280647612420947</v>
      </c>
      <c r="O85">
        <f t="shared" si="11"/>
        <v>4.849460646999976</v>
      </c>
      <c r="P85">
        <f t="shared" si="12"/>
        <v>5.352493736239775</v>
      </c>
      <c r="Q85">
        <f t="shared" si="13"/>
        <v>5.0460520096965915</v>
      </c>
      <c r="R85">
        <f t="shared" si="14"/>
        <v>5.898641807746881</v>
      </c>
      <c r="S85">
        <f t="shared" si="15"/>
        <v>5.298317366548036</v>
      </c>
    </row>
    <row r="86" spans="1:19" ht="12.75">
      <c r="A86">
        <v>20000930</v>
      </c>
      <c r="B86">
        <f t="shared" si="16"/>
        <v>20003</v>
      </c>
      <c r="C86">
        <f t="shared" si="17"/>
        <v>2000</v>
      </c>
      <c r="D86" s="3">
        <v>16.297451752510998</v>
      </c>
      <c r="E86" s="3">
        <f t="shared" si="9"/>
        <v>2.8198939606833227</v>
      </c>
      <c r="F86">
        <v>162955074</v>
      </c>
      <c r="G86">
        <v>5778766020</v>
      </c>
      <c r="H86" s="3">
        <v>8.415092085697562</v>
      </c>
      <c r="I86">
        <v>193.66932157772143</v>
      </c>
      <c r="J86" s="3">
        <v>111.48104023455434</v>
      </c>
      <c r="K86" s="3">
        <v>224.77573382857813</v>
      </c>
      <c r="L86" s="3">
        <v>147.09142790274353</v>
      </c>
      <c r="M86" s="3">
        <v>356.5480471032406</v>
      </c>
      <c r="N86">
        <f t="shared" si="10"/>
        <v>5.266152176752772</v>
      </c>
      <c r="O86">
        <f t="shared" si="11"/>
        <v>4.713854533701845</v>
      </c>
      <c r="P86">
        <f t="shared" si="12"/>
        <v>5.41510316659058</v>
      </c>
      <c r="Q86">
        <f t="shared" si="13"/>
        <v>4.99105435196476</v>
      </c>
      <c r="R86">
        <f t="shared" si="14"/>
        <v>5.876469005256229</v>
      </c>
      <c r="S86">
        <f t="shared" si="15"/>
        <v>5.298317366548036</v>
      </c>
    </row>
    <row r="87" spans="1:19" ht="12.75">
      <c r="A87">
        <v>20001231</v>
      </c>
      <c r="B87">
        <f t="shared" si="16"/>
        <v>20004</v>
      </c>
      <c r="C87">
        <f t="shared" si="17"/>
        <v>2000</v>
      </c>
      <c r="D87" s="3">
        <v>15.849965040710185</v>
      </c>
      <c r="E87" s="3">
        <f t="shared" si="9"/>
        <v>2.8848981603212414</v>
      </c>
      <c r="F87">
        <v>171075213</v>
      </c>
      <c r="G87">
        <v>5930026070</v>
      </c>
      <c r="H87" s="3">
        <v>8.35188267561866</v>
      </c>
      <c r="I87">
        <v>189.77715152752802</v>
      </c>
      <c r="J87" s="3">
        <v>111.1319493853512</v>
      </c>
      <c r="K87" s="3">
        <v>218.3545831983746</v>
      </c>
      <c r="L87" s="3">
        <v>143.49720151533666</v>
      </c>
      <c r="M87" s="3">
        <v>342.5267392195667</v>
      </c>
      <c r="N87">
        <f t="shared" si="10"/>
        <v>5.245850497093357</v>
      </c>
      <c r="O87">
        <f t="shared" si="11"/>
        <v>4.710718228529814</v>
      </c>
      <c r="P87">
        <f t="shared" si="12"/>
        <v>5.386120269857259</v>
      </c>
      <c r="Q87">
        <f t="shared" si="13"/>
        <v>4.966315533374232</v>
      </c>
      <c r="R87">
        <f t="shared" si="14"/>
        <v>5.836349725368984</v>
      </c>
      <c r="S87">
        <f t="shared" si="15"/>
        <v>5.298317366548036</v>
      </c>
    </row>
    <row r="88" spans="1:19" ht="12.75">
      <c r="A88">
        <v>20010331</v>
      </c>
      <c r="B88">
        <f t="shared" si="16"/>
        <v>20011</v>
      </c>
      <c r="C88">
        <f t="shared" si="17"/>
        <v>2001</v>
      </c>
      <c r="D88" s="3">
        <v>15.914784764083015</v>
      </c>
      <c r="E88" s="3">
        <f t="shared" si="9"/>
        <v>3.103062416247626</v>
      </c>
      <c r="F88">
        <v>186140144</v>
      </c>
      <c r="G88">
        <v>5998594905</v>
      </c>
      <c r="H88" s="3">
        <v>8.516025754201182</v>
      </c>
      <c r="I88">
        <v>186.88042079055276</v>
      </c>
      <c r="J88" s="3">
        <v>129.83199911462418</v>
      </c>
      <c r="K88" s="3">
        <v>205.47800506259836</v>
      </c>
      <c r="L88" s="3">
        <v>136.33520116491303</v>
      </c>
      <c r="M88" s="3">
        <v>316.4246085716829</v>
      </c>
      <c r="N88">
        <f t="shared" si="10"/>
        <v>5.230468951299104</v>
      </c>
      <c r="O88">
        <f t="shared" si="11"/>
        <v>4.866241300194185</v>
      </c>
      <c r="P88">
        <f t="shared" si="12"/>
        <v>5.325338996882473</v>
      </c>
      <c r="Q88">
        <f t="shared" si="13"/>
        <v>4.915116567756976</v>
      </c>
      <c r="R88">
        <f t="shared" si="14"/>
        <v>5.757085009644273</v>
      </c>
      <c r="S88">
        <f t="shared" si="15"/>
        <v>5.298317366548036</v>
      </c>
    </row>
    <row r="89" spans="1:19" ht="12.75">
      <c r="A89">
        <v>20010630</v>
      </c>
      <c r="B89">
        <f t="shared" si="16"/>
        <v>20012</v>
      </c>
      <c r="C89">
        <f t="shared" si="17"/>
        <v>2001</v>
      </c>
      <c r="D89" s="3">
        <v>16.05375661734138</v>
      </c>
      <c r="E89" s="3">
        <f t="shared" si="9"/>
        <v>3.2424744088911854</v>
      </c>
      <c r="F89">
        <v>195773256</v>
      </c>
      <c r="G89">
        <v>6037773358</v>
      </c>
      <c r="H89" s="3">
        <v>8.602520965974954</v>
      </c>
      <c r="I89">
        <v>186.61688452533699</v>
      </c>
      <c r="J89" s="3">
        <v>136.49448366789</v>
      </c>
      <c r="K89" s="3">
        <v>199.7881313384878</v>
      </c>
      <c r="L89" s="3">
        <v>136.47715675691893</v>
      </c>
      <c r="M89" s="3">
        <v>308.04343723577983</v>
      </c>
      <c r="N89">
        <f t="shared" si="10"/>
        <v>5.229057769450134</v>
      </c>
      <c r="O89">
        <f t="shared" si="11"/>
        <v>4.916284201118949</v>
      </c>
      <c r="P89">
        <f t="shared" si="12"/>
        <v>5.297257461739771</v>
      </c>
      <c r="Q89">
        <f t="shared" si="13"/>
        <v>4.916157250854318</v>
      </c>
      <c r="R89">
        <f t="shared" si="14"/>
        <v>5.730240803016079</v>
      </c>
      <c r="S89">
        <f t="shared" si="15"/>
        <v>5.298317366548036</v>
      </c>
    </row>
    <row r="90" spans="1:19" ht="12.75">
      <c r="A90">
        <v>20010930</v>
      </c>
      <c r="B90">
        <f t="shared" si="16"/>
        <v>20013</v>
      </c>
      <c r="C90">
        <f t="shared" si="17"/>
        <v>2001</v>
      </c>
      <c r="D90" s="3">
        <v>15.368275833303422</v>
      </c>
      <c r="E90" s="3">
        <f t="shared" si="9"/>
        <v>3.1759420490529697</v>
      </c>
      <c r="F90">
        <v>197610262</v>
      </c>
      <c r="G90">
        <v>6222099111</v>
      </c>
      <c r="H90" s="3">
        <v>8.759894454853855</v>
      </c>
      <c r="I90">
        <v>175.43905251949542</v>
      </c>
      <c r="J90" s="3">
        <v>139.2493083806801</v>
      </c>
      <c r="K90" s="3">
        <v>225.82159738037558</v>
      </c>
      <c r="L90" s="3">
        <v>134.81993093345986</v>
      </c>
      <c r="M90" s="3">
        <v>296.3572702950151</v>
      </c>
      <c r="N90">
        <f t="shared" si="10"/>
        <v>5.167291703499378</v>
      </c>
      <c r="O90">
        <f t="shared" si="11"/>
        <v>4.936265912049494</v>
      </c>
      <c r="P90">
        <f t="shared" si="12"/>
        <v>5.419745295416028</v>
      </c>
      <c r="Q90">
        <f t="shared" si="13"/>
        <v>4.903940043138111</v>
      </c>
      <c r="R90">
        <f t="shared" si="14"/>
        <v>5.691565720732029</v>
      </c>
      <c r="S90">
        <f t="shared" si="15"/>
        <v>5.298317366548036</v>
      </c>
    </row>
    <row r="91" spans="1:19" ht="12.75">
      <c r="A91">
        <v>20011231</v>
      </c>
      <c r="B91">
        <f t="shared" si="16"/>
        <v>20014</v>
      </c>
      <c r="C91">
        <f t="shared" si="17"/>
        <v>2001</v>
      </c>
      <c r="D91" s="3">
        <v>16.221558739466133</v>
      </c>
      <c r="E91" s="3">
        <f t="shared" si="9"/>
        <v>3.323434193303802</v>
      </c>
      <c r="F91">
        <v>205985243</v>
      </c>
      <c r="G91">
        <v>6197963643</v>
      </c>
      <c r="H91" s="3">
        <v>8.89338506563421</v>
      </c>
      <c r="I91">
        <v>182.40027413351783</v>
      </c>
      <c r="J91" s="3">
        <v>164.30393920806762</v>
      </c>
      <c r="K91" s="3">
        <v>224.6946957819377</v>
      </c>
      <c r="L91" s="3">
        <v>123.7344899351684</v>
      </c>
      <c r="M91" s="3">
        <v>299.8037400108698</v>
      </c>
      <c r="N91">
        <f t="shared" si="10"/>
        <v>5.20620358056409</v>
      </c>
      <c r="O91">
        <f t="shared" si="11"/>
        <v>5.101718000459203</v>
      </c>
      <c r="P91">
        <f t="shared" si="12"/>
        <v>5.414742573135794</v>
      </c>
      <c r="Q91">
        <f t="shared" si="13"/>
        <v>4.81813805973663</v>
      </c>
      <c r="R91">
        <f t="shared" si="14"/>
        <v>5.703128060610264</v>
      </c>
      <c r="S91">
        <f t="shared" si="15"/>
        <v>5.298317366548036</v>
      </c>
    </row>
    <row r="92" spans="1:19" ht="12.75">
      <c r="A92">
        <v>20020331</v>
      </c>
      <c r="B92">
        <f t="shared" si="16"/>
        <v>20021</v>
      </c>
      <c r="C92">
        <f t="shared" si="17"/>
        <v>2002</v>
      </c>
      <c r="D92" s="3">
        <v>16.039125015430002</v>
      </c>
      <c r="E92" s="3">
        <f t="shared" si="9"/>
        <v>3.279155605105271</v>
      </c>
      <c r="F92">
        <v>201360944</v>
      </c>
      <c r="G92">
        <v>6140634000</v>
      </c>
      <c r="H92" s="3">
        <v>9.07597003827292</v>
      </c>
      <c r="I92">
        <v>176.72077968298484</v>
      </c>
      <c r="J92" s="3">
        <v>158.06998253973723</v>
      </c>
      <c r="K92" s="3">
        <v>226.59667379842242</v>
      </c>
      <c r="L92" s="3">
        <v>110.97081817808798</v>
      </c>
      <c r="M92" s="3">
        <v>289.10673004368783</v>
      </c>
      <c r="N92">
        <f t="shared" si="10"/>
        <v>5.174570971070128</v>
      </c>
      <c r="O92">
        <f t="shared" si="11"/>
        <v>5.063037862430243</v>
      </c>
      <c r="P92">
        <f t="shared" si="12"/>
        <v>5.423171669750173</v>
      </c>
      <c r="Q92">
        <f t="shared" si="13"/>
        <v>4.709267267451751</v>
      </c>
      <c r="R92">
        <f t="shared" si="14"/>
        <v>5.666795928044624</v>
      </c>
      <c r="S92">
        <f t="shared" si="15"/>
        <v>5.298317366548036</v>
      </c>
    </row>
    <row r="93" spans="1:19" ht="12.75">
      <c r="A93">
        <v>20020630</v>
      </c>
      <c r="B93">
        <f t="shared" si="16"/>
        <v>20022</v>
      </c>
      <c r="C93">
        <f t="shared" si="17"/>
        <v>2002</v>
      </c>
      <c r="D93" s="3">
        <v>16.15775312370536</v>
      </c>
      <c r="E93" s="3">
        <f t="shared" si="9"/>
        <v>3.539365783311596</v>
      </c>
      <c r="F93">
        <v>225968357</v>
      </c>
      <c r="G93">
        <v>6384430738</v>
      </c>
      <c r="H93" s="3">
        <v>9.009550868433276</v>
      </c>
      <c r="I93">
        <v>179.34027300203394</v>
      </c>
      <c r="J93" s="3">
        <v>166.00500962164722</v>
      </c>
      <c r="K93" s="3">
        <v>226.84809860444508</v>
      </c>
      <c r="L93" s="3">
        <v>108.71982009560264</v>
      </c>
      <c r="M93" s="3">
        <v>258.67294724170216</v>
      </c>
      <c r="N93">
        <f t="shared" si="10"/>
        <v>5.189284967782328</v>
      </c>
      <c r="O93">
        <f t="shared" si="11"/>
        <v>5.112017966344841</v>
      </c>
      <c r="P93">
        <f t="shared" si="12"/>
        <v>5.4242806243443855</v>
      </c>
      <c r="Q93">
        <f t="shared" si="13"/>
        <v>4.688774115091728</v>
      </c>
      <c r="R93">
        <f t="shared" si="14"/>
        <v>5.555564511793931</v>
      </c>
      <c r="S93">
        <f t="shared" si="15"/>
        <v>5.298317366548036</v>
      </c>
    </row>
    <row r="94" spans="1:19" ht="12.75">
      <c r="A94">
        <v>20020930</v>
      </c>
      <c r="B94">
        <f t="shared" si="16"/>
        <v>20023</v>
      </c>
      <c r="C94">
        <f t="shared" si="17"/>
        <v>2002</v>
      </c>
      <c r="D94" s="3">
        <v>16.84017608076005</v>
      </c>
      <c r="E94" s="3">
        <f t="shared" si="9"/>
        <v>3.5537402589400995</v>
      </c>
      <c r="F94">
        <v>233503268</v>
      </c>
      <c r="G94">
        <v>6570634064</v>
      </c>
      <c r="H94" s="3">
        <v>9.015957824310211</v>
      </c>
      <c r="I94">
        <v>186.78188617245945</v>
      </c>
      <c r="J94" s="3">
        <v>202.98316437925746</v>
      </c>
      <c r="K94" s="3">
        <v>222.73271884818837</v>
      </c>
      <c r="L94" s="3">
        <v>117.62489774043044</v>
      </c>
      <c r="M94" s="3">
        <v>252.613446931614</v>
      </c>
      <c r="N94">
        <f t="shared" si="10"/>
        <v>5.229941551994752</v>
      </c>
      <c r="O94">
        <f t="shared" si="11"/>
        <v>5.313123041510238</v>
      </c>
      <c r="P94">
        <f t="shared" si="12"/>
        <v>5.405972482412915</v>
      </c>
      <c r="Q94">
        <f t="shared" si="13"/>
        <v>4.7675007285358175</v>
      </c>
      <c r="R94">
        <f t="shared" si="14"/>
        <v>5.531860442591407</v>
      </c>
      <c r="S94">
        <f t="shared" si="15"/>
        <v>5.298317366548036</v>
      </c>
    </row>
    <row r="95" spans="1:19" ht="12.75">
      <c r="A95">
        <v>20021231</v>
      </c>
      <c r="B95">
        <f t="shared" si="16"/>
        <v>20024</v>
      </c>
      <c r="C95">
        <f t="shared" si="17"/>
        <v>2002</v>
      </c>
      <c r="D95" s="3">
        <v>17.710889406262297</v>
      </c>
      <c r="E95" s="3">
        <f t="shared" si="9"/>
        <v>3.655473671289846</v>
      </c>
      <c r="F95">
        <v>244984546</v>
      </c>
      <c r="G95">
        <v>6701855027</v>
      </c>
      <c r="H95" s="3">
        <v>8.947027540648113</v>
      </c>
      <c r="I95">
        <v>197.9527762242625</v>
      </c>
      <c r="J95" s="3">
        <v>238.15937114640096</v>
      </c>
      <c r="K95" s="3">
        <v>214.46803309334587</v>
      </c>
      <c r="L95" s="3">
        <v>112.31992507106219</v>
      </c>
      <c r="M95" s="3">
        <v>229.7012731040644</v>
      </c>
      <c r="N95">
        <f t="shared" si="10"/>
        <v>5.288028498330086</v>
      </c>
      <c r="O95">
        <f t="shared" si="11"/>
        <v>5.472940076237126</v>
      </c>
      <c r="P95">
        <f t="shared" si="12"/>
        <v>5.368160697394166</v>
      </c>
      <c r="Q95">
        <f t="shared" si="13"/>
        <v>4.721351273174912</v>
      </c>
      <c r="R95">
        <f t="shared" si="14"/>
        <v>5.4367796521440575</v>
      </c>
      <c r="S95">
        <f t="shared" si="15"/>
        <v>5.298317366548036</v>
      </c>
    </row>
    <row r="96" spans="1:19" ht="12.75">
      <c r="A96">
        <v>20030331</v>
      </c>
      <c r="B96">
        <f t="shared" si="16"/>
        <v>20031</v>
      </c>
      <c r="C96">
        <f t="shared" si="17"/>
        <v>2003</v>
      </c>
      <c r="D96" s="3">
        <v>17.785187713776615</v>
      </c>
      <c r="E96" s="3">
        <f t="shared" si="9"/>
        <v>3.8247154265232863</v>
      </c>
      <c r="F96">
        <v>261523889</v>
      </c>
      <c r="G96">
        <v>6837734572</v>
      </c>
      <c r="H96" s="3">
        <v>8.920780714387753</v>
      </c>
      <c r="I96">
        <v>199.36806298906134</v>
      </c>
      <c r="J96" s="3">
        <v>269.9447129509173</v>
      </c>
      <c r="K96" s="3">
        <v>201.19071681887507</v>
      </c>
      <c r="L96" s="3">
        <v>113.84490101093792</v>
      </c>
      <c r="M96" s="3">
        <v>227.69329638593868</v>
      </c>
      <c r="N96">
        <f t="shared" si="10"/>
        <v>5.295152679148519</v>
      </c>
      <c r="O96">
        <f t="shared" si="11"/>
        <v>5.598217171182327</v>
      </c>
      <c r="P96">
        <f t="shared" si="12"/>
        <v>5.304253298089947</v>
      </c>
      <c r="Q96">
        <f t="shared" si="13"/>
        <v>4.7348370046024195</v>
      </c>
      <c r="R96">
        <f t="shared" si="14"/>
        <v>5.4279995320826835</v>
      </c>
      <c r="S96">
        <f t="shared" si="15"/>
        <v>5.298317366548036</v>
      </c>
    </row>
    <row r="97" spans="1:19" ht="12.75">
      <c r="A97">
        <v>20030630</v>
      </c>
      <c r="B97">
        <f t="shared" si="16"/>
        <v>20032</v>
      </c>
      <c r="C97">
        <f t="shared" si="17"/>
        <v>2003</v>
      </c>
      <c r="D97" s="3">
        <v>18.075546441534822</v>
      </c>
      <c r="E97" s="3">
        <f t="shared" si="9"/>
        <v>3.8377713615877767</v>
      </c>
      <c r="F97">
        <v>273336865</v>
      </c>
      <c r="G97">
        <v>7122281117</v>
      </c>
      <c r="H97" s="3">
        <v>8.772809128645912</v>
      </c>
      <c r="I97">
        <v>206.0405757890323</v>
      </c>
      <c r="J97" s="3">
        <v>284.8774477165211</v>
      </c>
      <c r="K97" s="3">
        <v>156.3986689929057</v>
      </c>
      <c r="L97" s="3">
        <v>121.12318987938175</v>
      </c>
      <c r="M97" s="3">
        <v>223.4724187037505</v>
      </c>
      <c r="N97">
        <f t="shared" si="10"/>
        <v>5.328073119243238</v>
      </c>
      <c r="O97">
        <f t="shared" si="11"/>
        <v>5.652059079776486</v>
      </c>
      <c r="P97">
        <f t="shared" si="12"/>
        <v>5.052408317799459</v>
      </c>
      <c r="Q97">
        <f t="shared" si="13"/>
        <v>4.796808125862993</v>
      </c>
      <c r="R97">
        <f t="shared" si="14"/>
        <v>5.4092880001912444</v>
      </c>
      <c r="S97">
        <f t="shared" si="15"/>
        <v>5.298317366548036</v>
      </c>
    </row>
    <row r="98" spans="1:19" ht="12.75">
      <c r="A98">
        <v>20030930</v>
      </c>
      <c r="B98">
        <f t="shared" si="16"/>
        <v>20033</v>
      </c>
      <c r="C98">
        <f t="shared" si="17"/>
        <v>2003</v>
      </c>
      <c r="D98" s="3">
        <v>18.847868172668917</v>
      </c>
      <c r="E98" s="3">
        <f t="shared" si="9"/>
        <v>4.155390362663466</v>
      </c>
      <c r="F98">
        <v>294589740</v>
      </c>
      <c r="G98">
        <v>7089339732</v>
      </c>
      <c r="H98" s="3">
        <v>8.827160732265495</v>
      </c>
      <c r="I98">
        <v>213.52129800667626</v>
      </c>
      <c r="J98" s="3">
        <v>312.6566851465525</v>
      </c>
      <c r="K98" s="3">
        <v>157.7764523404986</v>
      </c>
      <c r="L98" s="3">
        <v>123.76035671785368</v>
      </c>
      <c r="M98" s="3">
        <v>224.51863292643884</v>
      </c>
      <c r="N98">
        <f t="shared" si="10"/>
        <v>5.363736584164885</v>
      </c>
      <c r="O98">
        <f t="shared" si="11"/>
        <v>5.7451057359902205</v>
      </c>
      <c r="P98">
        <f t="shared" si="12"/>
        <v>5.06117917256499</v>
      </c>
      <c r="Q98">
        <f t="shared" si="13"/>
        <v>4.818347088596255</v>
      </c>
      <c r="R98">
        <f t="shared" si="14"/>
        <v>5.413958701183374</v>
      </c>
      <c r="S98">
        <f t="shared" si="15"/>
        <v>5.298317366548036</v>
      </c>
    </row>
    <row r="99" spans="1:19" ht="12.75">
      <c r="A99">
        <v>20031231</v>
      </c>
      <c r="B99">
        <f t="shared" si="16"/>
        <v>20034</v>
      </c>
      <c r="C99">
        <f t="shared" si="17"/>
        <v>2003</v>
      </c>
      <c r="D99" s="3">
        <v>18.53691862758501</v>
      </c>
      <c r="E99" s="3">
        <f t="shared" si="9"/>
        <v>4.3478390761006445</v>
      </c>
      <c r="F99">
        <v>310118846</v>
      </c>
      <c r="G99">
        <v>7132712149</v>
      </c>
      <c r="H99" s="3">
        <v>8.807747514219784</v>
      </c>
      <c r="I99">
        <v>210.4615124089086</v>
      </c>
      <c r="J99" s="3">
        <v>291.6976046628065</v>
      </c>
      <c r="K99" s="3">
        <v>99.86573444741884</v>
      </c>
      <c r="L99" s="3">
        <v>127.0826344390504</v>
      </c>
      <c r="M99" s="3">
        <v>226.57318976121013</v>
      </c>
      <c r="N99">
        <f t="shared" si="10"/>
        <v>5.3493027974928165</v>
      </c>
      <c r="O99">
        <f t="shared" si="11"/>
        <v>5.67571766519377</v>
      </c>
      <c r="P99">
        <f t="shared" si="12"/>
        <v>4.603826628292723</v>
      </c>
      <c r="Q99">
        <f t="shared" si="13"/>
        <v>4.844837539742392</v>
      </c>
      <c r="R99">
        <f t="shared" si="14"/>
        <v>5.423068026330246</v>
      </c>
      <c r="S99">
        <f t="shared" si="15"/>
        <v>5.298317366548036</v>
      </c>
    </row>
    <row r="100" spans="1:19" ht="12.75">
      <c r="A100">
        <v>20040331</v>
      </c>
      <c r="B100">
        <f t="shared" si="16"/>
        <v>20041</v>
      </c>
      <c r="C100">
        <f t="shared" si="17"/>
        <v>2004</v>
      </c>
      <c r="D100" s="3">
        <v>18.610226400076108</v>
      </c>
      <c r="E100" s="3">
        <f t="shared" si="9"/>
        <v>4.478159573016298</v>
      </c>
      <c r="F100">
        <v>328858362</v>
      </c>
      <c r="G100">
        <v>7343605261</v>
      </c>
      <c r="H100" s="3">
        <v>8.85374164176497</v>
      </c>
      <c r="I100">
        <v>210.1961764084886</v>
      </c>
      <c r="J100" s="3">
        <v>111.69537560236817</v>
      </c>
      <c r="K100" s="3">
        <v>96.35312598737056</v>
      </c>
      <c r="L100" s="3">
        <v>125.34592777890616</v>
      </c>
      <c r="M100" s="3">
        <v>217.55095218757864</v>
      </c>
      <c r="N100">
        <f t="shared" si="10"/>
        <v>5.348041268022833</v>
      </c>
      <c r="O100">
        <f t="shared" si="11"/>
        <v>4.715775305060295</v>
      </c>
      <c r="P100">
        <f t="shared" si="12"/>
        <v>4.568019838416802</v>
      </c>
      <c r="Q100">
        <f t="shared" si="13"/>
        <v>4.8310773372709</v>
      </c>
      <c r="R100">
        <f t="shared" si="14"/>
        <v>5.382433086024859</v>
      </c>
      <c r="S100">
        <f t="shared" si="15"/>
        <v>5.298317366548036</v>
      </c>
    </row>
    <row r="101" spans="1:19" ht="12.75">
      <c r="A101">
        <v>20040630</v>
      </c>
      <c r="B101">
        <f t="shared" si="16"/>
        <v>20042</v>
      </c>
      <c r="C101">
        <f t="shared" si="17"/>
        <v>2004</v>
      </c>
      <c r="D101" s="3">
        <v>18.96652302006709</v>
      </c>
      <c r="E101" s="3">
        <f t="shared" si="9"/>
        <v>4.702920745863684</v>
      </c>
      <c r="F101">
        <v>356442097</v>
      </c>
      <c r="G101">
        <v>7579164444</v>
      </c>
      <c r="H101" s="3">
        <v>8.926716803665647</v>
      </c>
      <c r="I101">
        <v>212.46919149802898</v>
      </c>
      <c r="J101" s="3">
        <v>120.01760954495747</v>
      </c>
      <c r="K101" s="3">
        <v>336.20141586717034</v>
      </c>
      <c r="L101" s="3">
        <v>127.28769262594801</v>
      </c>
      <c r="M101" s="3">
        <v>215.01248116473977</v>
      </c>
      <c r="N101">
        <f t="shared" si="10"/>
        <v>5.358796996667937</v>
      </c>
      <c r="O101">
        <f t="shared" si="11"/>
        <v>4.787638478223854</v>
      </c>
      <c r="P101">
        <f t="shared" si="12"/>
        <v>5.817710432349259</v>
      </c>
      <c r="Q101">
        <f t="shared" si="13"/>
        <v>4.8464498208105775</v>
      </c>
      <c r="R101">
        <f t="shared" si="14"/>
        <v>5.370696078371737</v>
      </c>
      <c r="S101">
        <f t="shared" si="15"/>
        <v>5.298317366548036</v>
      </c>
    </row>
    <row r="102" spans="1:19" ht="12.75">
      <c r="A102">
        <v>20040930</v>
      </c>
      <c r="B102">
        <f t="shared" si="16"/>
        <v>20043</v>
      </c>
      <c r="C102">
        <f t="shared" si="17"/>
        <v>2004</v>
      </c>
      <c r="D102" s="3">
        <v>19.278657090856207</v>
      </c>
      <c r="E102" s="3">
        <f t="shared" si="9"/>
        <v>4.85715562273121</v>
      </c>
      <c r="F102">
        <v>376321302</v>
      </c>
      <c r="G102">
        <v>7747771149</v>
      </c>
      <c r="H102" s="3">
        <v>9.524687110760194</v>
      </c>
      <c r="I102">
        <v>202.4072483082074</v>
      </c>
      <c r="J102" s="3">
        <v>122.071730920452</v>
      </c>
      <c r="K102" s="3">
        <v>341.65430345841384</v>
      </c>
      <c r="L102" s="3">
        <v>128.51956076762642</v>
      </c>
      <c r="M102" s="3">
        <v>209.0298437840135</v>
      </c>
      <c r="N102">
        <f t="shared" si="10"/>
        <v>5.310281748571527</v>
      </c>
      <c r="O102">
        <f t="shared" si="11"/>
        <v>4.80460883031782</v>
      </c>
      <c r="P102">
        <f t="shared" si="12"/>
        <v>5.833799417249941</v>
      </c>
      <c r="Q102">
        <f t="shared" si="13"/>
        <v>4.856081116622976</v>
      </c>
      <c r="R102">
        <f t="shared" si="14"/>
        <v>5.342477034995774</v>
      </c>
      <c r="S102">
        <f t="shared" si="15"/>
        <v>5.298317366548036</v>
      </c>
    </row>
    <row r="103" spans="1:19" ht="12.75">
      <c r="A103">
        <v>20041231</v>
      </c>
      <c r="B103">
        <f t="shared" si="16"/>
        <v>20044</v>
      </c>
      <c r="C103">
        <f t="shared" si="17"/>
        <v>2004</v>
      </c>
      <c r="D103" s="3">
        <v>19.321123772451966</v>
      </c>
      <c r="E103" s="3">
        <f t="shared" si="9"/>
        <v>4.90020424734547</v>
      </c>
      <c r="F103">
        <v>390221207</v>
      </c>
      <c r="G103">
        <v>7963366164</v>
      </c>
      <c r="H103" s="3">
        <v>9.907183165412963</v>
      </c>
      <c r="I103">
        <v>195.0213642955959</v>
      </c>
      <c r="J103" s="3">
        <v>120.67772274866529</v>
      </c>
      <c r="K103" s="3">
        <v>342.6952586527621</v>
      </c>
      <c r="L103" s="3">
        <v>136.0915775817568</v>
      </c>
      <c r="M103" s="3">
        <v>217.27517524228602</v>
      </c>
      <c r="N103">
        <f t="shared" si="10"/>
        <v>5.27310911305267</v>
      </c>
      <c r="O103">
        <f t="shared" si="11"/>
        <v>4.793123543949287</v>
      </c>
      <c r="P103">
        <f t="shared" si="12"/>
        <v>5.8368415935142455</v>
      </c>
      <c r="Q103">
        <f t="shared" si="13"/>
        <v>4.913328023699591</v>
      </c>
      <c r="R103">
        <f t="shared" si="14"/>
        <v>5.381164638869216</v>
      </c>
      <c r="S103">
        <f t="shared" si="15"/>
        <v>5.298317366548036</v>
      </c>
    </row>
    <row r="104" spans="1:19" ht="12.75">
      <c r="A104">
        <v>20050331</v>
      </c>
      <c r="B104">
        <f t="shared" si="16"/>
        <v>20051</v>
      </c>
      <c r="C104">
        <f t="shared" si="17"/>
        <v>2005</v>
      </c>
      <c r="D104" s="3">
        <v>19.71930256850365</v>
      </c>
      <c r="E104" s="3">
        <f t="shared" si="9"/>
        <v>5.070899275036044</v>
      </c>
      <c r="F104">
        <v>413742078</v>
      </c>
      <c r="G104">
        <v>8159146052</v>
      </c>
      <c r="H104" s="3">
        <v>9.878157577562138</v>
      </c>
      <c r="I104">
        <v>199.62530880551347</v>
      </c>
      <c r="J104" s="3">
        <v>125.23341867620697</v>
      </c>
      <c r="K104" s="3">
        <v>343.66540219206956</v>
      </c>
      <c r="L104" s="3">
        <v>152.22072639518447</v>
      </c>
      <c r="M104" s="3">
        <v>127.87366271887568</v>
      </c>
      <c r="N104">
        <f t="shared" si="10"/>
        <v>5.296442153462038</v>
      </c>
      <c r="O104">
        <f t="shared" si="11"/>
        <v>4.830179345382492</v>
      </c>
      <c r="P104">
        <f t="shared" si="12"/>
        <v>5.839668515978559</v>
      </c>
      <c r="Q104">
        <f t="shared" si="13"/>
        <v>5.025331614836692</v>
      </c>
      <c r="R104">
        <f t="shared" si="14"/>
        <v>4.851042766495706</v>
      </c>
      <c r="S104">
        <f t="shared" si="15"/>
        <v>5.298317366548036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Jason Higbee</cp:lastModifiedBy>
  <cp:lastPrinted>2006-02-23T16:07:57Z</cp:lastPrinted>
  <dcterms:created xsi:type="dcterms:W3CDTF">1996-10-14T23:33:28Z</dcterms:created>
  <dcterms:modified xsi:type="dcterms:W3CDTF">2006-08-25T19:15:23Z</dcterms:modified>
  <cp:category/>
  <cp:version/>
  <cp:contentType/>
  <cp:contentStatus/>
</cp:coreProperties>
</file>